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e\OneDrive - SPC\Documents\Procurement\2023 Q2 Wind pumps\"/>
    </mc:Choice>
  </mc:AlternateContent>
  <xr:revisionPtr revIDLastSave="0" documentId="13_ncr:1_{CD80C630-D118-43D5-B3AF-D300327E9AC1}" xr6:coauthVersionLast="47" xr6:coauthVersionMax="47" xr10:uidLastSave="{00000000-0000-0000-0000-000000000000}"/>
  <bookViews>
    <workbookView xWindow="-120" yWindow="-120" windowWidth="29040" windowHeight="15720" xr2:uid="{F76E65A8-6761-4A45-8308-4FD6096E8535}"/>
  </bookViews>
  <sheets>
    <sheet name="Wind Pump BoQ - summary" sheetId="2" r:id="rId1"/>
    <sheet name="Wind Pump BoQ - detaile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R28" i="1" s="1"/>
  <c r="D26" i="2" s="1"/>
  <c r="D5" i="2"/>
  <c r="D6" i="2"/>
  <c r="D8" i="2"/>
  <c r="D9" i="2"/>
  <c r="D11" i="2"/>
  <c r="D12" i="2"/>
  <c r="D13" i="2"/>
  <c r="D15" i="2"/>
  <c r="D16" i="2"/>
  <c r="D17" i="2"/>
  <c r="D18" i="2"/>
  <c r="D19" i="2"/>
  <c r="D21" i="2"/>
  <c r="D22" i="2"/>
  <c r="D23" i="2"/>
  <c r="D25" i="2"/>
  <c r="D28" i="2"/>
  <c r="D4" i="2"/>
  <c r="A18" i="1"/>
  <c r="A19" i="1" s="1"/>
  <c r="A20" i="1" s="1"/>
  <c r="A21" i="1" s="1"/>
  <c r="A11" i="1"/>
  <c r="P25" i="1"/>
  <c r="R25" i="1" s="1"/>
  <c r="P24" i="1"/>
  <c r="R24" i="1" s="1"/>
  <c r="P23" i="1"/>
  <c r="R23" i="1" s="1"/>
  <c r="A24" i="1"/>
  <c r="A25" i="1" s="1"/>
  <c r="A9" i="2"/>
  <c r="P11" i="1"/>
  <c r="R11" i="1" s="1"/>
  <c r="A26" i="2"/>
  <c r="A27" i="2" s="1"/>
  <c r="A28" i="2" s="1"/>
  <c r="A16" i="2"/>
  <c r="A17" i="2" s="1"/>
  <c r="A18" i="2" s="1"/>
  <c r="A19" i="2" s="1"/>
  <c r="A12" i="2"/>
  <c r="A13" i="2" s="1"/>
  <c r="A5" i="2"/>
  <c r="A6" i="2" s="1"/>
  <c r="A22" i="2" s="1"/>
  <c r="A23" i="2" s="1"/>
  <c r="P15" i="1"/>
  <c r="R15" i="1" s="1"/>
  <c r="P30" i="1"/>
  <c r="R30" i="1" s="1"/>
  <c r="P29" i="1"/>
  <c r="R29" i="1" s="1"/>
  <c r="D27" i="2" s="1"/>
  <c r="P27" i="1"/>
  <c r="R27" i="1" s="1"/>
  <c r="A28" i="1"/>
  <c r="A29" i="1" s="1"/>
  <c r="A30" i="1" s="1"/>
  <c r="P14" i="1"/>
  <c r="R14" i="1" s="1"/>
  <c r="A14" i="1"/>
  <c r="A15" i="1" s="1"/>
  <c r="P13" i="1"/>
  <c r="R13" i="1" s="1"/>
  <c r="P21" i="1"/>
  <c r="R21" i="1" s="1"/>
  <c r="P20" i="1"/>
  <c r="R20" i="1" s="1"/>
  <c r="P19" i="1"/>
  <c r="R19" i="1" s="1"/>
  <c r="P18" i="1"/>
  <c r="R18" i="1" s="1"/>
  <c r="P17" i="1"/>
  <c r="R17" i="1" s="1"/>
  <c r="P10" i="1"/>
  <c r="R10" i="1" s="1"/>
  <c r="P8" i="1"/>
  <c r="R8" i="1" s="1"/>
  <c r="P7" i="1"/>
  <c r="R7" i="1" s="1"/>
  <c r="A7" i="1"/>
  <c r="A8" i="1" s="1"/>
  <c r="P6" i="1"/>
  <c r="R6" i="1" s="1"/>
</calcChain>
</file>

<file path=xl/sharedStrings.xml><?xml version="1.0" encoding="utf-8"?>
<sst xmlns="http://schemas.openxmlformats.org/spreadsheetml/2006/main" count="176" uniqueCount="104">
  <si>
    <t>Quantity</t>
  </si>
  <si>
    <t>Item</t>
  </si>
  <si>
    <t>Unit</t>
  </si>
  <si>
    <t>DG1W</t>
  </si>
  <si>
    <t>DG2W</t>
  </si>
  <si>
    <t>DG2E</t>
  </si>
  <si>
    <t>DG3C</t>
  </si>
  <si>
    <t>DG3E</t>
  </si>
  <si>
    <t>FWG3W</t>
  </si>
  <si>
    <t>BG1W</t>
  </si>
  <si>
    <t>BG1E</t>
  </si>
  <si>
    <t>BG2E</t>
  </si>
  <si>
    <t>NZG1E</t>
  </si>
  <si>
    <t>Spare</t>
  </si>
  <si>
    <t>Sub-total quantity</t>
  </si>
  <si>
    <t>Current useable inventory</t>
  </si>
  <si>
    <t>Total quantity to be procured</t>
  </si>
  <si>
    <t>Notes</t>
  </si>
  <si>
    <t>New</t>
  </si>
  <si>
    <t>set</t>
  </si>
  <si>
    <t>30ft tower connecting drive rods with cross guides and forks</t>
  </si>
  <si>
    <t>Intake: 2" foot valve F, 2 x 2" x 50mm PE M adaptor, 2" PE elbow, 2" PE pipe for up to 4m deep setting</t>
  </si>
  <si>
    <t>ea</t>
  </si>
  <si>
    <t>length</t>
  </si>
  <si>
    <t>Pull-out/furl handle (part #48)</t>
  </si>
  <si>
    <t>tin</t>
  </si>
  <si>
    <t>White metal bearings for Yellowtail 10ft gearbox (set of 4)</t>
  </si>
  <si>
    <t>Crosshead spindle (part #27)</t>
  </si>
  <si>
    <t>If clunky gearbox</t>
  </si>
  <si>
    <t>Shell Omala 150 Oil - 20L drum</t>
  </si>
  <si>
    <t>drum</t>
  </si>
  <si>
    <t>Same as current pumps</t>
  </si>
  <si>
    <t xml:space="preserve">1-3/8” x 12” stroke brass compensator complete </t>
  </si>
  <si>
    <t>pair</t>
  </si>
  <si>
    <t>1-3/8" leather compensator buckets</t>
  </si>
  <si>
    <t>3 per compensator</t>
  </si>
  <si>
    <t>3" leather pump buckets</t>
  </si>
  <si>
    <t>2 per pump</t>
  </si>
  <si>
    <t>White compensator rod centralizing bush</t>
  </si>
  <si>
    <t>Squeaking (need oil).</t>
  </si>
  <si>
    <t>Compensator leaking lots.</t>
  </si>
  <si>
    <t>Oil leaking from bottom of gearbox.</t>
  </si>
  <si>
    <t>No compensator.</t>
  </si>
  <si>
    <t>Dismantle and use for spares.</t>
  </si>
  <si>
    <t>Oil leaking down pump rod.</t>
  </si>
  <si>
    <t>Source local timber for maintenance platform.</t>
  </si>
  <si>
    <t>Need to tighten some loose nuts.</t>
  </si>
  <si>
    <t>No pump rod.</t>
  </si>
  <si>
    <t>No windwheel.</t>
  </si>
  <si>
    <t>Ladder bolts missing.</t>
  </si>
  <si>
    <t xml:space="preserve">No flow to main line.  </t>
  </si>
  <si>
    <t>Timber guides to be realigned/replaced.</t>
  </si>
  <si>
    <t>Gearbox wobbling around.</t>
  </si>
  <si>
    <t>3/4" offtake thread gone.</t>
  </si>
  <si>
    <t>Water available from offtake.</t>
  </si>
  <si>
    <t>Gearbox looks OK - keep for spare.</t>
  </si>
  <si>
    <t>Air chamber old &amp; rusted.</t>
  </si>
  <si>
    <t>Oil splattered on nearby solar panels.</t>
  </si>
  <si>
    <t>Barely any water being pumped (if any)</t>
  </si>
  <si>
    <t>Decom</t>
  </si>
  <si>
    <t>Rehab</t>
  </si>
  <si>
    <t>30ft high 3-post tower to suit a 10ft Southern Cross Windmill, with anchors, ladder and safety platform</t>
  </si>
  <si>
    <t>SS bolt with nut for tower (M10)</t>
  </si>
  <si>
    <t>Furling pull-out wire rope with grips, SS, 3 - 4mm x 13m</t>
  </si>
  <si>
    <t>BG3W</t>
  </si>
  <si>
    <t>Model</t>
  </si>
  <si>
    <t>Y/Tail</t>
  </si>
  <si>
    <t>A/Motor</t>
  </si>
  <si>
    <t>S/Cross</t>
  </si>
  <si>
    <t>Outlet: 2" plastic air chamber with 2 x 2" horizontal check valves, 2" tee with 3/4" offtake, 2" nipples</t>
  </si>
  <si>
    <t>Tower to be recentred</t>
  </si>
  <si>
    <t>3” x 12” stroke cast iron syphon pump, with brass pump and 1-3/8" x 12" compensator, with SS baseplate bolts</t>
  </si>
  <si>
    <t>3 anchor posts, 6 anchor plates HDGI (50/50/5 angle iron) with SS bolts</t>
  </si>
  <si>
    <t>10ft Southern Cross windmill 3-post (gearbox, wheel, tail and stub tower) with hot-dipped GI fan blades and brackets</t>
  </si>
  <si>
    <t>Yellowtail complete 10ft windwheel with hot-dipped GI fan blades and brackets</t>
  </si>
  <si>
    <t>1. Southern Cross sub-assemblies</t>
  </si>
  <si>
    <t>2. Yellowtail sub-assemblies</t>
  </si>
  <si>
    <t>3. Gearbox Parts</t>
  </si>
  <si>
    <t xml:space="preserve">Crosshead spindle for Yellowtail 10ft gearbox </t>
  </si>
  <si>
    <t>4. Tower parts</t>
  </si>
  <si>
    <t>5. Pumping sub-assemblies</t>
  </si>
  <si>
    <t>6. Pump parts</t>
  </si>
  <si>
    <t>Pull-out/furl handle for Yellowtail tower</t>
  </si>
  <si>
    <t>SS bolt with nut for Yellowtail tower (M10)</t>
  </si>
  <si>
    <t>3 anchor posts, 6 anchor plates HDGI (50/50/5 angle iron) with SS bolts, compatible with 30ft Aermotor tower</t>
  </si>
  <si>
    <t>#</t>
  </si>
  <si>
    <t>Yellowtail 40ft tower connecting drive rods with cross guides and forks</t>
  </si>
  <si>
    <t>Issues</t>
  </si>
  <si>
    <t>Rehabilitate, decommission or new build</t>
  </si>
  <si>
    <t>4L per gearbox</t>
  </si>
  <si>
    <t xml:space="preserve">  1. Southern Cross Sub-Assemblies</t>
  </si>
  <si>
    <t xml:space="preserve">  2. Yellowtail Sub-Assemblies</t>
  </si>
  <si>
    <t xml:space="preserve">  3 Gearbox Parts</t>
  </si>
  <si>
    <t xml:space="preserve">  4 Tower Parts</t>
  </si>
  <si>
    <t xml:space="preserve">  5. Pumping sub-assemblies</t>
  </si>
  <si>
    <t xml:space="preserve">  6. Pump Parts</t>
  </si>
  <si>
    <t>10ft Southern Cross windmill 3-post (gearbox, wheel, tail and stub tower) with hot-dipped GI fan blades &amp; brackets</t>
  </si>
  <si>
    <t>Kiritimati Island Wind Pump Installation &amp; Rehabilitation BoQ - detailed</t>
  </si>
  <si>
    <t>Kiritimati Wind Pump Installation &amp; Rehabilitation BoQ - summary</t>
  </si>
  <si>
    <t>Bolts to side of tower near base</t>
  </si>
  <si>
    <t>Not "soft bundling wire"</t>
  </si>
  <si>
    <t>Fits into top of compensator</t>
  </si>
  <si>
    <t>30ft high 3-post hot-dip galvanised tower to suit a 10ft Southern Cross Windmill, with anchors, ladder and safety platform</t>
  </si>
  <si>
    <t>Cold galvanised paint, brushable, for tower and windwheel, 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</si>
</sst>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D4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2" fontId="1" fillId="0" borderId="0" xfId="1" applyNumberFormat="1"/>
    <xf numFmtId="0" fontId="3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4" fillId="0" borderId="0" xfId="1" applyFont="1"/>
    <xf numFmtId="2" fontId="1" fillId="0" borderId="0" xfId="1" applyNumberFormat="1" applyAlignment="1">
      <alignment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/>
    <xf numFmtId="0" fontId="2" fillId="4" borderId="1" xfId="1" applyFont="1" applyFill="1" applyBorder="1" applyAlignment="1">
      <alignment horizontal="center"/>
    </xf>
    <xf numFmtId="0" fontId="1" fillId="0" borderId="1" xfId="1" applyBorder="1"/>
    <xf numFmtId="0" fontId="1" fillId="5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5" fillId="0" borderId="1" xfId="1" applyFont="1" applyBorder="1"/>
    <xf numFmtId="0" fontId="6" fillId="0" borderId="0" xfId="1" applyFont="1"/>
    <xf numFmtId="0" fontId="1" fillId="4" borderId="1" xfId="1" applyFill="1" applyBorder="1"/>
    <xf numFmtId="0" fontId="1" fillId="4" borderId="1" xfId="1" applyFill="1" applyBorder="1" applyAlignment="1">
      <alignment horizontal="center"/>
    </xf>
    <xf numFmtId="2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2" fillId="6" borderId="1" xfId="1" applyFont="1" applyFill="1" applyBorder="1" applyAlignment="1">
      <alignment horizontal="center" wrapText="1"/>
    </xf>
    <xf numFmtId="0" fontId="2" fillId="7" borderId="1" xfId="1" applyFont="1" applyFill="1" applyBorder="1" applyAlignment="1">
      <alignment horizontal="center" wrapText="1"/>
    </xf>
    <xf numFmtId="0" fontId="2" fillId="8" borderId="1" xfId="1" applyFont="1" applyFill="1" applyBorder="1" applyAlignment="1">
      <alignment horizontal="center" wrapText="1"/>
    </xf>
    <xf numFmtId="0" fontId="2" fillId="9" borderId="1" xfId="1" applyFont="1" applyFill="1" applyBorder="1" applyAlignment="1">
      <alignment horizontal="center" wrapText="1"/>
    </xf>
    <xf numFmtId="2" fontId="1" fillId="0" borderId="0" xfId="1" applyNumberFormat="1" applyAlignment="1">
      <alignment horizontal="center"/>
    </xf>
    <xf numFmtId="2" fontId="1" fillId="0" borderId="1" xfId="1" applyNumberFormat="1" applyBorder="1" applyAlignment="1">
      <alignment horizontal="center"/>
    </xf>
    <xf numFmtId="2" fontId="2" fillId="0" borderId="1" xfId="1" applyNumberFormat="1" applyFont="1" applyBorder="1" applyAlignment="1">
      <alignment horizontal="center" wrapText="1"/>
    </xf>
    <xf numFmtId="2" fontId="1" fillId="4" borderId="1" xfId="1" applyNumberFormat="1" applyFill="1" applyBorder="1" applyAlignment="1">
      <alignment horizontal="center"/>
    </xf>
    <xf numFmtId="0" fontId="0" fillId="0" borderId="1" xfId="1" applyFont="1" applyBorder="1"/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</cellXfs>
  <cellStyles count="3">
    <cellStyle name="Currency 2" xfId="2" xr:uid="{AA02959F-3222-428C-BBFA-CAE16361B165}"/>
    <cellStyle name="Normal" xfId="0" builtinId="0"/>
    <cellStyle name="Normal 3" xfId="1" xr:uid="{E906AA52-828F-4F1A-8941-9294DAEE2AFF}"/>
  </cellStyles>
  <dxfs count="0"/>
  <tableStyles count="0" defaultTableStyle="TableStyleMedium2" defaultPivotStyle="PivotStyleLight16"/>
  <colors>
    <mruColors>
      <color rgb="FFFED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E71F4-F212-45A1-83A6-B5BB36526357}">
  <sheetPr>
    <pageSetUpPr fitToPage="1"/>
  </sheetPr>
  <dimension ref="A1:D35"/>
  <sheetViews>
    <sheetView tabSelected="1" zoomScale="85" zoomScaleNormal="85" workbookViewId="0">
      <selection activeCell="B13" sqref="B13"/>
    </sheetView>
  </sheetViews>
  <sheetFormatPr defaultColWidth="9.140625" defaultRowHeight="15" x14ac:dyDescent="0.25"/>
  <cols>
    <col min="1" max="1" width="6" style="31" customWidth="1"/>
    <col min="2" max="2" width="113.5703125" style="3" customWidth="1"/>
    <col min="3" max="3" width="7" style="3" bestFit="1" customWidth="1"/>
    <col min="4" max="4" width="8.7109375" style="19" bestFit="1" customWidth="1"/>
    <col min="5" max="16384" width="9.140625" style="3"/>
  </cols>
  <sheetData>
    <row r="1" spans="1:4" ht="18.75" x14ac:dyDescent="0.3">
      <c r="B1" s="2" t="s">
        <v>98</v>
      </c>
      <c r="D1" s="4"/>
    </row>
    <row r="2" spans="1:4" s="10" customFormat="1" x14ac:dyDescent="0.25">
      <c r="A2" s="33" t="s">
        <v>85</v>
      </c>
      <c r="B2" s="7" t="s">
        <v>1</v>
      </c>
      <c r="C2" s="7" t="s">
        <v>2</v>
      </c>
      <c r="D2" s="8" t="s">
        <v>0</v>
      </c>
    </row>
    <row r="3" spans="1:4" x14ac:dyDescent="0.25">
      <c r="A3" s="34"/>
      <c r="B3" s="14" t="s">
        <v>75</v>
      </c>
      <c r="C3" s="14"/>
      <c r="D3" s="15"/>
    </row>
    <row r="4" spans="1:4" x14ac:dyDescent="0.25">
      <c r="A4" s="32">
        <v>1.01</v>
      </c>
      <c r="B4" s="16" t="s">
        <v>102</v>
      </c>
      <c r="C4" s="16" t="s">
        <v>19</v>
      </c>
      <c r="D4" s="18">
        <f>'Wind Pump BoQ - detailed'!R6</f>
        <v>1</v>
      </c>
    </row>
    <row r="5" spans="1:4" x14ac:dyDescent="0.25">
      <c r="A5" s="32">
        <f>A4+0.01</f>
        <v>1.02</v>
      </c>
      <c r="B5" s="16" t="s">
        <v>73</v>
      </c>
      <c r="C5" s="16" t="s">
        <v>19</v>
      </c>
      <c r="D5" s="18">
        <f>'Wind Pump BoQ - detailed'!R7</f>
        <v>1</v>
      </c>
    </row>
    <row r="6" spans="1:4" x14ac:dyDescent="0.25">
      <c r="A6" s="32">
        <f t="shared" ref="A6" si="0">A5+0.01</f>
        <v>1.03</v>
      </c>
      <c r="B6" s="16" t="s">
        <v>20</v>
      </c>
      <c r="C6" s="16" t="s">
        <v>19</v>
      </c>
      <c r="D6" s="18">
        <f>'Wind Pump BoQ - detailed'!R8</f>
        <v>2</v>
      </c>
    </row>
    <row r="7" spans="1:4" x14ac:dyDescent="0.25">
      <c r="A7" s="34"/>
      <c r="B7" s="14" t="s">
        <v>76</v>
      </c>
      <c r="C7" s="22"/>
      <c r="D7" s="15"/>
    </row>
    <row r="8" spans="1:4" x14ac:dyDescent="0.25">
      <c r="A8" s="32">
        <v>2.0099999999999998</v>
      </c>
      <c r="B8" s="16" t="s">
        <v>74</v>
      </c>
      <c r="C8" s="16" t="s">
        <v>19</v>
      </c>
      <c r="D8" s="18">
        <f>'Wind Pump BoQ - detailed'!R10</f>
        <v>4</v>
      </c>
    </row>
    <row r="9" spans="1:4" x14ac:dyDescent="0.25">
      <c r="A9" s="32">
        <f>A8+0.01</f>
        <v>2.0199999999999996</v>
      </c>
      <c r="B9" s="16" t="s">
        <v>86</v>
      </c>
      <c r="C9" s="16" t="s">
        <v>19</v>
      </c>
      <c r="D9" s="18">
        <f>'Wind Pump BoQ - detailed'!R11</f>
        <v>6</v>
      </c>
    </row>
    <row r="10" spans="1:4" x14ac:dyDescent="0.25">
      <c r="A10" s="34"/>
      <c r="B10" s="14" t="s">
        <v>77</v>
      </c>
      <c r="C10" s="22"/>
      <c r="D10" s="15"/>
    </row>
    <row r="11" spans="1:4" x14ac:dyDescent="0.25">
      <c r="A11" s="32">
        <v>3.01</v>
      </c>
      <c r="B11" s="16" t="s">
        <v>26</v>
      </c>
      <c r="C11" s="16" t="s">
        <v>19</v>
      </c>
      <c r="D11" s="18">
        <f>'Wind Pump BoQ - detailed'!R13</f>
        <v>2</v>
      </c>
    </row>
    <row r="12" spans="1:4" x14ac:dyDescent="0.25">
      <c r="A12" s="32">
        <f t="shared" ref="A12:A13" si="1">A11+0.01</f>
        <v>3.0199999999999996</v>
      </c>
      <c r="B12" s="16" t="s">
        <v>78</v>
      </c>
      <c r="C12" s="16" t="s">
        <v>22</v>
      </c>
      <c r="D12" s="18">
        <f>'Wind Pump BoQ - detailed'!R14</f>
        <v>2</v>
      </c>
    </row>
    <row r="13" spans="1:4" x14ac:dyDescent="0.25">
      <c r="A13" s="32">
        <f t="shared" si="1"/>
        <v>3.0299999999999994</v>
      </c>
      <c r="B13" s="16" t="s">
        <v>29</v>
      </c>
      <c r="C13" s="16" t="s">
        <v>30</v>
      </c>
      <c r="D13" s="18">
        <f>'Wind Pump BoQ - detailed'!R15</f>
        <v>4</v>
      </c>
    </row>
    <row r="14" spans="1:4" x14ac:dyDescent="0.25">
      <c r="A14" s="34"/>
      <c r="B14" s="14" t="s">
        <v>79</v>
      </c>
      <c r="C14" s="22"/>
      <c r="D14" s="15"/>
    </row>
    <row r="15" spans="1:4" x14ac:dyDescent="0.25">
      <c r="A15" s="32">
        <v>4.01</v>
      </c>
      <c r="B15" s="20" t="s">
        <v>84</v>
      </c>
      <c r="C15" s="16" t="s">
        <v>19</v>
      </c>
      <c r="D15" s="18">
        <f>'Wind Pump BoQ - detailed'!R17</f>
        <v>1</v>
      </c>
    </row>
    <row r="16" spans="1:4" x14ac:dyDescent="0.25">
      <c r="A16" s="32">
        <f t="shared" ref="A16:A19" si="2">A15+0.01</f>
        <v>4.0199999999999996</v>
      </c>
      <c r="B16" s="20" t="s">
        <v>63</v>
      </c>
      <c r="C16" s="16" t="s">
        <v>23</v>
      </c>
      <c r="D16" s="18">
        <f>'Wind Pump BoQ - detailed'!R18</f>
        <v>9</v>
      </c>
    </row>
    <row r="17" spans="1:4" x14ac:dyDescent="0.25">
      <c r="A17" s="32">
        <f t="shared" si="2"/>
        <v>4.0299999999999994</v>
      </c>
      <c r="B17" s="16" t="s">
        <v>82</v>
      </c>
      <c r="C17" s="16" t="s">
        <v>22</v>
      </c>
      <c r="D17" s="18">
        <f>'Wind Pump BoQ - detailed'!R19</f>
        <v>2</v>
      </c>
    </row>
    <row r="18" spans="1:4" x14ac:dyDescent="0.25">
      <c r="A18" s="32">
        <f t="shared" si="2"/>
        <v>4.0399999999999991</v>
      </c>
      <c r="B18" s="16" t="s">
        <v>103</v>
      </c>
      <c r="C18" s="16" t="s">
        <v>25</v>
      </c>
      <c r="D18" s="18">
        <f>'Wind Pump BoQ - detailed'!R20</f>
        <v>9</v>
      </c>
    </row>
    <row r="19" spans="1:4" x14ac:dyDescent="0.25">
      <c r="A19" s="32">
        <f t="shared" si="2"/>
        <v>4.0499999999999989</v>
      </c>
      <c r="B19" s="16" t="s">
        <v>83</v>
      </c>
      <c r="C19" s="16" t="s">
        <v>22</v>
      </c>
      <c r="D19" s="18">
        <f>'Wind Pump BoQ - detailed'!R21</f>
        <v>90</v>
      </c>
    </row>
    <row r="20" spans="1:4" x14ac:dyDescent="0.25">
      <c r="A20" s="34"/>
      <c r="B20" s="14" t="s">
        <v>80</v>
      </c>
      <c r="C20" s="22"/>
      <c r="D20" s="15"/>
    </row>
    <row r="21" spans="1:4" x14ac:dyDescent="0.25">
      <c r="A21" s="32">
        <v>5.01</v>
      </c>
      <c r="B21" s="16" t="s">
        <v>71</v>
      </c>
      <c r="C21" s="16" t="s">
        <v>19</v>
      </c>
      <c r="D21" s="18">
        <f>'Wind Pump BoQ - detailed'!R23</f>
        <v>5</v>
      </c>
    </row>
    <row r="22" spans="1:4" x14ac:dyDescent="0.25">
      <c r="A22" s="32">
        <f>A21+0.01</f>
        <v>5.0199999999999996</v>
      </c>
      <c r="B22" s="20" t="s">
        <v>21</v>
      </c>
      <c r="C22" s="16" t="s">
        <v>19</v>
      </c>
      <c r="D22" s="18">
        <f>'Wind Pump BoQ - detailed'!R24</f>
        <v>8</v>
      </c>
    </row>
    <row r="23" spans="1:4" x14ac:dyDescent="0.25">
      <c r="A23" s="32">
        <f>A22+0.01</f>
        <v>5.0299999999999994</v>
      </c>
      <c r="B23" s="20" t="s">
        <v>69</v>
      </c>
      <c r="C23" s="16" t="s">
        <v>19</v>
      </c>
      <c r="D23" s="18">
        <f>'Wind Pump BoQ - detailed'!R25</f>
        <v>6</v>
      </c>
    </row>
    <row r="24" spans="1:4" x14ac:dyDescent="0.25">
      <c r="A24" s="34"/>
      <c r="B24" s="14" t="s">
        <v>81</v>
      </c>
      <c r="C24" s="22"/>
      <c r="D24" s="15"/>
    </row>
    <row r="25" spans="1:4" x14ac:dyDescent="0.25">
      <c r="A25" s="32">
        <v>6.01</v>
      </c>
      <c r="B25" s="16" t="s">
        <v>32</v>
      </c>
      <c r="C25" s="16" t="s">
        <v>19</v>
      </c>
      <c r="D25" s="18">
        <f>'Wind Pump BoQ - detailed'!R27</f>
        <v>2</v>
      </c>
    </row>
    <row r="26" spans="1:4" x14ac:dyDescent="0.25">
      <c r="A26" s="32">
        <f>A25+0.01</f>
        <v>6.02</v>
      </c>
      <c r="B26" s="16" t="s">
        <v>34</v>
      </c>
      <c r="C26" s="16" t="s">
        <v>33</v>
      </c>
      <c r="D26" s="18">
        <f>'Wind Pump BoQ - detailed'!R28</f>
        <v>45</v>
      </c>
    </row>
    <row r="27" spans="1:4" x14ac:dyDescent="0.25">
      <c r="A27" s="32">
        <f t="shared" ref="A27:A28" si="3">A26+0.01</f>
        <v>6.0299999999999994</v>
      </c>
      <c r="B27" s="16" t="s">
        <v>36</v>
      </c>
      <c r="C27" s="16" t="s">
        <v>33</v>
      </c>
      <c r="D27" s="18">
        <f>'Wind Pump BoQ - detailed'!R29</f>
        <v>30</v>
      </c>
    </row>
    <row r="28" spans="1:4" x14ac:dyDescent="0.25">
      <c r="A28" s="32">
        <f t="shared" si="3"/>
        <v>6.0399999999999991</v>
      </c>
      <c r="B28" s="16" t="s">
        <v>38</v>
      </c>
      <c r="C28" s="16" t="s">
        <v>22</v>
      </c>
      <c r="D28" s="18">
        <f>'Wind Pump BoQ - detailed'!R30</f>
        <v>10</v>
      </c>
    </row>
    <row r="29" spans="1:4" s="25" customFormat="1" x14ac:dyDescent="0.25">
      <c r="A29" s="31"/>
    </row>
    <row r="30" spans="1:4" s="25" customFormat="1" x14ac:dyDescent="0.25">
      <c r="A30" s="31"/>
    </row>
    <row r="31" spans="1:4" s="25" customFormat="1" x14ac:dyDescent="0.25">
      <c r="A31" s="31"/>
    </row>
    <row r="32" spans="1:4" s="25" customFormat="1" x14ac:dyDescent="0.25">
      <c r="A32" s="31"/>
    </row>
    <row r="33" spans="1:1" s="25" customFormat="1" x14ac:dyDescent="0.25">
      <c r="A33" s="31"/>
    </row>
    <row r="34" spans="1:1" s="25" customFormat="1" x14ac:dyDescent="0.25">
      <c r="A34" s="31"/>
    </row>
    <row r="35" spans="1:1" s="25" customFormat="1" x14ac:dyDescent="0.25">
      <c r="A35" s="31"/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711C-8F4D-4917-846F-8E1B8D1A3C4C}">
  <sheetPr>
    <pageSetUpPr fitToPage="1"/>
  </sheetPr>
  <dimension ref="A1:S37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36" sqref="B36"/>
    </sheetView>
  </sheetViews>
  <sheetFormatPr defaultColWidth="9.140625" defaultRowHeight="15" x14ac:dyDescent="0.25"/>
  <cols>
    <col min="1" max="1" width="6" style="1" customWidth="1"/>
    <col min="2" max="2" width="105.28515625" style="3" bestFit="1" customWidth="1"/>
    <col min="3" max="3" width="7" style="3" bestFit="1" customWidth="1"/>
    <col min="4" max="14" width="8.7109375" style="19" customWidth="1"/>
    <col min="15" max="15" width="6" style="19" bestFit="1" customWidth="1"/>
    <col min="16" max="16" width="9.140625" style="19" bestFit="1" customWidth="1"/>
    <col min="17" max="17" width="11.7109375" style="19" customWidth="1"/>
    <col min="18" max="18" width="14.140625" style="19" bestFit="1" customWidth="1"/>
    <col min="19" max="19" width="29.42578125" style="5" bestFit="1" customWidth="1"/>
    <col min="20" max="16384" width="9.140625" style="3"/>
  </cols>
  <sheetData>
    <row r="1" spans="1:19" ht="18.75" x14ac:dyDescent="0.3">
      <c r="B1" s="2" t="s">
        <v>97</v>
      </c>
      <c r="D1" s="39" t="s">
        <v>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"/>
      <c r="R1" s="4"/>
    </row>
    <row r="2" spans="1:19" s="10" customFormat="1" ht="45" customHeight="1" x14ac:dyDescent="0.25">
      <c r="A2" s="6"/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64</v>
      </c>
      <c r="N2" s="8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9" t="s">
        <v>17</v>
      </c>
    </row>
    <row r="3" spans="1:19" s="10" customFormat="1" x14ac:dyDescent="0.25">
      <c r="A3" s="6"/>
      <c r="B3" s="11" t="s">
        <v>65</v>
      </c>
      <c r="C3" s="7"/>
      <c r="D3" s="28" t="s">
        <v>66</v>
      </c>
      <c r="E3" s="28" t="s">
        <v>66</v>
      </c>
      <c r="F3" s="28" t="s">
        <v>66</v>
      </c>
      <c r="G3" s="28" t="s">
        <v>66</v>
      </c>
      <c r="H3" s="28" t="s">
        <v>66</v>
      </c>
      <c r="I3" s="28" t="s">
        <v>66</v>
      </c>
      <c r="J3" s="28" t="s">
        <v>66</v>
      </c>
      <c r="K3" s="28" t="s">
        <v>66</v>
      </c>
      <c r="L3" s="30" t="s">
        <v>68</v>
      </c>
      <c r="M3" s="29" t="s">
        <v>67</v>
      </c>
      <c r="N3" s="28" t="s">
        <v>66</v>
      </c>
      <c r="O3" s="37"/>
      <c r="P3" s="37"/>
      <c r="Q3" s="37"/>
      <c r="R3" s="37"/>
      <c r="S3" s="9"/>
    </row>
    <row r="4" spans="1:19" s="10" customFormat="1" x14ac:dyDescent="0.25">
      <c r="A4" s="6"/>
      <c r="B4" s="11" t="s">
        <v>88</v>
      </c>
      <c r="C4" s="7"/>
      <c r="D4" s="27" t="s">
        <v>59</v>
      </c>
      <c r="E4" s="12" t="s">
        <v>60</v>
      </c>
      <c r="F4" s="12" t="s">
        <v>60</v>
      </c>
      <c r="G4" s="27" t="s">
        <v>59</v>
      </c>
      <c r="H4" s="27" t="s">
        <v>59</v>
      </c>
      <c r="I4" s="12" t="s">
        <v>60</v>
      </c>
      <c r="J4" s="12" t="s">
        <v>60</v>
      </c>
      <c r="K4" s="12" t="s">
        <v>60</v>
      </c>
      <c r="L4" s="13" t="s">
        <v>18</v>
      </c>
      <c r="M4" s="12" t="s">
        <v>60</v>
      </c>
      <c r="N4" s="12" t="s">
        <v>60</v>
      </c>
      <c r="O4" s="38"/>
      <c r="P4" s="38"/>
      <c r="Q4" s="38"/>
      <c r="R4" s="38"/>
      <c r="S4" s="9"/>
    </row>
    <row r="5" spans="1:19" x14ac:dyDescent="0.25">
      <c r="B5" s="14" t="s">
        <v>90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x14ac:dyDescent="0.25">
      <c r="A6" s="1">
        <v>1.01</v>
      </c>
      <c r="B6" s="16" t="s">
        <v>61</v>
      </c>
      <c r="C6" s="16" t="s">
        <v>19</v>
      </c>
      <c r="D6" s="17"/>
      <c r="E6" s="18"/>
      <c r="F6" s="18"/>
      <c r="G6" s="17"/>
      <c r="H6" s="17"/>
      <c r="I6" s="18"/>
      <c r="J6" s="18"/>
      <c r="K6" s="18"/>
      <c r="L6" s="18">
        <v>1</v>
      </c>
      <c r="M6" s="18"/>
      <c r="N6" s="18"/>
      <c r="O6" s="18"/>
      <c r="P6" s="18">
        <f t="shared" ref="P6:P8" si="0">SUM(D6:O6)</f>
        <v>1</v>
      </c>
      <c r="Q6" s="18"/>
      <c r="R6" s="18">
        <f>IF(P6-Q6&gt;0,P6-Q6,0)</f>
        <v>1</v>
      </c>
    </row>
    <row r="7" spans="1:19" x14ac:dyDescent="0.25">
      <c r="A7" s="1">
        <f>A6+0.01</f>
        <v>1.02</v>
      </c>
      <c r="B7" s="35" t="s">
        <v>96</v>
      </c>
      <c r="C7" s="16" t="s">
        <v>19</v>
      </c>
      <c r="D7" s="17"/>
      <c r="E7" s="18"/>
      <c r="F7" s="18"/>
      <c r="G7" s="17"/>
      <c r="H7" s="17"/>
      <c r="I7" s="18"/>
      <c r="J7" s="18"/>
      <c r="K7" s="18"/>
      <c r="L7" s="18">
        <v>1</v>
      </c>
      <c r="M7" s="18"/>
      <c r="N7" s="18"/>
      <c r="P7" s="18">
        <f t="shared" si="0"/>
        <v>1</v>
      </c>
      <c r="Q7" s="18"/>
      <c r="R7" s="18">
        <f t="shared" ref="R7:R8" si="1">IF(P7-Q7&gt;0,P7-Q7,0)</f>
        <v>1</v>
      </c>
    </row>
    <row r="8" spans="1:19" x14ac:dyDescent="0.25">
      <c r="A8" s="1">
        <f t="shared" ref="A8" si="2">A7+0.01</f>
        <v>1.03</v>
      </c>
      <c r="B8" s="16" t="s">
        <v>20</v>
      </c>
      <c r="C8" s="16" t="s">
        <v>19</v>
      </c>
      <c r="D8" s="17"/>
      <c r="E8" s="18"/>
      <c r="F8" s="18"/>
      <c r="G8" s="17"/>
      <c r="H8" s="17"/>
      <c r="I8" s="18"/>
      <c r="J8" s="18"/>
      <c r="K8" s="18"/>
      <c r="L8" s="18">
        <v>1</v>
      </c>
      <c r="M8" s="18">
        <v>1</v>
      </c>
      <c r="N8" s="18"/>
      <c r="O8" s="18"/>
      <c r="P8" s="18">
        <f t="shared" si="0"/>
        <v>2</v>
      </c>
      <c r="Q8" s="18"/>
      <c r="R8" s="18">
        <f t="shared" si="1"/>
        <v>2</v>
      </c>
    </row>
    <row r="9" spans="1:19" x14ac:dyDescent="0.25">
      <c r="B9" s="14" t="s">
        <v>91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9" x14ac:dyDescent="0.25">
      <c r="A10" s="1">
        <v>2.0099999999999998</v>
      </c>
      <c r="B10" s="16" t="s">
        <v>74</v>
      </c>
      <c r="C10" s="16" t="s">
        <v>19</v>
      </c>
      <c r="D10" s="17"/>
      <c r="E10" s="18"/>
      <c r="F10" s="18"/>
      <c r="G10" s="17"/>
      <c r="H10" s="17"/>
      <c r="I10" s="18"/>
      <c r="J10" s="18">
        <v>1</v>
      </c>
      <c r="K10" s="18">
        <v>1</v>
      </c>
      <c r="L10" s="18"/>
      <c r="M10" s="18"/>
      <c r="N10" s="18"/>
      <c r="O10" s="18">
        <v>2</v>
      </c>
      <c r="P10" s="18">
        <f>SUM(D10:O10)</f>
        <v>4</v>
      </c>
      <c r="Q10" s="18"/>
      <c r="R10" s="18">
        <f t="shared" ref="R10:R11" si="3">IF(P10-Q10&gt;0,P10-Q10,0)</f>
        <v>4</v>
      </c>
    </row>
    <row r="11" spans="1:19" x14ac:dyDescent="0.25">
      <c r="A11" s="1">
        <f>A10+0.01</f>
        <v>2.0199999999999996</v>
      </c>
      <c r="B11" s="16" t="s">
        <v>86</v>
      </c>
      <c r="C11" s="16" t="s">
        <v>19</v>
      </c>
      <c r="D11" s="17"/>
      <c r="E11" s="18">
        <v>1</v>
      </c>
      <c r="F11" s="18">
        <v>1</v>
      </c>
      <c r="G11" s="17"/>
      <c r="H11" s="17"/>
      <c r="I11" s="18">
        <v>1</v>
      </c>
      <c r="J11" s="18">
        <v>1</v>
      </c>
      <c r="K11" s="18">
        <v>1</v>
      </c>
      <c r="L11" s="18"/>
      <c r="M11" s="18"/>
      <c r="N11" s="18">
        <v>1</v>
      </c>
      <c r="O11" s="18"/>
      <c r="P11" s="18">
        <f>SUM(D11:O11)</f>
        <v>6</v>
      </c>
      <c r="Q11" s="18"/>
      <c r="R11" s="18">
        <f t="shared" si="3"/>
        <v>6</v>
      </c>
    </row>
    <row r="12" spans="1:19" x14ac:dyDescent="0.25">
      <c r="B12" s="14" t="s">
        <v>92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9" x14ac:dyDescent="0.25">
      <c r="A13" s="1">
        <v>3.01</v>
      </c>
      <c r="B13" s="16" t="s">
        <v>26</v>
      </c>
      <c r="C13" s="16" t="s">
        <v>19</v>
      </c>
      <c r="D13" s="17"/>
      <c r="E13" s="18"/>
      <c r="F13" s="18"/>
      <c r="G13" s="17"/>
      <c r="H13" s="17"/>
      <c r="I13" s="18"/>
      <c r="J13" s="18"/>
      <c r="K13" s="18"/>
      <c r="L13" s="18"/>
      <c r="M13" s="18"/>
      <c r="N13" s="18"/>
      <c r="O13" s="18">
        <v>2</v>
      </c>
      <c r="P13" s="18">
        <f>SUM(D13:O13)</f>
        <v>2</v>
      </c>
      <c r="Q13" s="18"/>
      <c r="R13" s="18">
        <f>IF(P13-Q13&gt;0,P13-Q13,0)</f>
        <v>2</v>
      </c>
    </row>
    <row r="14" spans="1:19" x14ac:dyDescent="0.25">
      <c r="A14" s="1">
        <f>A13+0.01</f>
        <v>3.0199999999999996</v>
      </c>
      <c r="B14" s="16" t="s">
        <v>27</v>
      </c>
      <c r="C14" s="16" t="s">
        <v>22</v>
      </c>
      <c r="D14" s="17"/>
      <c r="E14" s="18"/>
      <c r="F14" s="18"/>
      <c r="G14" s="17"/>
      <c r="H14" s="17"/>
      <c r="I14" s="18"/>
      <c r="J14" s="18"/>
      <c r="K14" s="18"/>
      <c r="L14" s="18"/>
      <c r="M14" s="18"/>
      <c r="N14" s="18"/>
      <c r="O14" s="18">
        <v>2</v>
      </c>
      <c r="P14" s="18">
        <f>SUM(D14:O14)</f>
        <v>2</v>
      </c>
      <c r="Q14" s="18"/>
      <c r="R14" s="18">
        <f>IF(P14-Q14&gt;0,P14-Q14,0)</f>
        <v>2</v>
      </c>
      <c r="S14" s="5" t="s">
        <v>28</v>
      </c>
    </row>
    <row r="15" spans="1:19" x14ac:dyDescent="0.25">
      <c r="A15" s="1">
        <f>A14+0.01</f>
        <v>3.0299999999999994</v>
      </c>
      <c r="B15" s="16" t="s">
        <v>29</v>
      </c>
      <c r="C15" s="16" t="s">
        <v>30</v>
      </c>
      <c r="D15" s="17"/>
      <c r="E15" s="18">
        <v>0.2</v>
      </c>
      <c r="F15" s="18">
        <v>0.2</v>
      </c>
      <c r="G15" s="17"/>
      <c r="H15" s="17"/>
      <c r="I15" s="18">
        <v>0.2</v>
      </c>
      <c r="J15" s="18">
        <v>0.2</v>
      </c>
      <c r="K15" s="18">
        <v>0.2</v>
      </c>
      <c r="L15" s="18"/>
      <c r="M15" s="18">
        <v>0.2</v>
      </c>
      <c r="N15" s="18">
        <v>0.2</v>
      </c>
      <c r="O15" s="18">
        <v>2</v>
      </c>
      <c r="P15" s="18">
        <f>ROUNDUP(SUM(D15:O15),0)</f>
        <v>4</v>
      </c>
      <c r="Q15" s="18"/>
      <c r="R15" s="18">
        <f>IF(P15-Q15&gt;0,P15-Q15,0)</f>
        <v>4</v>
      </c>
      <c r="S15" s="5" t="s">
        <v>89</v>
      </c>
    </row>
    <row r="16" spans="1:19" x14ac:dyDescent="0.25">
      <c r="B16" s="14" t="s">
        <v>93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9" x14ac:dyDescent="0.25">
      <c r="A17" s="1">
        <v>4.01</v>
      </c>
      <c r="B17" s="20" t="s">
        <v>72</v>
      </c>
      <c r="C17" s="16" t="s">
        <v>19</v>
      </c>
      <c r="D17" s="17"/>
      <c r="E17" s="18"/>
      <c r="F17" s="18"/>
      <c r="G17" s="17"/>
      <c r="H17" s="17"/>
      <c r="I17" s="18"/>
      <c r="J17" s="18"/>
      <c r="K17" s="18"/>
      <c r="L17" s="18"/>
      <c r="M17" s="18">
        <v>1</v>
      </c>
      <c r="N17" s="18"/>
      <c r="O17" s="18"/>
      <c r="P17" s="18">
        <f t="shared" ref="P17:P21" si="4">SUM(D17:O17)</f>
        <v>1</v>
      </c>
      <c r="Q17" s="18"/>
      <c r="R17" s="18">
        <f t="shared" ref="R17:R21" si="5">IF(P17-Q17&gt;0,P17-Q17,0)</f>
        <v>1</v>
      </c>
    </row>
    <row r="18" spans="1:19" x14ac:dyDescent="0.25">
      <c r="A18" s="1">
        <f>A17+0.01</f>
        <v>4.0199999999999996</v>
      </c>
      <c r="B18" s="20" t="s">
        <v>63</v>
      </c>
      <c r="C18" s="16" t="s">
        <v>23</v>
      </c>
      <c r="D18" s="17"/>
      <c r="E18" s="18">
        <v>1</v>
      </c>
      <c r="F18" s="18">
        <v>1</v>
      </c>
      <c r="G18" s="17"/>
      <c r="H18" s="17"/>
      <c r="I18" s="18">
        <v>1</v>
      </c>
      <c r="J18" s="18">
        <v>1</v>
      </c>
      <c r="K18" s="18">
        <v>1</v>
      </c>
      <c r="L18" s="18"/>
      <c r="M18" s="18">
        <v>1</v>
      </c>
      <c r="N18" s="18">
        <v>1</v>
      </c>
      <c r="O18" s="18">
        <v>2</v>
      </c>
      <c r="P18" s="18">
        <f t="shared" si="4"/>
        <v>9</v>
      </c>
      <c r="Q18" s="18"/>
      <c r="R18" s="18">
        <f t="shared" si="5"/>
        <v>9</v>
      </c>
      <c r="S18" s="21" t="s">
        <v>100</v>
      </c>
    </row>
    <row r="19" spans="1:19" x14ac:dyDescent="0.25">
      <c r="A19" s="1">
        <f t="shared" ref="A19:A21" si="6">A18+0.01</f>
        <v>4.0299999999999994</v>
      </c>
      <c r="B19" s="16" t="s">
        <v>24</v>
      </c>
      <c r="C19" s="16" t="s">
        <v>22</v>
      </c>
      <c r="D19" s="17"/>
      <c r="E19" s="18"/>
      <c r="F19" s="18"/>
      <c r="G19" s="17"/>
      <c r="H19" s="17"/>
      <c r="I19" s="18"/>
      <c r="J19" s="18"/>
      <c r="K19" s="18">
        <v>1</v>
      </c>
      <c r="L19" s="18"/>
      <c r="M19" s="18"/>
      <c r="N19" s="18"/>
      <c r="O19" s="18">
        <v>1</v>
      </c>
      <c r="P19" s="18">
        <f t="shared" si="4"/>
        <v>2</v>
      </c>
      <c r="Q19" s="18"/>
      <c r="R19" s="18">
        <f t="shared" si="5"/>
        <v>2</v>
      </c>
      <c r="S19" s="5" t="s">
        <v>99</v>
      </c>
    </row>
    <row r="20" spans="1:19" x14ac:dyDescent="0.25">
      <c r="A20" s="1">
        <f t="shared" si="6"/>
        <v>4.0399999999999991</v>
      </c>
      <c r="B20" s="16" t="s">
        <v>103</v>
      </c>
      <c r="C20" s="16" t="s">
        <v>25</v>
      </c>
      <c r="D20" s="17"/>
      <c r="E20" s="18">
        <v>1</v>
      </c>
      <c r="F20" s="18">
        <v>1</v>
      </c>
      <c r="G20" s="17"/>
      <c r="H20" s="17"/>
      <c r="I20" s="18">
        <v>1</v>
      </c>
      <c r="J20" s="18">
        <v>1</v>
      </c>
      <c r="K20" s="18">
        <v>1</v>
      </c>
      <c r="L20" s="18"/>
      <c r="M20" s="18">
        <v>1</v>
      </c>
      <c r="N20" s="18">
        <v>1</v>
      </c>
      <c r="O20" s="18">
        <v>2</v>
      </c>
      <c r="P20" s="18">
        <f t="shared" si="4"/>
        <v>9</v>
      </c>
      <c r="Q20" s="18"/>
      <c r="R20" s="18">
        <f t="shared" si="5"/>
        <v>9</v>
      </c>
    </row>
    <row r="21" spans="1:19" x14ac:dyDescent="0.25">
      <c r="A21" s="1">
        <f t="shared" si="6"/>
        <v>4.0499999999999989</v>
      </c>
      <c r="B21" s="16" t="s">
        <v>62</v>
      </c>
      <c r="C21" s="16" t="s">
        <v>22</v>
      </c>
      <c r="D21" s="17"/>
      <c r="E21" s="18">
        <v>10</v>
      </c>
      <c r="F21" s="18">
        <v>10</v>
      </c>
      <c r="G21" s="17"/>
      <c r="H21" s="17"/>
      <c r="I21" s="18">
        <v>10</v>
      </c>
      <c r="J21" s="18">
        <v>10</v>
      </c>
      <c r="K21" s="18">
        <v>10</v>
      </c>
      <c r="L21" s="18"/>
      <c r="M21" s="18"/>
      <c r="N21" s="18">
        <v>10</v>
      </c>
      <c r="O21" s="18">
        <v>30</v>
      </c>
      <c r="P21" s="18">
        <f t="shared" si="4"/>
        <v>90</v>
      </c>
      <c r="Q21" s="18"/>
      <c r="R21" s="18">
        <f t="shared" si="5"/>
        <v>90</v>
      </c>
    </row>
    <row r="22" spans="1:19" x14ac:dyDescent="0.25">
      <c r="B22" s="14" t="s">
        <v>94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9" x14ac:dyDescent="0.25">
      <c r="A23" s="1">
        <v>5.01</v>
      </c>
      <c r="B23" s="16" t="s">
        <v>71</v>
      </c>
      <c r="C23" s="16" t="s">
        <v>19</v>
      </c>
      <c r="D23" s="17"/>
      <c r="E23" s="18"/>
      <c r="F23" s="18"/>
      <c r="G23" s="17"/>
      <c r="H23" s="17"/>
      <c r="I23" s="18"/>
      <c r="J23" s="18">
        <v>1</v>
      </c>
      <c r="K23" s="18">
        <v>1</v>
      </c>
      <c r="L23" s="18">
        <v>1</v>
      </c>
      <c r="M23" s="18">
        <v>1</v>
      </c>
      <c r="N23" s="18"/>
      <c r="O23" s="18">
        <v>1</v>
      </c>
      <c r="P23" s="18">
        <f t="shared" ref="P23:P25" si="7">SUM(D23:O23)</f>
        <v>5</v>
      </c>
      <c r="Q23" s="18"/>
      <c r="R23" s="18">
        <f t="shared" ref="R23:R25" si="8">IF(P23-Q23&gt;0,P23-Q23,0)</f>
        <v>5</v>
      </c>
    </row>
    <row r="24" spans="1:19" x14ac:dyDescent="0.25">
      <c r="A24" s="1">
        <f t="shared" ref="A24:A25" si="9">A23+0.01</f>
        <v>5.0199999999999996</v>
      </c>
      <c r="B24" s="20" t="s">
        <v>21</v>
      </c>
      <c r="C24" s="16" t="s">
        <v>19</v>
      </c>
      <c r="D24" s="17"/>
      <c r="E24" s="18"/>
      <c r="F24" s="18"/>
      <c r="G24" s="17"/>
      <c r="H24" s="17"/>
      <c r="I24" s="18"/>
      <c r="J24" s="18">
        <v>1</v>
      </c>
      <c r="K24" s="18">
        <v>1</v>
      </c>
      <c r="L24" s="18">
        <v>1</v>
      </c>
      <c r="M24" s="18">
        <v>1</v>
      </c>
      <c r="N24" s="18"/>
      <c r="O24" s="18">
        <v>4</v>
      </c>
      <c r="P24" s="18">
        <f t="shared" si="7"/>
        <v>8</v>
      </c>
      <c r="Q24" s="18"/>
      <c r="R24" s="18">
        <f t="shared" si="8"/>
        <v>8</v>
      </c>
    </row>
    <row r="25" spans="1:19" x14ac:dyDescent="0.25">
      <c r="A25" s="1">
        <f t="shared" si="9"/>
        <v>5.0299999999999994</v>
      </c>
      <c r="B25" s="20" t="s">
        <v>69</v>
      </c>
      <c r="C25" s="16" t="s">
        <v>19</v>
      </c>
      <c r="D25" s="17"/>
      <c r="E25" s="18"/>
      <c r="F25" s="18"/>
      <c r="G25" s="17"/>
      <c r="H25" s="17"/>
      <c r="I25" s="18"/>
      <c r="J25" s="18">
        <v>1</v>
      </c>
      <c r="K25" s="18">
        <v>1</v>
      </c>
      <c r="L25" s="18">
        <v>1</v>
      </c>
      <c r="M25" s="18">
        <v>1</v>
      </c>
      <c r="N25" s="18"/>
      <c r="O25" s="18">
        <v>2</v>
      </c>
      <c r="P25" s="18">
        <f t="shared" si="7"/>
        <v>6</v>
      </c>
      <c r="Q25" s="18"/>
      <c r="R25" s="18">
        <f t="shared" si="8"/>
        <v>6</v>
      </c>
      <c r="S25" s="21"/>
    </row>
    <row r="26" spans="1:19" x14ac:dyDescent="0.25">
      <c r="B26" s="14" t="s">
        <v>95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x14ac:dyDescent="0.25">
      <c r="A27" s="1">
        <v>6.01</v>
      </c>
      <c r="B27" s="16" t="s">
        <v>32</v>
      </c>
      <c r="C27" s="16" t="s">
        <v>19</v>
      </c>
      <c r="D27" s="17"/>
      <c r="E27" s="18">
        <v>1</v>
      </c>
      <c r="F27" s="18"/>
      <c r="G27" s="17"/>
      <c r="H27" s="17"/>
      <c r="I27" s="18"/>
      <c r="J27" s="18"/>
      <c r="K27" s="18"/>
      <c r="L27" s="18"/>
      <c r="M27" s="18"/>
      <c r="N27" s="18"/>
      <c r="O27" s="18">
        <v>1</v>
      </c>
      <c r="P27" s="18">
        <f>SUM(D27:O27)</f>
        <v>2</v>
      </c>
      <c r="Q27" s="18"/>
      <c r="R27" s="18">
        <f t="shared" ref="R27:R30" si="10">IF(P27-Q27&gt;0,P27-Q27,0)</f>
        <v>2</v>
      </c>
      <c r="S27" s="5" t="s">
        <v>31</v>
      </c>
    </row>
    <row r="28" spans="1:19" x14ac:dyDescent="0.25">
      <c r="A28" s="1">
        <f t="shared" ref="A28:A30" si="11">A27+0.01</f>
        <v>6.02</v>
      </c>
      <c r="B28" s="16" t="s">
        <v>34</v>
      </c>
      <c r="C28" s="16" t="s">
        <v>33</v>
      </c>
      <c r="D28" s="17"/>
      <c r="E28" s="18">
        <v>1.5</v>
      </c>
      <c r="F28" s="18">
        <v>1.5</v>
      </c>
      <c r="G28" s="17"/>
      <c r="H28" s="17"/>
      <c r="I28" s="18">
        <v>1.5</v>
      </c>
      <c r="J28" s="18">
        <v>1.5</v>
      </c>
      <c r="K28" s="18">
        <v>1.5</v>
      </c>
      <c r="L28" s="18">
        <v>1.5</v>
      </c>
      <c r="M28" s="18">
        <v>1.5</v>
      </c>
      <c r="N28" s="18">
        <v>1.5</v>
      </c>
      <c r="O28" s="18">
        <v>35</v>
      </c>
      <c r="P28" s="18">
        <f>SUM(D28:O28)</f>
        <v>47</v>
      </c>
      <c r="Q28" s="18">
        <v>2</v>
      </c>
      <c r="R28" s="18">
        <f t="shared" si="10"/>
        <v>45</v>
      </c>
      <c r="S28" s="5" t="s">
        <v>35</v>
      </c>
    </row>
    <row r="29" spans="1:19" x14ac:dyDescent="0.25">
      <c r="A29" s="1">
        <f t="shared" si="11"/>
        <v>6.0299999999999994</v>
      </c>
      <c r="B29" s="16" t="s">
        <v>36</v>
      </c>
      <c r="C29" s="16" t="s">
        <v>33</v>
      </c>
      <c r="D29" s="17"/>
      <c r="E29" s="18">
        <v>1</v>
      </c>
      <c r="F29" s="18">
        <v>1</v>
      </c>
      <c r="G29" s="17"/>
      <c r="H29" s="17"/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30</v>
      </c>
      <c r="P29" s="18">
        <f t="shared" ref="P29:P30" si="12">SUM(D29:O29)</f>
        <v>38</v>
      </c>
      <c r="Q29" s="18">
        <v>8</v>
      </c>
      <c r="R29" s="18">
        <f t="shared" si="10"/>
        <v>30</v>
      </c>
      <c r="S29" s="5" t="s">
        <v>37</v>
      </c>
    </row>
    <row r="30" spans="1:19" x14ac:dyDescent="0.25">
      <c r="A30" s="1">
        <f t="shared" si="11"/>
        <v>6.0399999999999991</v>
      </c>
      <c r="B30" s="16" t="s">
        <v>38</v>
      </c>
      <c r="C30" s="16" t="s">
        <v>22</v>
      </c>
      <c r="D30" s="17"/>
      <c r="E30" s="18"/>
      <c r="F30" s="18"/>
      <c r="G30" s="17"/>
      <c r="H30" s="17"/>
      <c r="I30" s="18"/>
      <c r="J30" s="18"/>
      <c r="K30" s="18"/>
      <c r="L30" s="18"/>
      <c r="M30" s="18"/>
      <c r="N30" s="18"/>
      <c r="O30" s="18">
        <v>10</v>
      </c>
      <c r="P30" s="18">
        <f t="shared" si="12"/>
        <v>10</v>
      </c>
      <c r="Q30" s="18"/>
      <c r="R30" s="18">
        <f t="shared" si="10"/>
        <v>10</v>
      </c>
      <c r="S30" s="5" t="s">
        <v>101</v>
      </c>
    </row>
    <row r="31" spans="1:19" s="25" customFormat="1" x14ac:dyDescent="0.25">
      <c r="A31" s="24"/>
      <c r="B31" s="40" t="s">
        <v>87</v>
      </c>
      <c r="D31" s="25" t="s">
        <v>39</v>
      </c>
      <c r="E31" s="25" t="s">
        <v>40</v>
      </c>
      <c r="F31" s="25" t="s">
        <v>41</v>
      </c>
      <c r="G31" s="25" t="s">
        <v>42</v>
      </c>
      <c r="H31" s="25" t="s">
        <v>43</v>
      </c>
      <c r="I31" s="25" t="s">
        <v>44</v>
      </c>
      <c r="J31" s="25" t="s">
        <v>44</v>
      </c>
      <c r="K31" s="25" t="s">
        <v>40</v>
      </c>
      <c r="M31" s="25" t="s">
        <v>70</v>
      </c>
      <c r="S31" s="26"/>
    </row>
    <row r="32" spans="1:19" s="25" customFormat="1" x14ac:dyDescent="0.25">
      <c r="A32" s="24"/>
      <c r="B32" s="41"/>
      <c r="D32" s="25" t="s">
        <v>45</v>
      </c>
      <c r="F32" s="25" t="s">
        <v>46</v>
      </c>
      <c r="G32" s="25" t="s">
        <v>47</v>
      </c>
      <c r="H32" s="25" t="s">
        <v>48</v>
      </c>
      <c r="I32" s="25" t="s">
        <v>49</v>
      </c>
      <c r="J32" s="25" t="s">
        <v>40</v>
      </c>
      <c r="K32" s="25" t="s">
        <v>50</v>
      </c>
      <c r="S32" s="26"/>
    </row>
    <row r="33" spans="1:19" s="25" customFormat="1" x14ac:dyDescent="0.25">
      <c r="A33" s="24"/>
      <c r="B33" s="41"/>
      <c r="D33" s="25" t="s">
        <v>51</v>
      </c>
      <c r="F33" s="25" t="s">
        <v>52</v>
      </c>
      <c r="H33" s="25" t="s">
        <v>42</v>
      </c>
      <c r="J33" s="25" t="s">
        <v>53</v>
      </c>
      <c r="K33" s="25" t="s">
        <v>54</v>
      </c>
      <c r="S33" s="26"/>
    </row>
    <row r="34" spans="1:19" s="25" customFormat="1" x14ac:dyDescent="0.25">
      <c r="A34" s="24"/>
      <c r="B34" s="41"/>
      <c r="D34" s="25" t="s">
        <v>41</v>
      </c>
      <c r="H34" s="25" t="s">
        <v>55</v>
      </c>
      <c r="J34" s="25" t="s">
        <v>56</v>
      </c>
      <c r="S34" s="26"/>
    </row>
    <row r="35" spans="1:19" s="25" customFormat="1" x14ac:dyDescent="0.25">
      <c r="A35" s="24"/>
      <c r="B35" s="41"/>
      <c r="H35" s="25" t="s">
        <v>57</v>
      </c>
      <c r="J35" s="25" t="s">
        <v>58</v>
      </c>
      <c r="S35" s="26"/>
    </row>
    <row r="36" spans="1:19" s="25" customFormat="1" x14ac:dyDescent="0.25">
      <c r="A36" s="24"/>
      <c r="S36" s="26"/>
    </row>
    <row r="37" spans="1:19" s="25" customFormat="1" x14ac:dyDescent="0.25">
      <c r="A37" s="24"/>
      <c r="S37" s="26"/>
    </row>
  </sheetData>
  <mergeCells count="6">
    <mergeCell ref="Q2:Q4"/>
    <mergeCell ref="R2:R4"/>
    <mergeCell ref="D1:P1"/>
    <mergeCell ref="B31:B35"/>
    <mergeCell ref="O2:O4"/>
    <mergeCell ref="P2:P4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Wind Pump BoQ - summary</vt:lpstr>
      <vt:lpstr>Wind Pump BoQ -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Jake</cp:lastModifiedBy>
  <cp:lastPrinted>2023-04-16T20:52:03Z</cp:lastPrinted>
  <dcterms:created xsi:type="dcterms:W3CDTF">2023-03-21T19:10:01Z</dcterms:created>
  <dcterms:modified xsi:type="dcterms:W3CDTF">2023-05-03T18:34:52Z</dcterms:modified>
</cp:coreProperties>
</file>