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mal\OneDrive - SPC\Documents\New Caledonia\Dissemination\IMTS_Release Tables\Published\"/>
    </mc:Choice>
  </mc:AlternateContent>
  <xr:revisionPtr revIDLastSave="0" documentId="8_{2CB4C04D-3894-4755-9A58-E16685C5015F}" xr6:coauthVersionLast="47" xr6:coauthVersionMax="47" xr10:uidLastSave="{00000000-0000-0000-0000-000000000000}"/>
  <bookViews>
    <workbookView xWindow="11844" yWindow="-13068" windowWidth="23256" windowHeight="12576" activeTab="8" xr2:uid="{00000000-000D-0000-FFFF-FFFF00000000}"/>
  </bookViews>
  <sheets>
    <sheet name="1_BOT" sheetId="4" r:id="rId1"/>
    <sheet name="2_M" sheetId="9" r:id="rId2"/>
    <sheet name="3_DX" sheetId="11" r:id="rId3"/>
    <sheet name="4_ReX" sheetId="12" r:id="rId4"/>
    <sheet name="5_TX" sheetId="15" r:id="rId5"/>
    <sheet name="6_PrinX" sheetId="16" r:id="rId6"/>
    <sheet name="7_PrinM" sheetId="14" r:id="rId7"/>
    <sheet name="8_BOT_PC" sheetId="18" r:id="rId8"/>
    <sheet name="9_Trade_Reg" sheetId="1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6" i="9" l="1"/>
  <c r="Q26" i="9" l="1"/>
  <c r="U21" i="17" l="1"/>
  <c r="U20" i="17"/>
  <c r="U19" i="17"/>
  <c r="U18" i="17"/>
  <c r="U15" i="17"/>
  <c r="U12" i="17"/>
  <c r="U9" i="17"/>
  <c r="T20" i="17"/>
  <c r="T19" i="17"/>
  <c r="T21" i="17" s="1"/>
  <c r="T18" i="17"/>
  <c r="T15" i="17"/>
  <c r="T12" i="17"/>
  <c r="T9" i="17"/>
  <c r="S20" i="17"/>
  <c r="S19" i="17"/>
  <c r="S21" i="17" s="1"/>
  <c r="S18" i="17"/>
  <c r="S15" i="17"/>
  <c r="S12" i="17"/>
  <c r="S9" i="17"/>
  <c r="U35" i="18"/>
  <c r="U36" i="18" s="1"/>
  <c r="U33" i="18"/>
  <c r="U30" i="18"/>
  <c r="U24" i="18"/>
  <c r="U21" i="18"/>
  <c r="U18" i="18"/>
  <c r="U15" i="18"/>
  <c r="U12" i="18"/>
  <c r="U9" i="18"/>
  <c r="U6" i="18"/>
  <c r="T35" i="18"/>
  <c r="T34" i="18"/>
  <c r="T36" i="18" s="1"/>
  <c r="T33" i="18"/>
  <c r="T30" i="18"/>
  <c r="T27" i="18"/>
  <c r="T24" i="18"/>
  <c r="T21" i="18"/>
  <c r="T18" i="18"/>
  <c r="T15" i="18"/>
  <c r="T12" i="18"/>
  <c r="T9" i="18"/>
  <c r="T6" i="18"/>
  <c r="S35" i="18"/>
  <c r="S34" i="18"/>
  <c r="S36" i="18" s="1"/>
  <c r="S33" i="18"/>
  <c r="S30" i="18"/>
  <c r="S27" i="18"/>
  <c r="S24" i="18"/>
  <c r="S21" i="18"/>
  <c r="S18" i="18"/>
  <c r="S15" i="18"/>
  <c r="S12" i="18"/>
  <c r="S9" i="18"/>
  <c r="S6" i="18"/>
  <c r="T44" i="14"/>
  <c r="S44" i="14"/>
  <c r="R44" i="14"/>
  <c r="S12" i="16"/>
  <c r="T12" i="16"/>
  <c r="R12" i="16"/>
  <c r="T8" i="16"/>
  <c r="S8" i="16"/>
  <c r="R8" i="16"/>
  <c r="V26" i="11"/>
  <c r="U4" i="11"/>
  <c r="U26" i="11" s="1"/>
  <c r="V26" i="9"/>
  <c r="U26" i="9"/>
  <c r="T26" i="9"/>
  <c r="V27" i="15"/>
  <c r="U5" i="15"/>
  <c r="U27" i="15" s="1"/>
  <c r="T27" i="15"/>
  <c r="H24" i="4"/>
  <c r="H23" i="4"/>
  <c r="H22" i="4"/>
  <c r="D24" i="4"/>
  <c r="D23" i="4"/>
  <c r="D22" i="4"/>
  <c r="P19" i="17"/>
  <c r="Q19" i="17"/>
  <c r="R19" i="17"/>
  <c r="R21" i="17" s="1"/>
  <c r="P20" i="17"/>
  <c r="Q20" i="17"/>
  <c r="R20" i="17"/>
  <c r="R18" i="17"/>
  <c r="Q18" i="17"/>
  <c r="P18" i="17"/>
  <c r="R15" i="17"/>
  <c r="Q15" i="17"/>
  <c r="P15" i="17"/>
  <c r="R12" i="17"/>
  <c r="Q12" i="17"/>
  <c r="P12" i="17"/>
  <c r="R9" i="17"/>
  <c r="Q9" i="17"/>
  <c r="P9" i="17"/>
  <c r="R33" i="18"/>
  <c r="Q33" i="18"/>
  <c r="P33" i="18"/>
  <c r="R30" i="18"/>
  <c r="Q30" i="18"/>
  <c r="P30" i="18"/>
  <c r="R27" i="18"/>
  <c r="Q27" i="18"/>
  <c r="P27" i="18"/>
  <c r="R24" i="18"/>
  <c r="Q24" i="18"/>
  <c r="P24" i="18"/>
  <c r="R21" i="18"/>
  <c r="Q21" i="18"/>
  <c r="P21" i="18"/>
  <c r="R18" i="18"/>
  <c r="Q18" i="18"/>
  <c r="P18" i="18"/>
  <c r="R15" i="18"/>
  <c r="Q15" i="18"/>
  <c r="P15" i="18"/>
  <c r="R12" i="18"/>
  <c r="Q12" i="18"/>
  <c r="P12" i="18"/>
  <c r="R9" i="18"/>
  <c r="Q9" i="18"/>
  <c r="P9" i="18"/>
  <c r="P6" i="18"/>
  <c r="Q6" i="18"/>
  <c r="R6" i="18"/>
  <c r="P34" i="18"/>
  <c r="Q34" i="18"/>
  <c r="R34" i="18"/>
  <c r="P35" i="18"/>
  <c r="Q35" i="18"/>
  <c r="R35" i="18"/>
  <c r="Q44" i="14"/>
  <c r="P44" i="14"/>
  <c r="O44" i="14"/>
  <c r="O8" i="16"/>
  <c r="P8" i="16"/>
  <c r="Q8" i="16"/>
  <c r="S27" i="15"/>
  <c r="R27" i="15"/>
  <c r="Q27" i="15"/>
  <c r="Q26" i="11"/>
  <c r="R26" i="11"/>
  <c r="S26" i="11"/>
  <c r="S26" i="9"/>
  <c r="H21" i="4"/>
  <c r="H20" i="4"/>
  <c r="H19" i="4"/>
  <c r="I19" i="4" s="1"/>
  <c r="D18" i="4"/>
  <c r="D19" i="4"/>
  <c r="D20" i="4"/>
  <c r="D21" i="4"/>
  <c r="I24" i="4" l="1"/>
  <c r="I22" i="4"/>
  <c r="I21" i="4"/>
  <c r="I20" i="4"/>
  <c r="I23" i="4"/>
  <c r="P21" i="17"/>
  <c r="Q21" i="17"/>
  <c r="R36" i="18"/>
  <c r="Q36" i="18"/>
  <c r="P36" i="18"/>
  <c r="N44" i="14"/>
  <c r="P26" i="9" l="1"/>
  <c r="O35" i="18"/>
  <c r="O34" i="18"/>
  <c r="O36" i="18" s="1"/>
  <c r="O33" i="18"/>
  <c r="O30" i="18"/>
  <c r="O27" i="18"/>
  <c r="O24" i="18"/>
  <c r="O21" i="18"/>
  <c r="O18" i="18"/>
  <c r="O15" i="18"/>
  <c r="O12" i="18"/>
  <c r="O9" i="18"/>
  <c r="O6" i="18"/>
  <c r="O20" i="17"/>
  <c r="O19" i="17"/>
  <c r="O18" i="17"/>
  <c r="O15" i="17"/>
  <c r="O12" i="17"/>
  <c r="O9" i="17"/>
  <c r="N8" i="16"/>
  <c r="M12" i="16"/>
  <c r="P27" i="15"/>
  <c r="P26" i="11"/>
  <c r="H18" i="4"/>
  <c r="O21" i="17" l="1"/>
  <c r="I18" i="4"/>
  <c r="N20" i="17"/>
  <c r="N21" i="17" s="1"/>
  <c r="N18" i="17"/>
  <c r="N15" i="17"/>
  <c r="N12" i="17"/>
  <c r="N9" i="17"/>
  <c r="N35" i="18"/>
  <c r="N36" i="18" s="1"/>
  <c r="N33" i="18"/>
  <c r="N30" i="18"/>
  <c r="N27" i="18"/>
  <c r="N24" i="18"/>
  <c r="N21" i="18"/>
  <c r="N18" i="18"/>
  <c r="N15" i="18"/>
  <c r="N12" i="18"/>
  <c r="N9" i="18"/>
  <c r="N6" i="18"/>
  <c r="O27" i="15"/>
  <c r="O26" i="11"/>
  <c r="O26" i="9"/>
  <c r="H17" i="4" l="1"/>
  <c r="D17" i="4"/>
  <c r="I17" i="4" l="1"/>
  <c r="N26" i="9"/>
  <c r="M20" i="17" l="1"/>
  <c r="M16" i="17"/>
  <c r="M18" i="17" s="1"/>
  <c r="M19" i="17" l="1"/>
  <c r="M21" i="17" s="1"/>
  <c r="M12" i="17"/>
  <c r="M15" i="17"/>
  <c r="M9" i="17"/>
  <c r="M35" i="18" l="1"/>
  <c r="M36" i="18" l="1"/>
  <c r="M33" i="18" l="1"/>
  <c r="M30" i="18" l="1"/>
  <c r="M27" i="18" l="1"/>
  <c r="M24" i="18"/>
  <c r="M21" i="18"/>
  <c r="M18" i="18"/>
  <c r="M15" i="18"/>
  <c r="M12" i="18"/>
  <c r="M9" i="18"/>
  <c r="M6" i="18"/>
  <c r="L8" i="16" l="1"/>
  <c r="L12" i="16" s="1"/>
  <c r="N26" i="11"/>
  <c r="H16" i="4"/>
  <c r="D16" i="4"/>
  <c r="I16" i="4" l="1"/>
  <c r="C17" i="17" l="1"/>
  <c r="D17" i="17"/>
  <c r="E17" i="17"/>
  <c r="F17" i="17"/>
  <c r="G17" i="17"/>
  <c r="H17" i="17"/>
  <c r="I17" i="17"/>
  <c r="J17" i="17"/>
  <c r="K17" i="17"/>
  <c r="L17" i="17"/>
  <c r="C16" i="17"/>
  <c r="D16" i="17"/>
  <c r="E16" i="17"/>
  <c r="F16" i="17"/>
  <c r="G16" i="17"/>
  <c r="H16" i="17"/>
  <c r="I16" i="17"/>
  <c r="J16" i="17"/>
  <c r="K16" i="17"/>
  <c r="L16" i="17"/>
  <c r="D26" i="12" l="1"/>
  <c r="E26" i="12"/>
  <c r="F26" i="12"/>
  <c r="G26" i="12"/>
  <c r="H26" i="12"/>
  <c r="I26" i="12"/>
  <c r="J26" i="12"/>
  <c r="K26" i="12"/>
  <c r="L26" i="12"/>
  <c r="M26" i="12"/>
  <c r="N26" i="12"/>
  <c r="L36" i="18" l="1"/>
  <c r="K36" i="18"/>
  <c r="J36" i="18"/>
  <c r="I36" i="18"/>
  <c r="H36" i="18"/>
  <c r="G36" i="18"/>
  <c r="F36" i="18"/>
  <c r="E36" i="18"/>
  <c r="D36" i="18"/>
  <c r="C36" i="18"/>
  <c r="L32" i="18"/>
  <c r="K32" i="18"/>
  <c r="J32" i="18"/>
  <c r="I32" i="18"/>
  <c r="H32" i="18"/>
  <c r="G32" i="18"/>
  <c r="F32" i="18"/>
  <c r="E32" i="18"/>
  <c r="D32" i="18"/>
  <c r="C32" i="18"/>
  <c r="L31" i="18"/>
  <c r="K31" i="18"/>
  <c r="J31" i="18"/>
  <c r="G31" i="18"/>
  <c r="F31" i="18"/>
  <c r="E31" i="18"/>
  <c r="D31" i="18"/>
  <c r="C31" i="18"/>
  <c r="L30" i="18"/>
  <c r="K30" i="18"/>
  <c r="J30" i="18"/>
  <c r="G30" i="18"/>
  <c r="F30" i="18"/>
  <c r="E30" i="18"/>
  <c r="D30" i="18"/>
  <c r="C30" i="18"/>
  <c r="I28" i="18"/>
  <c r="H28" i="18"/>
  <c r="L27" i="18"/>
  <c r="K27" i="18"/>
  <c r="J27" i="18"/>
  <c r="I27" i="18"/>
  <c r="H27" i="18"/>
  <c r="G27" i="18"/>
  <c r="F27" i="18"/>
  <c r="E27" i="18"/>
  <c r="D27" i="18"/>
  <c r="C27" i="18"/>
  <c r="L24" i="18"/>
  <c r="K24" i="18"/>
  <c r="J24" i="18"/>
  <c r="I24" i="18"/>
  <c r="H24" i="18"/>
  <c r="G24" i="18"/>
  <c r="F24" i="18"/>
  <c r="E24" i="18"/>
  <c r="D24" i="18"/>
  <c r="C24" i="18"/>
  <c r="L21" i="18"/>
  <c r="K21" i="18"/>
  <c r="J21" i="18"/>
  <c r="I21" i="18"/>
  <c r="H21" i="18"/>
  <c r="G21" i="18"/>
  <c r="F21" i="18"/>
  <c r="E21" i="18"/>
  <c r="D21" i="18"/>
  <c r="C21" i="18"/>
  <c r="L18" i="18"/>
  <c r="K18" i="18"/>
  <c r="J18" i="18"/>
  <c r="I18" i="18"/>
  <c r="H18" i="18"/>
  <c r="G18" i="18"/>
  <c r="F18" i="18"/>
  <c r="E18" i="18"/>
  <c r="D18" i="18"/>
  <c r="C18" i="18"/>
  <c r="L15" i="18"/>
  <c r="K15" i="18"/>
  <c r="J15" i="18"/>
  <c r="I15" i="18"/>
  <c r="H15" i="18"/>
  <c r="G15" i="18"/>
  <c r="F15" i="18"/>
  <c r="E15" i="18"/>
  <c r="D15" i="18"/>
  <c r="C15" i="18"/>
  <c r="L12" i="18"/>
  <c r="K12" i="18"/>
  <c r="J12" i="18"/>
  <c r="I12" i="18"/>
  <c r="H12" i="18"/>
  <c r="G12" i="18"/>
  <c r="F12" i="18"/>
  <c r="E12" i="18"/>
  <c r="D12" i="18"/>
  <c r="C12" i="18"/>
  <c r="L9" i="18"/>
  <c r="K9" i="18"/>
  <c r="J9" i="18"/>
  <c r="I9" i="18"/>
  <c r="H9" i="18"/>
  <c r="G9" i="18"/>
  <c r="F9" i="18"/>
  <c r="E9" i="18"/>
  <c r="D9" i="18"/>
  <c r="C9" i="18"/>
  <c r="L6" i="18"/>
  <c r="K6" i="18"/>
  <c r="J6" i="18"/>
  <c r="I6" i="18"/>
  <c r="H6" i="18"/>
  <c r="G6" i="18"/>
  <c r="F6" i="18"/>
  <c r="E6" i="18"/>
  <c r="D6" i="18"/>
  <c r="C6" i="18"/>
  <c r="I31" i="18" l="1"/>
  <c r="K33" i="18"/>
  <c r="H31" i="18"/>
  <c r="H33" i="18" s="1"/>
  <c r="L33" i="18"/>
  <c r="J33" i="18"/>
  <c r="G33" i="18"/>
  <c r="F33" i="18"/>
  <c r="E33" i="18"/>
  <c r="D33" i="18"/>
  <c r="C33" i="18"/>
  <c r="H30" i="18"/>
  <c r="I30" i="18"/>
  <c r="I33" i="18" l="1"/>
  <c r="L21" i="17"/>
  <c r="K21" i="17"/>
  <c r="J21" i="17"/>
  <c r="I21" i="17"/>
  <c r="H21" i="17"/>
  <c r="G21" i="17"/>
  <c r="F21" i="17"/>
  <c r="E21" i="17"/>
  <c r="D21" i="17"/>
  <c r="C21" i="17"/>
  <c r="L18" i="17"/>
  <c r="K18" i="17"/>
  <c r="J18" i="17"/>
  <c r="I18" i="17"/>
  <c r="H18" i="17"/>
  <c r="G18" i="17"/>
  <c r="F18" i="17"/>
  <c r="E18" i="17"/>
  <c r="D18" i="17"/>
  <c r="C18" i="17"/>
  <c r="K12" i="16"/>
  <c r="J12" i="16"/>
  <c r="I12" i="16"/>
  <c r="H12" i="16"/>
  <c r="G12" i="16"/>
  <c r="F12" i="16"/>
  <c r="E12" i="16"/>
  <c r="D12" i="16"/>
  <c r="C12" i="16"/>
  <c r="B12" i="16"/>
  <c r="K7" i="16"/>
  <c r="I7" i="16"/>
  <c r="F7" i="16"/>
  <c r="E7" i="16"/>
  <c r="D7" i="16"/>
  <c r="C7" i="16"/>
  <c r="B7" i="16"/>
  <c r="H5" i="16"/>
  <c r="H7" i="16" s="1"/>
  <c r="G5" i="16"/>
  <c r="G7" i="16" s="1"/>
  <c r="J4" i="16"/>
  <c r="J7" i="16" s="1"/>
  <c r="N27" i="15"/>
  <c r="M27" i="15"/>
  <c r="L27" i="15"/>
  <c r="K27" i="15"/>
  <c r="J27" i="15"/>
  <c r="I27" i="15"/>
  <c r="H27" i="15"/>
  <c r="G27" i="15"/>
  <c r="F27" i="15"/>
  <c r="E27" i="15"/>
  <c r="D27" i="15"/>
  <c r="M26" i="11"/>
  <c r="L26" i="11"/>
  <c r="K26" i="11"/>
  <c r="J26" i="11"/>
  <c r="I26" i="11"/>
  <c r="H26" i="11"/>
  <c r="G26" i="11"/>
  <c r="F26" i="11"/>
  <c r="E26" i="11"/>
  <c r="D26" i="11"/>
  <c r="M26" i="9"/>
  <c r="L26" i="9"/>
  <c r="K26" i="9"/>
  <c r="J26" i="9"/>
  <c r="I26" i="9"/>
  <c r="H26" i="9"/>
  <c r="G26" i="9"/>
  <c r="F26" i="9"/>
  <c r="E26" i="9"/>
  <c r="D26" i="9"/>
  <c r="H15" i="4" l="1"/>
  <c r="D15" i="4"/>
  <c r="H14" i="4"/>
  <c r="D14" i="4"/>
  <c r="H13" i="4"/>
  <c r="D13" i="4"/>
  <c r="H12" i="4"/>
  <c r="D12" i="4"/>
  <c r="H11" i="4"/>
  <c r="D11" i="4"/>
  <c r="H10" i="4"/>
  <c r="D10" i="4"/>
  <c r="H9" i="4"/>
  <c r="D9" i="4"/>
  <c r="H8" i="4"/>
  <c r="D8" i="4"/>
  <c r="H7" i="4"/>
  <c r="D7" i="4"/>
  <c r="H6" i="4"/>
  <c r="D6" i="4"/>
  <c r="I9" i="4" l="1"/>
  <c r="I15" i="4"/>
  <c r="I14" i="4"/>
  <c r="I13" i="4"/>
  <c r="I12" i="4"/>
  <c r="I11" i="4"/>
  <c r="I10" i="4"/>
  <c r="I8" i="4"/>
  <c r="I7" i="4"/>
  <c r="I6" i="4"/>
  <c r="C75" i="4" l="1"/>
  <c r="G75" i="4" s="1"/>
  <c r="C74" i="4"/>
  <c r="G74" i="4" s="1"/>
  <c r="C73" i="4"/>
  <c r="G73" i="4" s="1"/>
  <c r="C72" i="4"/>
  <c r="G72" i="4" s="1"/>
  <c r="C71" i="4"/>
  <c r="G71" i="4" s="1"/>
  <c r="C70" i="4"/>
  <c r="G70" i="4" s="1"/>
  <c r="C69" i="4"/>
  <c r="G6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</author>
    <author>Mine Timoteo</author>
  </authors>
  <commentList>
    <comment ref="E6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Joan:</t>
        </r>
        <r>
          <rPr>
            <sz val="9"/>
            <color indexed="81"/>
            <rFont val="Tahoma"/>
            <family val="2"/>
          </rPr>
          <t xml:space="preserve">
Include canneries</t>
        </r>
      </text>
    </comment>
    <comment ref="E19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Joan:</t>
        </r>
        <r>
          <rPr>
            <sz val="9"/>
            <color indexed="81"/>
            <rFont val="Tahoma"/>
            <family val="2"/>
          </rPr>
          <t xml:space="preserve">
Include ammonia
</t>
        </r>
      </text>
    </comment>
    <comment ref="E21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Joan:</t>
        </r>
        <r>
          <rPr>
            <sz val="9"/>
            <color indexed="81"/>
            <rFont val="Tahoma"/>
            <family val="2"/>
          </rPr>
          <t xml:space="preserve">
Include eyeglasses</t>
        </r>
      </text>
    </comment>
    <comment ref="A235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Mine Timoteo:</t>
        </r>
        <r>
          <rPr>
            <sz val="9"/>
            <color indexed="81"/>
            <rFont val="Tahoma"/>
            <family val="2"/>
          </rPr>
          <t xml:space="preserve">
plates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4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Includes currency - inclusion under investigation.</t>
        </r>
      </text>
    </comment>
  </commentList>
</comments>
</file>

<file path=xl/sharedStrings.xml><?xml version="1.0" encoding="utf-8"?>
<sst xmlns="http://schemas.openxmlformats.org/spreadsheetml/2006/main" count="535" uniqueCount="182">
  <si>
    <t>Total</t>
  </si>
  <si>
    <t>United States</t>
  </si>
  <si>
    <t>Beverages, n.e.c. (sodas)</t>
  </si>
  <si>
    <t xml:space="preserve">Candies &amp; sweets </t>
  </si>
  <si>
    <t>Chicken, frozen</t>
  </si>
  <si>
    <t>Cookies &amp; crackers</t>
  </si>
  <si>
    <t>Meat, canned, preserved</t>
  </si>
  <si>
    <t>Meat, fresh, frozen</t>
  </si>
  <si>
    <t>Oil, cooking</t>
  </si>
  <si>
    <t>Rice</t>
  </si>
  <si>
    <t>Salt</t>
  </si>
  <si>
    <t>Soup, assorted, noodles</t>
  </si>
  <si>
    <t xml:space="preserve">Tea </t>
  </si>
  <si>
    <t xml:space="preserve">Wearing apparel </t>
  </si>
  <si>
    <t xml:space="preserve">Watches &amp; clocks </t>
  </si>
  <si>
    <t>Aircraft, parts</t>
  </si>
  <si>
    <t>Machinery, parts</t>
  </si>
  <si>
    <t>Ship parts</t>
  </si>
  <si>
    <t>Air cond., window or wall type</t>
  </si>
  <si>
    <t>Can ends</t>
  </si>
  <si>
    <t>Electrical goods</t>
  </si>
  <si>
    <t>Kitchen utensils</t>
  </si>
  <si>
    <t xml:space="preserve">Medicinal preparations </t>
  </si>
  <si>
    <t xml:space="preserve">Office equipments </t>
  </si>
  <si>
    <t xml:space="preserve">Tin plates </t>
  </si>
  <si>
    <t>Beer</t>
  </si>
  <si>
    <t xml:space="preserve">Cigarettes </t>
  </si>
  <si>
    <t xml:space="preserve">Building materials </t>
  </si>
  <si>
    <t xml:space="preserve">Cement </t>
  </si>
  <si>
    <t>Lumber</t>
  </si>
  <si>
    <t>Tools</t>
  </si>
  <si>
    <t>Imports</t>
  </si>
  <si>
    <t>Balance</t>
  </si>
  <si>
    <t>* * * * * * * * * * * *DO NOT PRINT BELOW THIS LINE * * * * * * * * * * * *</t>
  </si>
  <si>
    <t>-</t>
  </si>
  <si>
    <t>Samoa</t>
  </si>
  <si>
    <t>Singapore</t>
  </si>
  <si>
    <t>Tahiti</t>
  </si>
  <si>
    <t xml:space="preserve">Fish meal </t>
  </si>
  <si>
    <t xml:space="preserve">Pet food </t>
  </si>
  <si>
    <t xml:space="preserve">Canned tuna </t>
  </si>
  <si>
    <t>BALANCE OF TRADE - ALL  ITEMS</t>
  </si>
  <si>
    <t>[US$000]</t>
  </si>
  <si>
    <t>Exports FOB</t>
  </si>
  <si>
    <t xml:space="preserve">Imports CIF </t>
  </si>
  <si>
    <t>Trade Balance</t>
  </si>
  <si>
    <t>Domestic</t>
  </si>
  <si>
    <t>Re-exports</t>
  </si>
  <si>
    <t>Canneries</t>
  </si>
  <si>
    <t>Government</t>
  </si>
  <si>
    <t>All others</t>
  </si>
  <si>
    <t>Surplus(+) /   Deficit(-)</t>
  </si>
  <si>
    <t>Period</t>
  </si>
  <si>
    <t>I</t>
  </si>
  <si>
    <t>Live animals: animal products</t>
  </si>
  <si>
    <t>01 -05</t>
  </si>
  <si>
    <t>II</t>
  </si>
  <si>
    <t>Vegetable products</t>
  </si>
  <si>
    <t>06 -14</t>
  </si>
  <si>
    <t>III</t>
  </si>
  <si>
    <t>Animal or vegetable oils &amp; fats</t>
  </si>
  <si>
    <t>15</t>
  </si>
  <si>
    <t>IV</t>
  </si>
  <si>
    <t>Prepared foodstuffs, beverages, spirits &amp; tobacco</t>
  </si>
  <si>
    <t>16 - 24</t>
  </si>
  <si>
    <t>V</t>
  </si>
  <si>
    <t>Mineral products</t>
  </si>
  <si>
    <t>25 - 27</t>
  </si>
  <si>
    <t>VI</t>
  </si>
  <si>
    <t>Chemicals and allied products</t>
  </si>
  <si>
    <t>28 - 38</t>
  </si>
  <si>
    <t>VII</t>
  </si>
  <si>
    <t>Plastic, rubber &amp; articles thereof</t>
  </si>
  <si>
    <t>39 - 40</t>
  </si>
  <si>
    <t>VIII</t>
  </si>
  <si>
    <t>Raw hides, skins, leather articles &amp; travel goods</t>
  </si>
  <si>
    <t>41 - 43</t>
  </si>
  <si>
    <t>IX</t>
  </si>
  <si>
    <t>Wood, cork &amp; articles thereof &amp; plaiting material</t>
  </si>
  <si>
    <t>44 - 46</t>
  </si>
  <si>
    <t>X</t>
  </si>
  <si>
    <t>Wood pulp, paper &amp; paperboard &amp; articles thereof</t>
  </si>
  <si>
    <t>47 - 49</t>
  </si>
  <si>
    <t>XI</t>
  </si>
  <si>
    <t>Textiles &amp; textile articles</t>
  </si>
  <si>
    <t>50 - 63</t>
  </si>
  <si>
    <t>XII</t>
  </si>
  <si>
    <t>Footwear, headgear, umbrellas &amp; parts thereof</t>
  </si>
  <si>
    <t>64 - 67</t>
  </si>
  <si>
    <t>XIII</t>
  </si>
  <si>
    <t>Articles of stone, plaster, cement, glass &amp; ceremic products</t>
  </si>
  <si>
    <t>68 - 70</t>
  </si>
  <si>
    <t>XIV</t>
  </si>
  <si>
    <t>Pearls, precious &amp; semi-precious stones &amp; metals</t>
  </si>
  <si>
    <t>71</t>
  </si>
  <si>
    <t>XV</t>
  </si>
  <si>
    <t>Base metals &amp; articles thereof</t>
  </si>
  <si>
    <t>72 - 83</t>
  </si>
  <si>
    <t>XVI</t>
  </si>
  <si>
    <t>Machinery &amp; mechanical &amp; electrical appliances &amp; parts thereof</t>
  </si>
  <si>
    <t>84 - 85</t>
  </si>
  <si>
    <t>XVII</t>
  </si>
  <si>
    <t>Vehicles, aircraft &amp; associated transport equipment</t>
  </si>
  <si>
    <t>86 - 89</t>
  </si>
  <si>
    <t>XVIII</t>
  </si>
  <si>
    <t>Photographic &amp; optical, medical &amp; surgical goods &amp; clocks/watches &amp; musical instruments</t>
  </si>
  <si>
    <t>90 - 92</t>
  </si>
  <si>
    <t>XIX</t>
  </si>
  <si>
    <t>Arms and ammunition, parts &amp; accessories thereof</t>
  </si>
  <si>
    <t>93</t>
  </si>
  <si>
    <t>XX</t>
  </si>
  <si>
    <t>Miscellaneous manufactured articles</t>
  </si>
  <si>
    <t>94 - 96</t>
  </si>
  <si>
    <t>XXI</t>
  </si>
  <si>
    <t>Works of art, collectors pieces &amp; antiques</t>
  </si>
  <si>
    <t>97</t>
  </si>
  <si>
    <t>XXII</t>
  </si>
  <si>
    <t>Others</t>
  </si>
  <si>
    <t>99</t>
  </si>
  <si>
    <t>0</t>
  </si>
  <si>
    <t>HS Sections</t>
  </si>
  <si>
    <t>IMPORTS BY HS</t>
  </si>
  <si>
    <t>US$000</t>
  </si>
  <si>
    <t>Raw hides, skins, leather articles thereof &amp; travel goods</t>
  </si>
  <si>
    <t>98-99</t>
  </si>
  <si>
    <t>DOMESTIC EXPORTS BY HS</t>
  </si>
  <si>
    <t>RE-EXPORTS BY HS</t>
  </si>
  <si>
    <t>TOTAL EXPORTS BY HS</t>
  </si>
  <si>
    <t>Includes domestic and re-exports</t>
  </si>
  <si>
    <t>PRINCIPAL DOMESTIC EXPORTS</t>
  </si>
  <si>
    <t>na</t>
  </si>
  <si>
    <t xml:space="preserve">Other Domestic Exports  </t>
  </si>
  <si>
    <t>TOTAL DOMESTIC EXPORTS</t>
  </si>
  <si>
    <t>TOTAL REEXPORTS</t>
  </si>
  <si>
    <t>TOTAL EXPORTS (domestic + reexports)</t>
  </si>
  <si>
    <t>PRINCIPAL IMPORTS</t>
  </si>
  <si>
    <t>Fish, including baits and canned</t>
  </si>
  <si>
    <t>Milk, including fresh, sweetened and powdered</t>
  </si>
  <si>
    <t>Mineral fuels and oil</t>
  </si>
  <si>
    <t>Paper</t>
  </si>
  <si>
    <t>Metalware</t>
  </si>
  <si>
    <t>Machinery, new and used</t>
  </si>
  <si>
    <t>Motor vehicles</t>
  </si>
  <si>
    <t>Other imports</t>
  </si>
  <si>
    <t>TOTAL IMPORTS</t>
  </si>
  <si>
    <t>TRADE BY REGION</t>
  </si>
  <si>
    <t>The Americas</t>
  </si>
  <si>
    <t>Exports</t>
  </si>
  <si>
    <t>Asia</t>
  </si>
  <si>
    <t>Oceania</t>
  </si>
  <si>
    <t xml:space="preserve">TOTAL </t>
  </si>
  <si>
    <t>COMMODITY</t>
  </si>
  <si>
    <t>BALANCE OF TRADE BY MAJOR PARTNER COUNTRIES</t>
  </si>
  <si>
    <t>Australia</t>
  </si>
  <si>
    <t xml:space="preserve">China, Peoples Republic of </t>
  </si>
  <si>
    <t>Fiji</t>
  </si>
  <si>
    <t>Korea</t>
  </si>
  <si>
    <t>New Zealand</t>
  </si>
  <si>
    <t>Aircraft, engines and parts</t>
  </si>
  <si>
    <t>94-96</t>
  </si>
  <si>
    <t>Table 1</t>
  </si>
  <si>
    <t>Table 2</t>
  </si>
  <si>
    <t>HS Description</t>
  </si>
  <si>
    <t>HS Chapter</t>
  </si>
  <si>
    <t>Table 3</t>
  </si>
  <si>
    <t>Table 4</t>
  </si>
  <si>
    <t>Table 5</t>
  </si>
  <si>
    <t>Table 6</t>
  </si>
  <si>
    <t>Table 7</t>
  </si>
  <si>
    <t>Fish for Cannery</t>
  </si>
  <si>
    <t>Table 8</t>
  </si>
  <si>
    <t>Table 9</t>
  </si>
  <si>
    <t xml:space="preserve"> </t>
  </si>
  <si>
    <t xml:space="preserve">Note: </t>
  </si>
  <si>
    <t>Re-exports for 2016, 2017, 2018 and 2019 are not available.</t>
  </si>
  <si>
    <t xml:space="preserve">HS used </t>
  </si>
  <si>
    <t xml:space="preserve">            </t>
  </si>
  <si>
    <t xml:space="preserve">Source: </t>
  </si>
  <si>
    <t>Department of Treasury, Customs and Excise Tax Division; Star Kist Samoa; COS Samoa Packing; Office of Petroleum; Office of Procurement; U.S. Trade with Puerto Rico and U.S. Possessions (FT895) reports.</t>
  </si>
  <si>
    <t>Africa</t>
  </si>
  <si>
    <t>Re-exports for 2016-2022 are not available.</t>
  </si>
  <si>
    <t>Re-exports for 2016-2022 are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</si>
</sst>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#,##0,"/>
    <numFmt numFmtId="170" formatCode="[$-409]General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333FF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</font>
    <font>
      <sz val="11"/>
      <color rgb="FF000000"/>
      <name val="Times New Roman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0"/>
    <xf numFmtId="170" fontId="20" fillId="0" borderId="0" applyBorder="0" applyProtection="0"/>
  </cellStyleXfs>
  <cellXfs count="218">
    <xf numFmtId="0" fontId="0" fillId="0" borderId="0" xfId="0"/>
    <xf numFmtId="3" fontId="2" fillId="3" borderId="4" xfId="0" applyNumberFormat="1" applyFont="1" applyFill="1" applyBorder="1"/>
    <xf numFmtId="0" fontId="2" fillId="3" borderId="4" xfId="0" applyFont="1" applyFill="1" applyBorder="1"/>
    <xf numFmtId="169" fontId="2" fillId="3" borderId="4" xfId="0" applyNumberFormat="1" applyFont="1" applyFill="1" applyBorder="1"/>
    <xf numFmtId="169" fontId="2" fillId="3" borderId="4" xfId="0" applyNumberFormat="1" applyFont="1" applyFill="1" applyBorder="1" applyAlignment="1">
      <alignment horizontal="right"/>
    </xf>
    <xf numFmtId="169" fontId="2" fillId="0" borderId="4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67" fontId="10" fillId="0" borderId="4" xfId="0" applyNumberFormat="1" applyFont="1" applyBorder="1"/>
    <xf numFmtId="167" fontId="10" fillId="0" borderId="4" xfId="1" applyNumberFormat="1" applyFont="1" applyFill="1" applyBorder="1"/>
    <xf numFmtId="167" fontId="10" fillId="0" borderId="4" xfId="1" applyNumberFormat="1" applyFont="1" applyBorder="1"/>
    <xf numFmtId="3" fontId="5" fillId="0" borderId="4" xfId="0" applyNumberFormat="1" applyFont="1" applyBorder="1"/>
    <xf numFmtId="167" fontId="2" fillId="0" borderId="4" xfId="0" applyNumberFormat="1" applyFont="1" applyBorder="1"/>
    <xf numFmtId="167" fontId="2" fillId="0" borderId="4" xfId="1" applyNumberFormat="1" applyFont="1" applyFill="1" applyBorder="1"/>
    <xf numFmtId="0" fontId="2" fillId="0" borderId="4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169" fontId="2" fillId="0" borderId="4" xfId="1" applyNumberFormat="1" applyFont="1" applyFill="1" applyBorder="1"/>
    <xf numFmtId="169" fontId="2" fillId="0" borderId="4" xfId="1" applyNumberFormat="1" applyFont="1" applyFill="1" applyBorder="1" applyAlignment="1">
      <alignment horizontal="right"/>
    </xf>
    <xf numFmtId="0" fontId="2" fillId="0" borderId="4" xfId="0" applyFont="1" applyBorder="1" applyAlignment="1">
      <alignment wrapText="1"/>
    </xf>
    <xf numFmtId="169" fontId="2" fillId="0" borderId="4" xfId="0" quotePrefix="1" applyNumberFormat="1" applyFont="1" applyBorder="1" applyAlignment="1">
      <alignment horizontal="center"/>
    </xf>
    <xf numFmtId="169" fontId="2" fillId="3" borderId="4" xfId="1" applyNumberFormat="1" applyFont="1" applyFill="1" applyBorder="1"/>
    <xf numFmtId="169" fontId="2" fillId="3" borderId="4" xfId="0" applyNumberFormat="1" applyFont="1" applyFill="1" applyBorder="1" applyAlignment="1">
      <alignment vertical="center"/>
    </xf>
    <xf numFmtId="0" fontId="11" fillId="3" borderId="4" xfId="2" applyFont="1" applyFill="1" applyBorder="1" applyAlignment="1">
      <alignment wrapText="1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wrapText="1"/>
    </xf>
    <xf numFmtId="3" fontId="2" fillId="3" borderId="4" xfId="0" applyNumberFormat="1" applyFont="1" applyFill="1" applyBorder="1" applyAlignment="1">
      <alignment wrapText="1"/>
    </xf>
    <xf numFmtId="3" fontId="2" fillId="0" borderId="4" xfId="0" applyNumberFormat="1" applyFont="1" applyBorder="1"/>
    <xf numFmtId="0" fontId="2" fillId="3" borderId="4" xfId="2" applyFont="1" applyFill="1" applyBorder="1" applyAlignment="1">
      <alignment wrapText="1"/>
    </xf>
    <xf numFmtId="3" fontId="2" fillId="3" borderId="4" xfId="0" applyNumberFormat="1" applyFont="1" applyFill="1" applyBorder="1" applyAlignment="1">
      <alignment horizontal="right"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/>
    <xf numFmtId="169" fontId="0" fillId="0" borderId="4" xfId="0" applyNumberFormat="1" applyBorder="1" applyAlignment="1">
      <alignment horizontal="right"/>
    </xf>
    <xf numFmtId="169" fontId="0" fillId="0" borderId="4" xfId="0" applyNumberFormat="1" applyBorder="1"/>
    <xf numFmtId="169" fontId="2" fillId="0" borderId="4" xfId="0" applyNumberFormat="1" applyFont="1" applyBorder="1" applyAlignment="1">
      <alignment horizontal="right" vertical="center"/>
    </xf>
    <xf numFmtId="169" fontId="2" fillId="3" borderId="4" xfId="0" applyNumberFormat="1" applyFont="1" applyFill="1" applyBorder="1" applyAlignment="1">
      <alignment horizontal="right" vertical="center"/>
    </xf>
    <xf numFmtId="169" fontId="3" fillId="0" borderId="4" xfId="0" applyNumberFormat="1" applyFont="1" applyBorder="1"/>
    <xf numFmtId="169" fontId="2" fillId="0" borderId="4" xfId="0" applyNumberFormat="1" applyFont="1" applyBorder="1" applyAlignment="1">
      <alignment wrapText="1"/>
    </xf>
    <xf numFmtId="169" fontId="2" fillId="3" borderId="4" xfId="0" applyNumberFormat="1" applyFont="1" applyFill="1" applyBorder="1" applyAlignment="1">
      <alignment horizontal="right" wrapText="1"/>
    </xf>
    <xf numFmtId="169" fontId="2" fillId="3" borderId="4" xfId="0" applyNumberFormat="1" applyFont="1" applyFill="1" applyBorder="1" applyAlignment="1">
      <alignment wrapText="1"/>
    </xf>
    <xf numFmtId="169" fontId="2" fillId="0" borderId="4" xfId="0" applyNumberFormat="1" applyFont="1" applyBorder="1" applyAlignment="1">
      <alignment horizontal="right" wrapText="1"/>
    </xf>
    <xf numFmtId="0" fontId="2" fillId="3" borderId="4" xfId="0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3" fillId="0" borderId="4" xfId="0" applyNumberFormat="1" applyFont="1" applyBorder="1"/>
    <xf numFmtId="166" fontId="2" fillId="0" borderId="4" xfId="0" applyNumberFormat="1" applyFont="1" applyBorder="1" applyAlignment="1">
      <alignment horizontal="right"/>
    </xf>
    <xf numFmtId="166" fontId="2" fillId="2" borderId="4" xfId="1" applyNumberFormat="1" applyFont="1" applyFill="1" applyBorder="1" applyAlignment="1">
      <alignment horizontal="right"/>
    </xf>
    <xf numFmtId="166" fontId="2" fillId="0" borderId="4" xfId="1" applyNumberFormat="1" applyFont="1" applyBorder="1" applyAlignment="1">
      <alignment horizontal="right"/>
    </xf>
    <xf numFmtId="166" fontId="2" fillId="0" borderId="4" xfId="1" applyNumberFormat="1" applyFont="1" applyBorder="1" applyProtection="1"/>
    <xf numFmtId="166" fontId="2" fillId="0" borderId="4" xfId="1" applyNumberFormat="1" applyFont="1" applyBorder="1"/>
    <xf numFmtId="166" fontId="2" fillId="0" borderId="4" xfId="1" applyNumberFormat="1" applyFont="1" applyBorder="1" applyAlignment="1" applyProtection="1">
      <alignment horizontal="right"/>
    </xf>
    <xf numFmtId="168" fontId="2" fillId="0" borderId="4" xfId="0" applyNumberFormat="1" applyFont="1" applyBorder="1"/>
    <xf numFmtId="167" fontId="2" fillId="0" borderId="4" xfId="1" applyNumberFormat="1" applyFont="1" applyBorder="1"/>
    <xf numFmtId="0" fontId="2" fillId="0" borderId="4" xfId="0" quotePrefix="1" applyFont="1" applyBorder="1" applyAlignment="1">
      <alignment horizontal="left"/>
    </xf>
    <xf numFmtId="37" fontId="2" fillId="0" borderId="4" xfId="0" applyNumberFormat="1" applyFont="1" applyBorder="1"/>
    <xf numFmtId="167" fontId="2" fillId="0" borderId="4" xfId="1" applyNumberFormat="1" applyFont="1" applyFill="1" applyBorder="1" applyProtection="1"/>
    <xf numFmtId="0" fontId="5" fillId="0" borderId="4" xfId="0" applyFont="1" applyBorder="1"/>
    <xf numFmtId="0" fontId="5" fillId="0" borderId="4" xfId="0" applyFont="1" applyBorder="1" applyAlignment="1">
      <alignment wrapText="1"/>
    </xf>
    <xf numFmtId="1" fontId="5" fillId="0" borderId="4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wrapText="1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166" fontId="16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13" fillId="0" borderId="4" xfId="0" applyNumberFormat="1" applyFont="1" applyBorder="1"/>
    <xf numFmtId="0" fontId="17" fillId="3" borderId="4" xfId="0" applyFont="1" applyFill="1" applyBorder="1" applyAlignment="1">
      <alignment horizontal="center" wrapText="1"/>
    </xf>
    <xf numFmtId="166" fontId="17" fillId="0" borderId="4" xfId="0" applyNumberFormat="1" applyFont="1" applyBorder="1"/>
    <xf numFmtId="166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center"/>
    </xf>
    <xf numFmtId="169" fontId="5" fillId="0" borderId="4" xfId="0" applyNumberFormat="1" applyFont="1" applyBorder="1" applyAlignment="1">
      <alignment horizontal="right"/>
    </xf>
    <xf numFmtId="169" fontId="5" fillId="0" borderId="4" xfId="0" applyNumberFormat="1" applyFont="1" applyBorder="1"/>
    <xf numFmtId="167" fontId="18" fillId="0" borderId="4" xfId="1" applyNumberFormat="1" applyFont="1" applyBorder="1" applyAlignment="1" applyProtection="1"/>
    <xf numFmtId="1" fontId="5" fillId="3" borderId="4" xfId="0" applyNumberFormat="1" applyFont="1" applyFill="1" applyBorder="1" applyAlignment="1">
      <alignment horizontal="center"/>
    </xf>
    <xf numFmtId="167" fontId="11" fillId="0" borderId="4" xfId="1" applyNumberFormat="1" applyFont="1" applyFill="1" applyBorder="1" applyAlignment="1" applyProtection="1"/>
    <xf numFmtId="167" fontId="11" fillId="0" borderId="4" xfId="1" applyNumberFormat="1" applyFont="1" applyFill="1" applyBorder="1" applyProtection="1"/>
    <xf numFmtId="167" fontId="11" fillId="0" borderId="4" xfId="1" applyNumberFormat="1" applyFont="1" applyBorder="1" applyProtection="1"/>
    <xf numFmtId="167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/>
    <xf numFmtId="0" fontId="13" fillId="0" borderId="4" xfId="0" applyFont="1" applyBorder="1"/>
    <xf numFmtId="169" fontId="5" fillId="3" borderId="4" xfId="0" applyNumberFormat="1" applyFont="1" applyFill="1" applyBorder="1" applyAlignment="1">
      <alignment horizontal="right"/>
    </xf>
    <xf numFmtId="167" fontId="2" fillId="3" borderId="4" xfId="0" applyNumberFormat="1" applyFont="1" applyFill="1" applyBorder="1"/>
    <xf numFmtId="0" fontId="10" fillId="0" borderId="4" xfId="0" applyFont="1" applyBorder="1"/>
    <xf numFmtId="167" fontId="10" fillId="0" borderId="4" xfId="0" applyNumberFormat="1" applyFont="1" applyBorder="1" applyAlignment="1">
      <alignment horizontal="center"/>
    </xf>
    <xf numFmtId="167" fontId="6" fillId="0" borderId="4" xfId="0" applyNumberFormat="1" applyFont="1" applyBorder="1"/>
    <xf numFmtId="0" fontId="7" fillId="0" borderId="4" xfId="0" applyFont="1" applyBorder="1"/>
    <xf numFmtId="167" fontId="7" fillId="0" borderId="4" xfId="0" applyNumberFormat="1" applyFont="1" applyBorder="1"/>
    <xf numFmtId="167" fontId="7" fillId="0" borderId="4" xfId="0" applyNumberFormat="1" applyFont="1" applyBorder="1" applyAlignment="1">
      <alignment horizontal="center"/>
    </xf>
    <xf numFmtId="167" fontId="7" fillId="0" borderId="4" xfId="1" applyNumberFormat="1" applyFont="1" applyFill="1" applyBorder="1"/>
    <xf numFmtId="167" fontId="7" fillId="0" borderId="4" xfId="1" applyNumberFormat="1" applyFont="1" applyBorder="1"/>
    <xf numFmtId="0" fontId="2" fillId="0" borderId="4" xfId="0" applyFont="1" applyBorder="1" applyAlignment="1">
      <alignment horizontal="left" indent="1"/>
    </xf>
    <xf numFmtId="167" fontId="2" fillId="0" borderId="4" xfId="0" applyNumberFormat="1" applyFont="1" applyBorder="1" applyAlignment="1">
      <alignment horizontal="left" indent="1"/>
    </xf>
    <xf numFmtId="167" fontId="2" fillId="0" borderId="4" xfId="0" applyNumberFormat="1" applyFont="1" applyBorder="1" applyAlignment="1">
      <alignment horizontal="left"/>
    </xf>
    <xf numFmtId="2" fontId="2" fillId="0" borderId="4" xfId="0" applyNumberFormat="1" applyFont="1" applyBorder="1"/>
    <xf numFmtId="0" fontId="17" fillId="0" borderId="4" xfId="0" applyFont="1" applyBorder="1"/>
    <xf numFmtId="164" fontId="14" fillId="0" borderId="4" xfId="0" applyNumberFormat="1" applyFont="1" applyBorder="1" applyAlignment="1">
      <alignment horizontal="center"/>
    </xf>
    <xf numFmtId="4" fontId="0" fillId="0" borderId="4" xfId="0" applyNumberFormat="1" applyBorder="1"/>
    <xf numFmtId="0" fontId="5" fillId="3" borderId="4" xfId="0" applyFont="1" applyFill="1" applyBorder="1" applyAlignment="1">
      <alignment vertical="top"/>
    </xf>
    <xf numFmtId="0" fontId="13" fillId="0" borderId="4" xfId="0" applyFont="1" applyBorder="1" applyAlignment="1">
      <alignment vertical="top"/>
    </xf>
    <xf numFmtId="0" fontId="16" fillId="0" borderId="4" xfId="0" applyFont="1" applyBorder="1"/>
    <xf numFmtId="0" fontId="5" fillId="3" borderId="4" xfId="0" applyFont="1" applyFill="1" applyBorder="1"/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169" fontId="13" fillId="0" borderId="4" xfId="0" applyNumberFormat="1" applyFont="1" applyBorder="1"/>
    <xf numFmtId="0" fontId="16" fillId="3" borderId="4" xfId="0" applyFont="1" applyFill="1" applyBorder="1"/>
    <xf numFmtId="0" fontId="17" fillId="3" borderId="4" xfId="0" applyFont="1" applyFill="1" applyBorder="1" applyAlignment="1">
      <alignment vertical="top"/>
    </xf>
    <xf numFmtId="169" fontId="5" fillId="3" borderId="4" xfId="0" applyNumberFormat="1" applyFont="1" applyFill="1" applyBorder="1"/>
    <xf numFmtId="169" fontId="17" fillId="0" borderId="4" xfId="0" applyNumberFormat="1" applyFont="1" applyBorder="1"/>
    <xf numFmtId="3" fontId="2" fillId="0" borderId="4" xfId="1" applyNumberFormat="1" applyFont="1" applyFill="1" applyBorder="1" applyAlignment="1">
      <alignment horizontal="right"/>
    </xf>
    <xf numFmtId="169" fontId="2" fillId="0" borderId="4" xfId="1" applyNumberFormat="1" applyFont="1" applyFill="1" applyBorder="1" applyAlignment="1" applyProtection="1">
      <alignment horizontal="right"/>
    </xf>
    <xf numFmtId="3" fontId="3" fillId="0" borderId="4" xfId="0" applyNumberFormat="1" applyFont="1" applyBorder="1"/>
    <xf numFmtId="0" fontId="4" fillId="0" borderId="4" xfId="0" applyFont="1" applyBorder="1"/>
    <xf numFmtId="3" fontId="4" fillId="0" borderId="4" xfId="0" applyNumberFormat="1" applyFont="1" applyBorder="1"/>
    <xf numFmtId="0" fontId="5" fillId="3" borderId="4" xfId="0" applyFont="1" applyFill="1" applyBorder="1" applyAlignment="1">
      <alignment vertical="top" wrapText="1"/>
    </xf>
    <xf numFmtId="0" fontId="17" fillId="3" borderId="4" xfId="0" applyFont="1" applyFill="1" applyBorder="1"/>
    <xf numFmtId="0" fontId="5" fillId="3" borderId="4" xfId="0" applyFont="1" applyFill="1" applyBorder="1" applyAlignment="1">
      <alignment horizontal="left"/>
    </xf>
    <xf numFmtId="169" fontId="5" fillId="0" borderId="4" xfId="0" applyNumberFormat="1" applyFont="1" applyBorder="1" applyAlignment="1">
      <alignment vertical="center"/>
    </xf>
    <xf numFmtId="3" fontId="5" fillId="3" borderId="4" xfId="0" applyNumberFormat="1" applyFont="1" applyFill="1" applyBorder="1"/>
    <xf numFmtId="0" fontId="5" fillId="0" borderId="4" xfId="0" applyFont="1" applyBorder="1" applyAlignment="1">
      <alignment horizontal="left"/>
    </xf>
    <xf numFmtId="0" fontId="5" fillId="3" borderId="4" xfId="0" applyFont="1" applyFill="1" applyBorder="1" applyAlignment="1">
      <alignment horizontal="center" vertical="top" wrapText="1"/>
    </xf>
    <xf numFmtId="164" fontId="2" fillId="0" borderId="4" xfId="0" applyNumberFormat="1" applyFont="1" applyBorder="1"/>
    <xf numFmtId="0" fontId="13" fillId="0" borderId="4" xfId="0" applyFont="1" applyBorder="1" applyAlignment="1">
      <alignment horizontal="right"/>
    </xf>
    <xf numFmtId="169" fontId="13" fillId="0" borderId="4" xfId="0" applyNumberFormat="1" applyFont="1" applyBorder="1" applyAlignment="1">
      <alignment horizontal="right"/>
    </xf>
    <xf numFmtId="0" fontId="3" fillId="3" borderId="4" xfId="0" applyFont="1" applyFill="1" applyBorder="1"/>
    <xf numFmtId="3" fontId="0" fillId="0" borderId="4" xfId="0" applyNumberFormat="1" applyBorder="1"/>
    <xf numFmtId="3" fontId="13" fillId="0" borderId="4" xfId="0" applyNumberFormat="1" applyFont="1" applyBorder="1"/>
    <xf numFmtId="3" fontId="17" fillId="0" borderId="4" xfId="0" applyNumberFormat="1" applyFont="1" applyBorder="1"/>
    <xf numFmtId="3" fontId="3" fillId="3" borderId="4" xfId="0" applyNumberFormat="1" applyFont="1" applyFill="1" applyBorder="1"/>
    <xf numFmtId="169" fontId="21" fillId="0" borderId="5" xfId="0" applyNumberFormat="1" applyFont="1" applyBorder="1" applyAlignment="1">
      <alignment horizontal="center"/>
    </xf>
    <xf numFmtId="169" fontId="21" fillId="0" borderId="5" xfId="0" applyNumberFormat="1" applyFont="1" applyBorder="1"/>
    <xf numFmtId="164" fontId="21" fillId="0" borderId="5" xfId="0" applyNumberFormat="1" applyFont="1" applyBorder="1"/>
    <xf numFmtId="169" fontId="22" fillId="0" borderId="0" xfId="0" applyNumberFormat="1" applyFont="1" applyAlignment="1">
      <alignment horizontal="right"/>
    </xf>
    <xf numFmtId="169" fontId="17" fillId="0" borderId="5" xfId="0" applyNumberFormat="1" applyFont="1" applyBorder="1" applyAlignment="1">
      <alignment horizontal="center"/>
    </xf>
    <xf numFmtId="169" fontId="23" fillId="0" borderId="5" xfId="0" applyNumberFormat="1" applyFont="1" applyBorder="1"/>
    <xf numFmtId="169" fontId="23" fillId="4" borderId="5" xfId="0" applyNumberFormat="1" applyFont="1" applyFill="1" applyBorder="1"/>
    <xf numFmtId="169" fontId="25" fillId="0" borderId="5" xfId="0" applyNumberFormat="1" applyFont="1" applyBorder="1"/>
    <xf numFmtId="164" fontId="25" fillId="0" borderId="5" xfId="0" applyNumberFormat="1" applyFont="1" applyBorder="1"/>
    <xf numFmtId="169" fontId="25" fillId="4" borderId="5" xfId="0" applyNumberFormat="1" applyFont="1" applyFill="1" applyBorder="1"/>
    <xf numFmtId="169" fontId="26" fillId="4" borderId="5" xfId="0" applyNumberFormat="1" applyFont="1" applyFill="1" applyBorder="1" applyAlignment="1">
      <alignment vertical="center"/>
    </xf>
    <xf numFmtId="169" fontId="3" fillId="0" borderId="5" xfId="0" applyNumberFormat="1" applyFont="1" applyBorder="1"/>
    <xf numFmtId="169" fontId="3" fillId="4" borderId="5" xfId="0" applyNumberFormat="1" applyFont="1" applyFill="1" applyBorder="1"/>
    <xf numFmtId="164" fontId="3" fillId="0" borderId="5" xfId="0" applyNumberFormat="1" applyFont="1" applyBorder="1"/>
    <xf numFmtId="169" fontId="27" fillId="0" borderId="5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9" fontId="17" fillId="0" borderId="5" xfId="0" applyNumberFormat="1" applyFont="1" applyBorder="1" applyAlignment="1">
      <alignment vertical="center"/>
    </xf>
    <xf numFmtId="0" fontId="23" fillId="4" borderId="5" xfId="0" applyFont="1" applyFill="1" applyBorder="1" applyAlignment="1">
      <alignment horizontal="right"/>
    </xf>
    <xf numFmtId="169" fontId="23" fillId="4" borderId="5" xfId="0" applyNumberFormat="1" applyFont="1" applyFill="1" applyBorder="1" applyAlignment="1">
      <alignment horizontal="right"/>
    </xf>
    <xf numFmtId="0" fontId="23" fillId="4" borderId="5" xfId="0" applyFont="1" applyFill="1" applyBorder="1"/>
    <xf numFmtId="169" fontId="23" fillId="0" borderId="0" xfId="0" applyNumberFormat="1" applyFont="1"/>
    <xf numFmtId="169" fontId="24" fillId="4" borderId="5" xfId="0" applyNumberFormat="1" applyFont="1" applyFill="1" applyBorder="1"/>
    <xf numFmtId="169" fontId="24" fillId="0" borderId="5" xfId="0" applyNumberFormat="1" applyFont="1" applyBorder="1"/>
    <xf numFmtId="169" fontId="3" fillId="0" borderId="6" xfId="0" applyNumberFormat="1" applyFont="1" applyBorder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Border="1"/>
    <xf numFmtId="169" fontId="17" fillId="3" borderId="5" xfId="0" applyNumberFormat="1" applyFont="1" applyFill="1" applyBorder="1" applyAlignment="1">
      <alignment horizontal="center"/>
    </xf>
    <xf numFmtId="169" fontId="0" fillId="0" borderId="0" xfId="0" applyNumberFormat="1"/>
    <xf numFmtId="169" fontId="2" fillId="0" borderId="1" xfId="0" applyNumberFormat="1" applyFont="1" applyBorder="1"/>
    <xf numFmtId="0" fontId="5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13" fillId="0" borderId="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8" fillId="0" borderId="1" xfId="1" applyNumberFormat="1" applyFont="1" applyFill="1" applyBorder="1" applyAlignment="1" applyProtection="1">
      <alignment horizontal="center"/>
    </xf>
    <xf numFmtId="0" fontId="18" fillId="0" borderId="2" xfId="1" applyNumberFormat="1" applyFont="1" applyFill="1" applyBorder="1" applyAlignment="1" applyProtection="1">
      <alignment horizontal="center"/>
    </xf>
    <xf numFmtId="0" fontId="18" fillId="0" borderId="3" xfId="1" applyNumberFormat="1" applyFont="1" applyFill="1" applyBorder="1" applyAlignment="1" applyProtection="1">
      <alignment horizontal="center"/>
    </xf>
    <xf numFmtId="167" fontId="18" fillId="0" borderId="1" xfId="1" applyNumberFormat="1" applyFont="1" applyFill="1" applyBorder="1" applyAlignment="1" applyProtection="1">
      <alignment horizontal="center"/>
    </xf>
    <xf numFmtId="167" fontId="18" fillId="0" borderId="2" xfId="1" applyNumberFormat="1" applyFont="1" applyFill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/>
    </xf>
    <xf numFmtId="3" fontId="28" fillId="0" borderId="4" xfId="0" applyNumberFormat="1" applyFont="1" applyBorder="1"/>
    <xf numFmtId="0" fontId="0" fillId="0" borderId="4" xfId="0" applyFont="1" applyBorder="1" applyAlignment="1">
      <alignment horizontal="right"/>
    </xf>
    <xf numFmtId="49" fontId="2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</cellXfs>
  <cellStyles count="4">
    <cellStyle name="Comma" xfId="1" builtinId="3"/>
    <cellStyle name="Excel Built-in Normal" xfId="3" xr:uid="{00000000-0005-0000-0000-000001000000}"/>
    <cellStyle name="Normal" xfId="0" builtinId="0"/>
    <cellStyle name="Normal_Exp_SITC1_Cty" xfId="2" xr:uid="{00000000-0005-0000-0000-000003000000}"/>
  </cellStyles>
  <dxfs count="2"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showGridLines="0" workbookViewId="0">
      <pane xSplit="1" ySplit="5" topLeftCell="B17" activePane="bottomRight" state="frozen"/>
      <selection pane="topRight" activeCell="B1" sqref="B1"/>
      <selection pane="bottomLeft" activeCell="A6" sqref="A6"/>
      <selection pane="bottomRight" activeCell="M23" sqref="M23"/>
    </sheetView>
  </sheetViews>
  <sheetFormatPr defaultColWidth="9.33203125" defaultRowHeight="13.8" x14ac:dyDescent="0.25"/>
  <cols>
    <col min="1" max="1" width="10.6640625" style="6" customWidth="1"/>
    <col min="2" max="2" width="10.5546875" style="6" customWidth="1"/>
    <col min="3" max="3" width="13" style="6" customWidth="1"/>
    <col min="4" max="4" width="9.44140625" style="6" customWidth="1"/>
    <col min="5" max="5" width="11.6640625" style="6" customWidth="1"/>
    <col min="6" max="6" width="14.33203125" style="6" customWidth="1"/>
    <col min="7" max="7" width="11.6640625" style="6" customWidth="1"/>
    <col min="8" max="8" width="11" style="6" customWidth="1"/>
    <col min="9" max="9" width="14.6640625" style="6" customWidth="1"/>
    <col min="10" max="10" width="9.33203125" style="6"/>
    <col min="11" max="12" width="10" style="6" bestFit="1" customWidth="1"/>
    <col min="13" max="13" width="14.109375" style="6" bestFit="1" customWidth="1"/>
    <col min="14" max="14" width="10" style="6" bestFit="1" customWidth="1"/>
    <col min="15" max="15" width="12" style="6" bestFit="1" customWidth="1"/>
    <col min="16" max="16" width="9.33203125" style="6"/>
    <col min="17" max="17" width="10" style="6" bestFit="1" customWidth="1"/>
    <col min="18" max="18" width="12" style="6" bestFit="1" customWidth="1"/>
    <col min="19" max="19" width="20.6640625" style="6" bestFit="1" customWidth="1"/>
    <col min="20" max="16384" width="9.33203125" style="6"/>
  </cols>
  <sheetData>
    <row r="1" spans="1:17" s="68" customFormat="1" ht="15" customHeight="1" x14ac:dyDescent="0.25">
      <c r="A1" s="68" t="s">
        <v>160</v>
      </c>
      <c r="B1" s="177" t="s">
        <v>41</v>
      </c>
      <c r="C1" s="177"/>
      <c r="D1" s="177"/>
      <c r="E1" s="177"/>
      <c r="F1" s="177"/>
      <c r="G1" s="177"/>
      <c r="H1" s="177"/>
      <c r="I1" s="177"/>
      <c r="J1" s="71"/>
      <c r="K1" s="72"/>
      <c r="L1" s="72"/>
      <c r="M1" s="72"/>
      <c r="N1" s="72"/>
      <c r="O1" s="72"/>
      <c r="P1" s="73"/>
      <c r="Q1" s="71"/>
    </row>
    <row r="2" spans="1:17" s="68" customFormat="1" ht="15" customHeight="1" x14ac:dyDescent="0.3">
      <c r="B2" s="177" t="s">
        <v>42</v>
      </c>
      <c r="C2" s="178"/>
      <c r="D2" s="178"/>
      <c r="E2" s="178"/>
      <c r="F2" s="178"/>
      <c r="G2" s="178"/>
      <c r="H2" s="178"/>
      <c r="I2" s="178"/>
      <c r="J2" s="74"/>
      <c r="K2" s="75"/>
      <c r="L2" s="75"/>
      <c r="M2" s="75"/>
      <c r="N2" s="75"/>
      <c r="O2" s="75"/>
      <c r="P2" s="76"/>
      <c r="Q2" s="75"/>
    </row>
    <row r="3" spans="1:17" s="68" customFormat="1" ht="15" customHeight="1" x14ac:dyDescent="0.3">
      <c r="A3" s="74"/>
      <c r="B3" s="177" t="s">
        <v>43</v>
      </c>
      <c r="C3" s="177"/>
      <c r="D3" s="179"/>
      <c r="E3" s="177" t="s">
        <v>44</v>
      </c>
      <c r="F3" s="180"/>
      <c r="G3" s="180"/>
      <c r="H3" s="180"/>
      <c r="I3" s="71" t="s">
        <v>45</v>
      </c>
      <c r="J3" s="74"/>
      <c r="K3" s="77"/>
      <c r="L3" s="77"/>
      <c r="M3" s="78"/>
      <c r="N3" s="79"/>
      <c r="O3" s="78"/>
      <c r="P3" s="78"/>
      <c r="Q3" s="78"/>
    </row>
    <row r="4" spans="1:17" s="68" customFormat="1" ht="31.5" customHeight="1" x14ac:dyDescent="0.25">
      <c r="A4" s="74" t="s">
        <v>52</v>
      </c>
      <c r="B4" s="72" t="s">
        <v>46</v>
      </c>
      <c r="C4" s="72" t="s">
        <v>47</v>
      </c>
      <c r="D4" s="72" t="s">
        <v>0</v>
      </c>
      <c r="E4" s="72" t="s">
        <v>48</v>
      </c>
      <c r="F4" s="72" t="s">
        <v>49</v>
      </c>
      <c r="G4" s="71" t="s">
        <v>50</v>
      </c>
      <c r="H4" s="80" t="s">
        <v>0</v>
      </c>
      <c r="I4" s="71" t="s">
        <v>51</v>
      </c>
      <c r="J4" s="74"/>
      <c r="K4" s="81"/>
      <c r="L4" s="81"/>
      <c r="M4" s="78"/>
      <c r="N4" s="82"/>
      <c r="O4" s="82"/>
      <c r="P4" s="81"/>
      <c r="Q4" s="78"/>
    </row>
    <row r="5" spans="1:17" ht="15" customHeight="1" x14ac:dyDescent="0.25">
      <c r="B5" s="1"/>
      <c r="C5" s="1"/>
      <c r="D5" s="1"/>
      <c r="E5" s="1"/>
      <c r="F5" s="1"/>
      <c r="G5" s="2"/>
      <c r="H5" s="2"/>
      <c r="I5" s="1"/>
      <c r="J5" s="7"/>
      <c r="K5" s="56"/>
      <c r="L5" s="56"/>
      <c r="M5" s="55"/>
      <c r="N5" s="57"/>
      <c r="O5" s="57"/>
      <c r="P5" s="56"/>
      <c r="Q5" s="55"/>
    </row>
    <row r="6" spans="1:17" ht="15" customHeight="1" x14ac:dyDescent="0.25">
      <c r="A6" s="54">
        <v>2004</v>
      </c>
      <c r="B6" s="3">
        <v>424624646</v>
      </c>
      <c r="C6" s="17">
        <v>3230756</v>
      </c>
      <c r="D6" s="3">
        <f t="shared" ref="D6:D16" si="0">B6+C6</f>
        <v>427855402</v>
      </c>
      <c r="E6" s="5">
        <v>229562076</v>
      </c>
      <c r="F6" s="3">
        <v>10714412</v>
      </c>
      <c r="G6" s="5">
        <v>320284654</v>
      </c>
      <c r="H6" s="3">
        <f t="shared" ref="H6:H14" si="1">SUM(E6:G6)</f>
        <v>560561142</v>
      </c>
      <c r="I6" s="5">
        <f t="shared" ref="I6:I24" si="2">D6-H6</f>
        <v>-132705740</v>
      </c>
      <c r="J6" s="7"/>
      <c r="K6" s="56"/>
      <c r="L6" s="56"/>
      <c r="M6" s="55"/>
      <c r="N6" s="57"/>
      <c r="O6" s="57"/>
      <c r="P6" s="56"/>
      <c r="Q6" s="55"/>
    </row>
    <row r="7" spans="1:17" ht="15" customHeight="1" x14ac:dyDescent="0.25">
      <c r="A7" s="54">
        <v>2005</v>
      </c>
      <c r="B7" s="3">
        <v>455752480</v>
      </c>
      <c r="C7" s="17">
        <v>4115649</v>
      </c>
      <c r="D7" s="3">
        <f t="shared" si="0"/>
        <v>459868129</v>
      </c>
      <c r="E7" s="5">
        <v>219983814</v>
      </c>
      <c r="F7" s="3">
        <v>9583091</v>
      </c>
      <c r="G7" s="5">
        <v>313438511</v>
      </c>
      <c r="H7" s="3">
        <f t="shared" si="1"/>
        <v>543005416</v>
      </c>
      <c r="I7" s="5">
        <f t="shared" si="2"/>
        <v>-83137287</v>
      </c>
      <c r="J7" s="7"/>
      <c r="K7" s="56"/>
      <c r="L7" s="56"/>
      <c r="M7" s="27"/>
      <c r="N7" s="3"/>
      <c r="O7" s="58"/>
      <c r="P7" s="56"/>
      <c r="Q7" s="55"/>
    </row>
    <row r="8" spans="1:17" ht="15" customHeight="1" x14ac:dyDescent="0.25">
      <c r="A8" s="54">
        <v>2006</v>
      </c>
      <c r="B8" s="3">
        <v>452334000</v>
      </c>
      <c r="C8" s="17">
        <v>5790736</v>
      </c>
      <c r="D8" s="3">
        <f t="shared" si="0"/>
        <v>458124736</v>
      </c>
      <c r="E8" s="3">
        <v>215625595</v>
      </c>
      <c r="F8" s="3">
        <v>8589118</v>
      </c>
      <c r="G8" s="5">
        <v>401008103</v>
      </c>
      <c r="H8" s="3">
        <f t="shared" si="1"/>
        <v>625222816</v>
      </c>
      <c r="I8" s="5">
        <f t="shared" si="2"/>
        <v>-167098080</v>
      </c>
      <c r="J8" s="7"/>
      <c r="K8" s="56"/>
      <c r="L8" s="56"/>
      <c r="M8" s="27"/>
      <c r="N8" s="3"/>
      <c r="O8" s="59"/>
      <c r="P8" s="56"/>
      <c r="Q8" s="55"/>
    </row>
    <row r="9" spans="1:17" ht="15" customHeight="1" x14ac:dyDescent="0.25">
      <c r="A9" s="54">
        <v>2007</v>
      </c>
      <c r="B9" s="3">
        <v>463829806</v>
      </c>
      <c r="C9" s="5">
        <v>5529964</v>
      </c>
      <c r="D9" s="3">
        <f t="shared" si="0"/>
        <v>469359770</v>
      </c>
      <c r="E9" s="3">
        <v>203173445</v>
      </c>
      <c r="F9" s="3">
        <v>8051592</v>
      </c>
      <c r="G9" s="5">
        <v>316149891</v>
      </c>
      <c r="H9" s="3">
        <f t="shared" si="1"/>
        <v>527374928</v>
      </c>
      <c r="I9" s="5">
        <f t="shared" si="2"/>
        <v>-58015158</v>
      </c>
      <c r="J9" s="7"/>
      <c r="K9" s="56"/>
      <c r="L9" s="56"/>
      <c r="M9" s="27"/>
      <c r="N9" s="3"/>
      <c r="O9" s="59"/>
      <c r="P9" s="56"/>
      <c r="Q9" s="55"/>
    </row>
    <row r="10" spans="1:17" ht="15" customHeight="1" x14ac:dyDescent="0.25">
      <c r="A10" s="54">
        <v>2008</v>
      </c>
      <c r="B10" s="3">
        <v>592466782</v>
      </c>
      <c r="C10" s="5">
        <v>8601826</v>
      </c>
      <c r="D10" s="3">
        <f t="shared" si="0"/>
        <v>601068608</v>
      </c>
      <c r="E10" s="3">
        <v>214619818</v>
      </c>
      <c r="F10" s="3">
        <v>6294871</v>
      </c>
      <c r="G10" s="5">
        <v>434446546</v>
      </c>
      <c r="H10" s="3">
        <f t="shared" si="1"/>
        <v>655361235</v>
      </c>
      <c r="I10" s="5">
        <f t="shared" si="2"/>
        <v>-54292627</v>
      </c>
      <c r="J10" s="7"/>
      <c r="K10" s="56"/>
      <c r="L10" s="56"/>
      <c r="M10" s="27"/>
      <c r="N10" s="3"/>
      <c r="O10" s="59"/>
      <c r="P10" s="56"/>
      <c r="Q10" s="55"/>
    </row>
    <row r="11" spans="1:17" ht="15" customHeight="1" x14ac:dyDescent="0.25">
      <c r="A11" s="54">
        <v>2009</v>
      </c>
      <c r="B11" s="3">
        <v>491239241.85000002</v>
      </c>
      <c r="C11" s="5">
        <v>5297009</v>
      </c>
      <c r="D11" s="3">
        <f t="shared" si="0"/>
        <v>496536250.85000002</v>
      </c>
      <c r="E11" s="3">
        <v>147159441</v>
      </c>
      <c r="F11" s="3">
        <v>7157407</v>
      </c>
      <c r="G11" s="5">
        <v>392700331</v>
      </c>
      <c r="H11" s="3">
        <f t="shared" si="1"/>
        <v>547017179</v>
      </c>
      <c r="I11" s="5">
        <f t="shared" si="2"/>
        <v>-50480928.149999976</v>
      </c>
      <c r="J11" s="7"/>
      <c r="K11" s="56"/>
      <c r="L11" s="56"/>
      <c r="M11" s="27"/>
      <c r="N11" s="3"/>
      <c r="O11" s="59"/>
      <c r="P11" s="56"/>
      <c r="Q11" s="55"/>
    </row>
    <row r="12" spans="1:17" ht="15" customHeight="1" x14ac:dyDescent="0.25">
      <c r="A12" s="8">
        <v>2010</v>
      </c>
      <c r="B12" s="3">
        <v>315570102.80000001</v>
      </c>
      <c r="C12" s="5">
        <v>7438966</v>
      </c>
      <c r="D12" s="3">
        <f t="shared" si="0"/>
        <v>323009068.80000001</v>
      </c>
      <c r="E12" s="3">
        <v>105535480</v>
      </c>
      <c r="F12" s="3">
        <v>7658716</v>
      </c>
      <c r="G12" s="5">
        <v>320676672</v>
      </c>
      <c r="H12" s="3">
        <f t="shared" si="1"/>
        <v>433870868</v>
      </c>
      <c r="I12" s="5">
        <f t="shared" si="2"/>
        <v>-110861799.19999999</v>
      </c>
      <c r="J12" s="7"/>
      <c r="K12" s="56"/>
      <c r="L12" s="56"/>
      <c r="M12" s="27"/>
      <c r="N12" s="3"/>
      <c r="O12" s="59"/>
      <c r="P12" s="56"/>
      <c r="Q12" s="55"/>
    </row>
    <row r="13" spans="1:17" ht="15" customHeight="1" x14ac:dyDescent="0.25">
      <c r="A13" s="54">
        <v>2011</v>
      </c>
      <c r="B13" s="3">
        <v>278291152</v>
      </c>
      <c r="C13" s="5">
        <v>9108653</v>
      </c>
      <c r="D13" s="3">
        <f t="shared" si="0"/>
        <v>287399805</v>
      </c>
      <c r="E13" s="3">
        <v>108710375</v>
      </c>
      <c r="F13" s="3">
        <v>20610344</v>
      </c>
      <c r="G13" s="5">
        <v>333919560</v>
      </c>
      <c r="H13" s="3">
        <f t="shared" si="1"/>
        <v>463240279</v>
      </c>
      <c r="I13" s="5">
        <f t="shared" si="2"/>
        <v>-175840474</v>
      </c>
      <c r="M13" s="27"/>
      <c r="N13" s="3"/>
    </row>
    <row r="14" spans="1:17" ht="15" customHeight="1" x14ac:dyDescent="0.25">
      <c r="A14" s="54">
        <v>2012</v>
      </c>
      <c r="B14" s="3">
        <v>418784313.30000001</v>
      </c>
      <c r="C14" s="5">
        <v>9349600</v>
      </c>
      <c r="D14" s="3">
        <f t="shared" si="0"/>
        <v>428133913.30000001</v>
      </c>
      <c r="E14" s="3">
        <v>113067574</v>
      </c>
      <c r="F14" s="3">
        <v>6261024</v>
      </c>
      <c r="G14" s="17">
        <v>394981761</v>
      </c>
      <c r="H14" s="3">
        <f t="shared" si="1"/>
        <v>514310359</v>
      </c>
      <c r="I14" s="5">
        <f t="shared" si="2"/>
        <v>-86176445.699999988</v>
      </c>
      <c r="M14" s="27"/>
      <c r="N14" s="3"/>
    </row>
    <row r="15" spans="1:17" ht="15" customHeight="1" x14ac:dyDescent="0.25">
      <c r="A15" s="54">
        <v>2013</v>
      </c>
      <c r="B15" s="3">
        <v>386272000</v>
      </c>
      <c r="C15" s="5">
        <v>6873824</v>
      </c>
      <c r="D15" s="3">
        <f t="shared" si="0"/>
        <v>393145824</v>
      </c>
      <c r="E15" s="3">
        <v>111372445</v>
      </c>
      <c r="F15" s="3">
        <v>7804049</v>
      </c>
      <c r="G15" s="5">
        <v>359366815</v>
      </c>
      <c r="H15" s="3">
        <f>SUM(E15:G15)</f>
        <v>478543309</v>
      </c>
      <c r="I15" s="5">
        <f t="shared" si="2"/>
        <v>-85397485</v>
      </c>
      <c r="M15" s="27"/>
      <c r="N15" s="3"/>
    </row>
    <row r="16" spans="1:17" ht="15" customHeight="1" x14ac:dyDescent="0.25">
      <c r="A16" s="54">
        <v>2014</v>
      </c>
      <c r="B16" s="5">
        <v>346433926</v>
      </c>
      <c r="C16" s="5">
        <v>9269115</v>
      </c>
      <c r="D16" s="5">
        <f t="shared" si="0"/>
        <v>355703041</v>
      </c>
      <c r="E16" s="5">
        <v>108464489.79000001</v>
      </c>
      <c r="F16" s="5">
        <v>5730084</v>
      </c>
      <c r="G16" s="5">
        <v>496875454</v>
      </c>
      <c r="H16" s="5">
        <f>SUM(E16:G16)</f>
        <v>611070027.78999996</v>
      </c>
      <c r="I16" s="5">
        <f t="shared" si="2"/>
        <v>-255366986.78999996</v>
      </c>
      <c r="M16" s="27"/>
      <c r="N16" s="5"/>
    </row>
    <row r="17" spans="1:9" ht="15" customHeight="1" x14ac:dyDescent="0.25">
      <c r="A17" s="54">
        <v>2015</v>
      </c>
      <c r="B17" s="5">
        <v>378532000</v>
      </c>
      <c r="C17" s="5">
        <v>9021587</v>
      </c>
      <c r="D17" s="17">
        <f t="shared" ref="D17:D24" si="3">SUM(B17:C17)</f>
        <v>387553587</v>
      </c>
      <c r="E17" s="5">
        <v>235039655</v>
      </c>
      <c r="F17" s="5">
        <v>3096566</v>
      </c>
      <c r="G17" s="5">
        <v>437258333</v>
      </c>
      <c r="H17" s="5">
        <f t="shared" ref="H17:H24" si="4">SUM(E17:G17)</f>
        <v>675394554</v>
      </c>
      <c r="I17" s="5">
        <f t="shared" si="2"/>
        <v>-287840967</v>
      </c>
    </row>
    <row r="18" spans="1:9" ht="15" customHeight="1" x14ac:dyDescent="0.25">
      <c r="A18" s="54">
        <v>2016</v>
      </c>
      <c r="B18" s="5">
        <v>385152189</v>
      </c>
      <c r="C18" s="17" t="s">
        <v>130</v>
      </c>
      <c r="D18" s="17">
        <f t="shared" si="3"/>
        <v>385152189</v>
      </c>
      <c r="E18" s="5">
        <v>190694777</v>
      </c>
      <c r="F18" s="5">
        <v>4392086</v>
      </c>
      <c r="G18" s="5">
        <v>459677082</v>
      </c>
      <c r="H18" s="5">
        <f t="shared" si="4"/>
        <v>654763945</v>
      </c>
      <c r="I18" s="5">
        <f t="shared" si="2"/>
        <v>-269611756</v>
      </c>
    </row>
    <row r="19" spans="1:9" ht="15" customHeight="1" x14ac:dyDescent="0.25">
      <c r="A19" s="7">
        <v>2017</v>
      </c>
      <c r="B19" s="40">
        <v>309221</v>
      </c>
      <c r="C19" s="17" t="s">
        <v>130</v>
      </c>
      <c r="D19" s="27">
        <f t="shared" si="3"/>
        <v>309221</v>
      </c>
      <c r="E19" s="40">
        <v>172975</v>
      </c>
      <c r="F19" s="40">
        <v>4159</v>
      </c>
      <c r="G19" s="40">
        <v>401527</v>
      </c>
      <c r="H19" s="40">
        <f t="shared" si="4"/>
        <v>578661</v>
      </c>
      <c r="I19" s="40">
        <f t="shared" si="2"/>
        <v>-269440</v>
      </c>
    </row>
    <row r="20" spans="1:9" ht="15" customHeight="1" x14ac:dyDescent="0.25">
      <c r="A20" s="54">
        <v>2018</v>
      </c>
      <c r="B20" s="40">
        <v>377313</v>
      </c>
      <c r="C20" s="17" t="s">
        <v>130</v>
      </c>
      <c r="D20" s="27">
        <f t="shared" si="3"/>
        <v>377313</v>
      </c>
      <c r="E20" s="40">
        <v>250686</v>
      </c>
      <c r="F20" s="40">
        <v>5873</v>
      </c>
      <c r="G20" s="40">
        <v>396785</v>
      </c>
      <c r="H20" s="40">
        <f t="shared" si="4"/>
        <v>653344</v>
      </c>
      <c r="I20" s="40">
        <f t="shared" si="2"/>
        <v>-276031</v>
      </c>
    </row>
    <row r="21" spans="1:9" ht="15" customHeight="1" x14ac:dyDescent="0.25">
      <c r="A21" s="54">
        <v>2019</v>
      </c>
      <c r="B21" s="40">
        <v>353215</v>
      </c>
      <c r="C21" s="17" t="s">
        <v>130</v>
      </c>
      <c r="D21" s="27">
        <f t="shared" si="3"/>
        <v>353215</v>
      </c>
      <c r="E21" s="40">
        <v>282833</v>
      </c>
      <c r="F21" s="40">
        <v>6404</v>
      </c>
      <c r="G21" s="40">
        <v>422330</v>
      </c>
      <c r="H21" s="40">
        <f t="shared" si="4"/>
        <v>711567</v>
      </c>
      <c r="I21" s="40">
        <f t="shared" si="2"/>
        <v>-358352</v>
      </c>
    </row>
    <row r="22" spans="1:9" ht="15" customHeight="1" x14ac:dyDescent="0.25">
      <c r="A22" s="54">
        <v>2020</v>
      </c>
      <c r="B22" s="5">
        <v>408994000</v>
      </c>
      <c r="C22" s="17" t="s">
        <v>130</v>
      </c>
      <c r="D22" s="5">
        <f t="shared" si="3"/>
        <v>408994000</v>
      </c>
      <c r="E22" s="5">
        <v>328355046.88</v>
      </c>
      <c r="F22" s="5">
        <v>4229481</v>
      </c>
      <c r="G22" s="5">
        <v>433856243</v>
      </c>
      <c r="H22" s="5">
        <f t="shared" si="4"/>
        <v>766440770.88</v>
      </c>
      <c r="I22" s="5">
        <f t="shared" si="2"/>
        <v>-357446770.88</v>
      </c>
    </row>
    <row r="23" spans="1:9" ht="15" customHeight="1" x14ac:dyDescent="0.25">
      <c r="A23" s="54">
        <v>2021</v>
      </c>
      <c r="B23" s="5">
        <v>310414000</v>
      </c>
      <c r="C23" s="17" t="s">
        <v>130</v>
      </c>
      <c r="D23" s="5">
        <f t="shared" si="3"/>
        <v>310414000</v>
      </c>
      <c r="E23" s="5">
        <v>256076933.90000001</v>
      </c>
      <c r="F23" s="5">
        <v>10899688</v>
      </c>
      <c r="G23" s="5">
        <v>617297320</v>
      </c>
      <c r="H23" s="5">
        <f t="shared" si="4"/>
        <v>884273941.89999998</v>
      </c>
      <c r="I23" s="5">
        <f t="shared" si="2"/>
        <v>-573859941.89999998</v>
      </c>
    </row>
    <row r="24" spans="1:9" ht="15" customHeight="1" x14ac:dyDescent="0.25">
      <c r="A24" s="54">
        <v>2022</v>
      </c>
      <c r="B24" s="5">
        <v>376899000</v>
      </c>
      <c r="C24" s="17" t="s">
        <v>130</v>
      </c>
      <c r="D24" s="5">
        <f t="shared" si="3"/>
        <v>376899000</v>
      </c>
      <c r="E24" s="5">
        <v>177042430.94999999</v>
      </c>
      <c r="F24" s="5">
        <v>15472975</v>
      </c>
      <c r="G24" s="5">
        <v>449317114</v>
      </c>
      <c r="H24" s="5">
        <f t="shared" si="4"/>
        <v>641832519.95000005</v>
      </c>
      <c r="I24" s="5">
        <f t="shared" si="2"/>
        <v>-264933519.95000005</v>
      </c>
    </row>
    <row r="25" spans="1:9" ht="15" customHeight="1" x14ac:dyDescent="0.25">
      <c r="A25" s="54"/>
      <c r="B25" s="5"/>
      <c r="C25" s="17"/>
      <c r="D25" s="5"/>
      <c r="E25" s="5"/>
      <c r="F25" s="5"/>
      <c r="G25" s="5"/>
      <c r="H25" s="5"/>
      <c r="I25" s="5"/>
    </row>
    <row r="26" spans="1:9" ht="15" customHeight="1" x14ac:dyDescent="0.25">
      <c r="A26" s="54"/>
      <c r="B26" s="5"/>
      <c r="C26" s="5"/>
      <c r="D26" s="5"/>
      <c r="E26" s="5"/>
      <c r="F26" s="5"/>
      <c r="G26" s="5"/>
      <c r="H26" s="5"/>
      <c r="I26" s="5"/>
    </row>
    <row r="27" spans="1:9" ht="15" customHeight="1" x14ac:dyDescent="0.3">
      <c r="A27" s="6" t="s">
        <v>173</v>
      </c>
      <c r="B27" s="173" t="s">
        <v>180</v>
      </c>
      <c r="C27" s="168"/>
      <c r="D27" s="168"/>
      <c r="E27" s="168"/>
      <c r="F27" s="168"/>
      <c r="G27" s="168"/>
      <c r="H27" s="168"/>
      <c r="I27" s="169"/>
    </row>
    <row r="28" spans="1:9" ht="15" customHeight="1" x14ac:dyDescent="0.25">
      <c r="B28" s="170" t="s">
        <v>175</v>
      </c>
      <c r="C28" s="171"/>
      <c r="D28" s="171"/>
      <c r="E28" s="171"/>
      <c r="F28" s="171"/>
      <c r="G28" s="171"/>
      <c r="H28" s="171"/>
      <c r="I28" s="172"/>
    </row>
    <row r="29" spans="1:9" ht="30.6" customHeight="1" x14ac:dyDescent="0.3">
      <c r="A29" s="6" t="s">
        <v>177</v>
      </c>
      <c r="B29" s="181" t="s">
        <v>178</v>
      </c>
      <c r="C29" s="182"/>
      <c r="D29" s="182"/>
      <c r="E29" s="182"/>
      <c r="F29" s="182"/>
      <c r="G29" s="182"/>
      <c r="H29" s="182"/>
      <c r="I29" s="183"/>
    </row>
    <row r="30" spans="1:9" ht="15" customHeight="1" x14ac:dyDescent="0.25">
      <c r="A30" s="6" t="s">
        <v>176</v>
      </c>
    </row>
    <row r="31" spans="1:9" ht="15" customHeight="1" x14ac:dyDescent="0.25"/>
    <row r="32" spans="1:9" ht="15" customHeight="1" x14ac:dyDescent="0.25"/>
    <row r="33" spans="1:7" x14ac:dyDescent="0.25">
      <c r="A33" s="20"/>
      <c r="B33" s="20"/>
      <c r="C33" s="60"/>
      <c r="D33" s="59"/>
      <c r="E33" s="59"/>
      <c r="F33" s="59"/>
      <c r="G33" s="60"/>
    </row>
    <row r="34" spans="1:7" x14ac:dyDescent="0.25">
      <c r="A34" s="20"/>
      <c r="B34" s="20"/>
      <c r="C34" s="60"/>
      <c r="D34" s="59"/>
      <c r="E34" s="59"/>
      <c r="F34" s="59"/>
      <c r="G34" s="60"/>
    </row>
    <row r="35" spans="1:7" x14ac:dyDescent="0.25">
      <c r="A35" s="20"/>
      <c r="B35" s="20"/>
      <c r="C35" s="60"/>
      <c r="D35" s="59"/>
      <c r="E35" s="59"/>
      <c r="F35" s="59"/>
      <c r="G35" s="60"/>
    </row>
    <row r="36" spans="1:7" x14ac:dyDescent="0.25">
      <c r="A36" s="20"/>
      <c r="B36" s="20"/>
      <c r="C36" s="60"/>
      <c r="D36" s="59"/>
      <c r="E36" s="59"/>
      <c r="F36" s="59"/>
      <c r="G36" s="60"/>
    </row>
    <row r="37" spans="1:7" x14ac:dyDescent="0.25">
      <c r="A37" s="20"/>
      <c r="B37" s="20"/>
      <c r="C37" s="60"/>
      <c r="D37" s="59"/>
      <c r="E37" s="59"/>
      <c r="F37" s="59"/>
      <c r="G37" s="60"/>
    </row>
    <row r="38" spans="1:7" x14ac:dyDescent="0.25">
      <c r="A38" s="20"/>
      <c r="B38" s="20"/>
      <c r="C38" s="60"/>
      <c r="D38" s="59"/>
      <c r="E38" s="59"/>
      <c r="F38" s="59"/>
      <c r="G38" s="60"/>
    </row>
    <row r="39" spans="1:7" x14ac:dyDescent="0.25">
      <c r="A39" s="20"/>
      <c r="B39" s="20"/>
      <c r="C39" s="60"/>
      <c r="D39" s="59"/>
      <c r="E39" s="59"/>
      <c r="F39" s="59"/>
      <c r="G39" s="60"/>
    </row>
    <row r="40" spans="1:7" x14ac:dyDescent="0.25">
      <c r="A40" s="20"/>
      <c r="B40" s="20"/>
      <c r="C40" s="60"/>
      <c r="D40" s="61"/>
      <c r="E40" s="61"/>
      <c r="F40" s="61"/>
      <c r="G40" s="60"/>
    </row>
    <row r="41" spans="1:7" x14ac:dyDescent="0.25">
      <c r="A41" s="20"/>
      <c r="B41" s="20"/>
      <c r="C41" s="60"/>
      <c r="D41" s="61"/>
      <c r="E41" s="61"/>
      <c r="F41" s="61"/>
      <c r="G41" s="60"/>
    </row>
    <row r="42" spans="1:7" x14ac:dyDescent="0.25">
      <c r="A42" s="20"/>
      <c r="B42" s="20"/>
      <c r="C42" s="60"/>
      <c r="D42" s="61"/>
      <c r="E42" s="61"/>
      <c r="F42" s="61"/>
      <c r="G42" s="60"/>
    </row>
    <row r="43" spans="1:7" x14ac:dyDescent="0.25">
      <c r="A43" s="20"/>
      <c r="B43" s="20"/>
      <c r="C43" s="60"/>
      <c r="D43" s="62"/>
      <c r="E43" s="61"/>
      <c r="F43" s="61"/>
      <c r="G43" s="60"/>
    </row>
    <row r="44" spans="1:7" x14ac:dyDescent="0.25">
      <c r="A44" s="20"/>
      <c r="B44" s="20"/>
      <c r="C44" s="60"/>
      <c r="D44" s="60"/>
      <c r="E44" s="61"/>
      <c r="F44" s="61"/>
      <c r="G44" s="60"/>
    </row>
    <row r="45" spans="1:7" x14ac:dyDescent="0.25">
      <c r="A45" s="20"/>
      <c r="B45" s="20"/>
      <c r="C45" s="60"/>
      <c r="D45" s="61"/>
      <c r="E45" s="61"/>
      <c r="F45" s="60"/>
      <c r="G45" s="60"/>
    </row>
    <row r="46" spans="1:7" x14ac:dyDescent="0.25">
      <c r="A46" s="20"/>
      <c r="B46" s="20"/>
      <c r="C46" s="60"/>
      <c r="D46" s="61"/>
      <c r="E46" s="61"/>
      <c r="F46" s="61"/>
      <c r="G46" s="60"/>
    </row>
    <row r="47" spans="1:7" x14ac:dyDescent="0.25">
      <c r="A47" s="20"/>
      <c r="B47" s="20"/>
      <c r="C47" s="60"/>
      <c r="D47" s="61"/>
      <c r="E47" s="61"/>
      <c r="F47" s="61"/>
      <c r="G47" s="60"/>
    </row>
    <row r="48" spans="1:7" x14ac:dyDescent="0.25">
      <c r="A48" s="20"/>
      <c r="B48" s="20"/>
      <c r="C48" s="60"/>
      <c r="D48" s="61"/>
      <c r="E48" s="61"/>
      <c r="F48" s="61"/>
      <c r="G48" s="60"/>
    </row>
    <row r="49" spans="1:7" x14ac:dyDescent="0.25">
      <c r="A49" s="20"/>
      <c r="B49" s="20"/>
      <c r="C49" s="60"/>
      <c r="D49" s="61"/>
      <c r="E49" s="61"/>
      <c r="F49" s="61"/>
      <c r="G49" s="60"/>
    </row>
    <row r="67" spans="1:7" x14ac:dyDescent="0.25">
      <c r="A67" s="6" t="s">
        <v>33</v>
      </c>
    </row>
    <row r="69" spans="1:7" x14ac:dyDescent="0.25">
      <c r="A69" s="20">
        <v>1987</v>
      </c>
      <c r="B69" s="20"/>
      <c r="C69" s="6">
        <f t="shared" ref="C69:C75" si="5">SUM(D69:F69)</f>
        <v>346.4</v>
      </c>
      <c r="D69" s="63">
        <v>4.7</v>
      </c>
      <c r="E69" s="6">
        <v>202.4</v>
      </c>
      <c r="F69" s="6">
        <v>139.30000000000001</v>
      </c>
      <c r="G69" s="6" t="e">
        <f>(-C69)+#REF!</f>
        <v>#REF!</v>
      </c>
    </row>
    <row r="70" spans="1:7" x14ac:dyDescent="0.25">
      <c r="A70" s="20">
        <v>1986</v>
      </c>
      <c r="B70" s="20"/>
      <c r="C70" s="6">
        <f t="shared" si="5"/>
        <v>313.3</v>
      </c>
      <c r="D70" s="63">
        <v>12.3</v>
      </c>
      <c r="E70" s="63">
        <v>160</v>
      </c>
      <c r="F70" s="63">
        <v>141</v>
      </c>
      <c r="G70" s="6" t="e">
        <f>(-C70)+#REF!</f>
        <v>#REF!</v>
      </c>
    </row>
    <row r="71" spans="1:7" x14ac:dyDescent="0.25">
      <c r="A71" s="20">
        <v>1985</v>
      </c>
      <c r="B71" s="20"/>
      <c r="C71" s="6">
        <f t="shared" si="5"/>
        <v>296.2</v>
      </c>
      <c r="D71" s="63">
        <v>7.5</v>
      </c>
      <c r="E71" s="63">
        <v>125</v>
      </c>
      <c r="F71" s="6">
        <v>163.69999999999999</v>
      </c>
      <c r="G71" s="6" t="e">
        <f>(-C71)+#REF!</f>
        <v>#REF!</v>
      </c>
    </row>
    <row r="72" spans="1:7" x14ac:dyDescent="0.25">
      <c r="A72" s="20">
        <v>1984</v>
      </c>
      <c r="B72" s="20"/>
      <c r="C72" s="6">
        <f t="shared" si="5"/>
        <v>284.10000000000002</v>
      </c>
      <c r="D72" s="63">
        <v>4.0999999999999996</v>
      </c>
      <c r="E72" s="6">
        <v>113.2</v>
      </c>
      <c r="F72" s="6">
        <v>166.8</v>
      </c>
      <c r="G72" s="6" t="e">
        <f>(-C72)+#REF!</f>
        <v>#REF!</v>
      </c>
    </row>
    <row r="73" spans="1:7" x14ac:dyDescent="0.25">
      <c r="A73" s="20">
        <v>1983</v>
      </c>
      <c r="B73" s="20"/>
      <c r="C73" s="6">
        <f t="shared" si="5"/>
        <v>272.09999999999997</v>
      </c>
      <c r="D73" s="63">
        <v>9.1999999999999993</v>
      </c>
      <c r="E73" s="6">
        <v>150.69999999999999</v>
      </c>
      <c r="F73" s="6">
        <v>112.2</v>
      </c>
      <c r="G73" s="6" t="e">
        <f>(-C73)+#REF!</f>
        <v>#REF!</v>
      </c>
    </row>
    <row r="74" spans="1:7" x14ac:dyDescent="0.25">
      <c r="A74" s="20">
        <v>1982</v>
      </c>
      <c r="B74" s="20"/>
      <c r="C74" s="6">
        <f t="shared" si="5"/>
        <v>199.2</v>
      </c>
      <c r="D74" s="63">
        <v>11.5</v>
      </c>
      <c r="E74" s="6">
        <v>68.3</v>
      </c>
      <c r="F74" s="6">
        <v>119.4</v>
      </c>
      <c r="G74" s="6" t="e">
        <f>(-C74)+#REF!</f>
        <v>#REF!</v>
      </c>
    </row>
    <row r="75" spans="1:7" x14ac:dyDescent="0.25">
      <c r="A75" s="20">
        <v>1981</v>
      </c>
      <c r="B75" s="20"/>
      <c r="C75" s="6">
        <f t="shared" si="5"/>
        <v>234.3</v>
      </c>
      <c r="D75" s="63">
        <v>20.7</v>
      </c>
      <c r="E75" s="6">
        <v>98.6</v>
      </c>
      <c r="F75" s="6">
        <v>115</v>
      </c>
      <c r="G75" s="6" t="e">
        <f>(-C75)+#REF!</f>
        <v>#REF!</v>
      </c>
    </row>
  </sheetData>
  <mergeCells count="5">
    <mergeCell ref="B1:I1"/>
    <mergeCell ref="B2:I2"/>
    <mergeCell ref="B3:D3"/>
    <mergeCell ref="E3:H3"/>
    <mergeCell ref="B29:I29"/>
  </mergeCells>
  <pageMargins left="0.7" right="0.7" top="0.75" bottom="0.75" header="0.3" footer="0.3"/>
  <pageSetup orientation="landscape" r:id="rId1"/>
  <ignoredErrors>
    <ignoredError sqref="D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5"/>
  <sheetViews>
    <sheetView showGridLines="0" zoomScaleNormal="100" workbookViewId="0">
      <pane xSplit="3" ySplit="3" topLeftCell="D12" activePane="bottomRight" state="frozen"/>
      <selection pane="topRight" activeCell="D1" sqref="D1"/>
      <selection pane="bottomLeft" activeCell="A4" sqref="A4"/>
      <selection pane="bottomRight" activeCell="P36" sqref="P36"/>
    </sheetView>
  </sheetViews>
  <sheetFormatPr defaultColWidth="9.33203125" defaultRowHeight="13.8" x14ac:dyDescent="0.25"/>
  <cols>
    <col min="1" max="1" width="9.6640625" style="7" customWidth="1"/>
    <col min="2" max="2" width="35.88671875" style="32" customWidth="1"/>
    <col min="3" max="3" width="11.6640625" style="6" customWidth="1"/>
    <col min="4" max="14" width="7.5546875" style="6" bestFit="1" customWidth="1"/>
    <col min="15" max="15" width="11.109375" style="6" bestFit="1" customWidth="1"/>
    <col min="16" max="16" width="11.109375" style="68" bestFit="1" customWidth="1"/>
    <col min="17" max="17" width="11.109375" style="6" bestFit="1" customWidth="1"/>
    <col min="18" max="18" width="12.5546875" style="6" bestFit="1" customWidth="1"/>
    <col min="19" max="19" width="12.77734375" style="6" bestFit="1" customWidth="1"/>
    <col min="20" max="21" width="11.21875" style="6" bestFit="1" customWidth="1"/>
    <col min="22" max="23" width="11.77734375" style="6" bestFit="1" customWidth="1"/>
    <col min="24" max="25" width="9.33203125" style="6"/>
    <col min="26" max="26" width="12.6640625" style="6" customWidth="1"/>
    <col min="27" max="27" width="17.88671875" style="6" bestFit="1" customWidth="1"/>
    <col min="28" max="28" width="10.5546875" style="6" bestFit="1" customWidth="1"/>
    <col min="29" max="29" width="9.33203125" style="6"/>
    <col min="30" max="30" width="10.33203125" style="6" customWidth="1"/>
    <col min="31" max="32" width="9.33203125" style="6"/>
    <col min="33" max="33" width="11.33203125" style="6" bestFit="1" customWidth="1"/>
    <col min="34" max="16384" width="9.33203125" style="6"/>
  </cols>
  <sheetData>
    <row r="1" spans="1:33" s="68" customFormat="1" ht="14.4" x14ac:dyDescent="0.3">
      <c r="A1" s="68" t="s">
        <v>161</v>
      </c>
      <c r="B1" s="184" t="s">
        <v>121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  <c r="R1" s="186"/>
      <c r="S1" s="187"/>
    </row>
    <row r="2" spans="1:33" s="68" customFormat="1" ht="14.4" x14ac:dyDescent="0.3">
      <c r="A2" s="69"/>
      <c r="B2" s="184" t="s">
        <v>122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/>
      <c r="R2" s="186"/>
      <c r="S2" s="187"/>
    </row>
    <row r="3" spans="1:33" s="68" customFormat="1" ht="27.6" x14ac:dyDescent="0.25">
      <c r="A3" s="69" t="s">
        <v>120</v>
      </c>
      <c r="B3" s="69" t="s">
        <v>162</v>
      </c>
      <c r="C3" s="69" t="s">
        <v>163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0">
        <v>2010</v>
      </c>
      <c r="K3" s="70">
        <v>2011</v>
      </c>
      <c r="L3" s="70">
        <v>2012</v>
      </c>
      <c r="M3" s="70">
        <v>2013</v>
      </c>
      <c r="N3" s="68">
        <v>2014</v>
      </c>
      <c r="O3" s="68">
        <v>2015</v>
      </c>
      <c r="P3" s="68">
        <v>2016</v>
      </c>
      <c r="Q3" s="68">
        <v>2017</v>
      </c>
      <c r="R3" s="68">
        <v>2018</v>
      </c>
      <c r="S3" s="68">
        <v>2019</v>
      </c>
      <c r="T3" s="68">
        <v>2020</v>
      </c>
      <c r="U3" s="68">
        <v>2021</v>
      </c>
      <c r="V3" s="68">
        <v>2022</v>
      </c>
      <c r="AA3" s="44"/>
      <c r="AB3" s="6"/>
      <c r="AG3" s="5"/>
    </row>
    <row r="4" spans="1:33" ht="14.4" x14ac:dyDescent="0.3">
      <c r="A4" s="7" t="s">
        <v>53</v>
      </c>
      <c r="B4" s="15" t="s">
        <v>54</v>
      </c>
      <c r="C4" s="16" t="s">
        <v>55</v>
      </c>
      <c r="D4" s="17">
        <v>290033914</v>
      </c>
      <c r="E4" s="17">
        <v>281238285</v>
      </c>
      <c r="F4" s="17">
        <v>323985445</v>
      </c>
      <c r="G4" s="17">
        <v>267271556</v>
      </c>
      <c r="H4" s="17">
        <v>325998264</v>
      </c>
      <c r="I4" s="17">
        <v>278969216</v>
      </c>
      <c r="J4" s="17">
        <v>183614999</v>
      </c>
      <c r="K4" s="17">
        <v>164782711.59</v>
      </c>
      <c r="L4" s="17">
        <v>191542448</v>
      </c>
      <c r="M4" s="17">
        <v>172429231</v>
      </c>
      <c r="N4" s="5">
        <v>166899894.79000002</v>
      </c>
      <c r="O4" s="40">
        <v>331956</v>
      </c>
      <c r="P4" s="5">
        <v>271281567</v>
      </c>
      <c r="Q4" s="175">
        <v>230160239.53999999</v>
      </c>
      <c r="R4" s="40">
        <v>315961</v>
      </c>
      <c r="S4" s="176">
        <v>381785137.44999999</v>
      </c>
      <c r="T4" s="166">
        <v>425680598.88</v>
      </c>
      <c r="U4" s="166">
        <v>361991047.89999998</v>
      </c>
      <c r="V4" s="166">
        <v>283915386</v>
      </c>
      <c r="AA4" s="44"/>
      <c r="AG4" s="40"/>
    </row>
    <row r="5" spans="1:33" x14ac:dyDescent="0.25">
      <c r="A5" s="7" t="s">
        <v>56</v>
      </c>
      <c r="B5" s="15" t="s">
        <v>57</v>
      </c>
      <c r="C5" s="16" t="s">
        <v>58</v>
      </c>
      <c r="D5" s="17">
        <v>6385062</v>
      </c>
      <c r="E5" s="17">
        <v>5924616</v>
      </c>
      <c r="F5" s="17">
        <v>8781288</v>
      </c>
      <c r="G5" s="17">
        <v>6608172</v>
      </c>
      <c r="H5" s="17">
        <v>7575592</v>
      </c>
      <c r="I5" s="17">
        <v>9606392</v>
      </c>
      <c r="J5" s="17">
        <v>8177736</v>
      </c>
      <c r="K5" s="17">
        <v>10519115.99</v>
      </c>
      <c r="L5" s="17">
        <v>14940405</v>
      </c>
      <c r="M5" s="17">
        <v>10793639</v>
      </c>
      <c r="N5" s="5">
        <v>17421660</v>
      </c>
      <c r="O5" s="40">
        <v>12077</v>
      </c>
      <c r="P5" s="49">
        <v>10915358</v>
      </c>
      <c r="Q5" s="5">
        <v>9610912</v>
      </c>
      <c r="R5" s="40">
        <v>10998</v>
      </c>
      <c r="S5" s="5">
        <v>8226166</v>
      </c>
      <c r="T5" s="167">
        <v>9860916</v>
      </c>
      <c r="U5" s="167">
        <v>14133545</v>
      </c>
      <c r="V5" s="167">
        <v>9702400</v>
      </c>
      <c r="AA5" s="44"/>
      <c r="AG5" s="40"/>
    </row>
    <row r="6" spans="1:33" x14ac:dyDescent="0.25">
      <c r="A6" s="7" t="s">
        <v>59</v>
      </c>
      <c r="B6" s="15" t="s">
        <v>60</v>
      </c>
      <c r="C6" s="16" t="s">
        <v>61</v>
      </c>
      <c r="D6" s="17">
        <v>3948537</v>
      </c>
      <c r="E6" s="17">
        <v>2641563</v>
      </c>
      <c r="F6" s="17">
        <v>7240262</v>
      </c>
      <c r="G6" s="17">
        <v>2895674</v>
      </c>
      <c r="H6" s="17">
        <v>5942533</v>
      </c>
      <c r="I6" s="17">
        <v>3698545</v>
      </c>
      <c r="J6" s="17">
        <v>2342218</v>
      </c>
      <c r="K6" s="17">
        <v>2263122.35</v>
      </c>
      <c r="L6" s="17">
        <v>10800698</v>
      </c>
      <c r="M6" s="17">
        <v>1644072</v>
      </c>
      <c r="N6" s="5">
        <v>1677334</v>
      </c>
      <c r="O6" s="40">
        <v>2338</v>
      </c>
      <c r="P6" s="49">
        <v>3867588</v>
      </c>
      <c r="Q6" s="5">
        <v>5908491</v>
      </c>
      <c r="R6" s="40">
        <v>2834</v>
      </c>
      <c r="S6" s="5">
        <v>3269206</v>
      </c>
      <c r="T6" s="167">
        <v>2300058</v>
      </c>
      <c r="U6" s="167">
        <v>5699020</v>
      </c>
      <c r="V6" s="167">
        <v>6017743</v>
      </c>
      <c r="AG6" s="40"/>
    </row>
    <row r="7" spans="1:33" ht="28.2" x14ac:dyDescent="0.3">
      <c r="A7" s="7" t="s">
        <v>62</v>
      </c>
      <c r="B7" s="15" t="s">
        <v>63</v>
      </c>
      <c r="C7" s="16" t="s">
        <v>64</v>
      </c>
      <c r="D7" s="17">
        <v>20335759</v>
      </c>
      <c r="E7" s="17">
        <v>20614950</v>
      </c>
      <c r="F7" s="17">
        <v>21146010</v>
      </c>
      <c r="G7" s="17">
        <v>16872787</v>
      </c>
      <c r="H7" s="17">
        <v>22727173</v>
      </c>
      <c r="I7" s="17">
        <v>20369438</v>
      </c>
      <c r="J7" s="17">
        <v>23235869</v>
      </c>
      <c r="K7" s="17">
        <v>21535746.059999999</v>
      </c>
      <c r="L7" s="17">
        <v>17197317</v>
      </c>
      <c r="M7" s="17">
        <v>29611308</v>
      </c>
      <c r="N7" s="5">
        <v>33458713</v>
      </c>
      <c r="O7" s="40">
        <v>27074</v>
      </c>
      <c r="P7" s="49">
        <v>24287079</v>
      </c>
      <c r="Q7" s="175">
        <v>23908667</v>
      </c>
      <c r="R7" s="40">
        <v>27774</v>
      </c>
      <c r="S7" s="5">
        <v>22824431</v>
      </c>
      <c r="T7" s="167">
        <v>32771304</v>
      </c>
      <c r="U7" s="167">
        <v>38493246</v>
      </c>
      <c r="V7" s="167">
        <v>30917733</v>
      </c>
      <c r="AG7" s="40"/>
    </row>
    <row r="8" spans="1:33" x14ac:dyDescent="0.25">
      <c r="A8" s="7" t="s">
        <v>65</v>
      </c>
      <c r="B8" s="15" t="s">
        <v>66</v>
      </c>
      <c r="C8" s="16" t="s">
        <v>67</v>
      </c>
      <c r="D8" s="17">
        <v>56840734</v>
      </c>
      <c r="E8" s="17">
        <v>85321962</v>
      </c>
      <c r="F8" s="17">
        <v>96650296</v>
      </c>
      <c r="G8" s="17">
        <v>92159026</v>
      </c>
      <c r="H8" s="17">
        <v>132417828</v>
      </c>
      <c r="I8" s="17">
        <v>75353175</v>
      </c>
      <c r="J8" s="17">
        <v>82534283</v>
      </c>
      <c r="K8" s="17">
        <v>124637976</v>
      </c>
      <c r="L8" s="17">
        <v>126474045</v>
      </c>
      <c r="M8" s="17">
        <v>120958951</v>
      </c>
      <c r="N8" s="5">
        <v>140244934</v>
      </c>
      <c r="O8" s="40">
        <v>97698</v>
      </c>
      <c r="P8" s="49">
        <v>95794486</v>
      </c>
      <c r="Q8" s="5">
        <v>84253153</v>
      </c>
      <c r="R8" s="40">
        <v>113451</v>
      </c>
      <c r="S8" s="5">
        <v>113953014</v>
      </c>
      <c r="T8" s="167">
        <v>83946396</v>
      </c>
      <c r="U8" s="167">
        <v>73064120</v>
      </c>
      <c r="V8" s="167">
        <v>81172305</v>
      </c>
      <c r="AA8" s="5"/>
      <c r="AG8" s="40"/>
    </row>
    <row r="9" spans="1:33" x14ac:dyDescent="0.25">
      <c r="A9" s="7" t="s">
        <v>68</v>
      </c>
      <c r="B9" s="15" t="s">
        <v>69</v>
      </c>
      <c r="C9" s="16" t="s">
        <v>70</v>
      </c>
      <c r="D9" s="17">
        <v>7636724</v>
      </c>
      <c r="E9" s="17">
        <v>7328312</v>
      </c>
      <c r="F9" s="17">
        <v>7499203</v>
      </c>
      <c r="G9" s="17">
        <v>7131401</v>
      </c>
      <c r="H9" s="17">
        <v>8823679</v>
      </c>
      <c r="I9" s="17">
        <v>7745550</v>
      </c>
      <c r="J9" s="17">
        <v>8479608</v>
      </c>
      <c r="K9" s="17">
        <v>11493412.029999997</v>
      </c>
      <c r="L9" s="17">
        <v>8474723</v>
      </c>
      <c r="M9" s="17">
        <v>7762803</v>
      </c>
      <c r="N9" s="5">
        <v>16513265</v>
      </c>
      <c r="O9" s="40">
        <v>12818</v>
      </c>
      <c r="P9" s="49">
        <v>17054748</v>
      </c>
      <c r="Q9" s="5">
        <v>12887108</v>
      </c>
      <c r="R9" s="40">
        <v>9544</v>
      </c>
      <c r="S9" s="5">
        <v>8371213</v>
      </c>
      <c r="T9" s="167">
        <v>14778966</v>
      </c>
      <c r="U9" s="167">
        <v>24683410</v>
      </c>
      <c r="V9" s="167">
        <v>10371401</v>
      </c>
      <c r="AG9" s="40"/>
    </row>
    <row r="10" spans="1:33" x14ac:dyDescent="0.25">
      <c r="A10" s="7" t="s">
        <v>71</v>
      </c>
      <c r="B10" s="15" t="s">
        <v>72</v>
      </c>
      <c r="C10" s="16" t="s">
        <v>73</v>
      </c>
      <c r="D10" s="17">
        <v>1656366</v>
      </c>
      <c r="E10" s="17">
        <v>2050998</v>
      </c>
      <c r="F10" s="17">
        <v>4681675</v>
      </c>
      <c r="G10" s="17">
        <v>1740887</v>
      </c>
      <c r="H10" s="17">
        <v>2378591</v>
      </c>
      <c r="I10" s="17">
        <v>2075939</v>
      </c>
      <c r="J10" s="17">
        <v>2184922</v>
      </c>
      <c r="K10" s="17">
        <v>3530646</v>
      </c>
      <c r="L10" s="17">
        <v>2017939</v>
      </c>
      <c r="M10" s="17">
        <v>1708628</v>
      </c>
      <c r="N10" s="5">
        <v>1735175</v>
      </c>
      <c r="O10" s="40">
        <v>1296</v>
      </c>
      <c r="P10" s="49">
        <v>2466772</v>
      </c>
      <c r="Q10" s="5">
        <v>1777375</v>
      </c>
      <c r="R10" s="40">
        <v>1672</v>
      </c>
      <c r="S10" s="5">
        <v>1981683</v>
      </c>
      <c r="T10" s="167">
        <v>2472974</v>
      </c>
      <c r="U10" s="167">
        <v>6382230</v>
      </c>
      <c r="V10" s="167">
        <v>1942996</v>
      </c>
      <c r="AA10" s="40"/>
      <c r="AG10" s="40"/>
    </row>
    <row r="11" spans="1:33" ht="27.6" x14ac:dyDescent="0.25">
      <c r="A11" s="7" t="s">
        <v>74</v>
      </c>
      <c r="B11" s="15" t="s">
        <v>75</v>
      </c>
      <c r="C11" s="16" t="s">
        <v>76</v>
      </c>
      <c r="D11" s="17">
        <v>9078</v>
      </c>
      <c r="E11" s="17">
        <v>47920</v>
      </c>
      <c r="F11" s="17">
        <v>0</v>
      </c>
      <c r="G11" s="17">
        <v>42599</v>
      </c>
      <c r="H11" s="17">
        <v>69011</v>
      </c>
      <c r="I11" s="17">
        <v>60551</v>
      </c>
      <c r="J11" s="17">
        <v>4004</v>
      </c>
      <c r="K11" s="17">
        <v>114961</v>
      </c>
      <c r="L11" s="17">
        <v>53464</v>
      </c>
      <c r="M11" s="17">
        <v>0</v>
      </c>
      <c r="N11" s="5">
        <v>415806</v>
      </c>
      <c r="O11" s="40">
        <v>16</v>
      </c>
      <c r="P11" s="49">
        <v>18</v>
      </c>
      <c r="Q11" s="5">
        <v>17435</v>
      </c>
      <c r="R11" s="40">
        <v>0</v>
      </c>
      <c r="S11" s="5">
        <v>0</v>
      </c>
      <c r="T11" s="167">
        <v>72456</v>
      </c>
      <c r="U11" s="167">
        <v>114619</v>
      </c>
      <c r="V11" s="167">
        <v>56637</v>
      </c>
      <c r="AA11" s="134"/>
      <c r="AB11" s="40"/>
      <c r="AG11" s="40"/>
    </row>
    <row r="12" spans="1:33" ht="27.6" x14ac:dyDescent="0.25">
      <c r="A12" s="7" t="s">
        <v>77</v>
      </c>
      <c r="B12" s="15" t="s">
        <v>78</v>
      </c>
      <c r="C12" s="16" t="s">
        <v>79</v>
      </c>
      <c r="D12" s="17">
        <v>21</v>
      </c>
      <c r="E12" s="17">
        <v>3814432</v>
      </c>
      <c r="F12" s="17">
        <v>4408742</v>
      </c>
      <c r="G12" s="17">
        <v>3821689</v>
      </c>
      <c r="H12" s="17">
        <v>3184490</v>
      </c>
      <c r="I12" s="17">
        <v>2188499</v>
      </c>
      <c r="J12" s="17">
        <v>4289821</v>
      </c>
      <c r="K12" s="17">
        <v>5348441.0999999996</v>
      </c>
      <c r="L12" s="17">
        <v>1690806</v>
      </c>
      <c r="M12" s="17">
        <v>3228951</v>
      </c>
      <c r="N12" s="5">
        <v>6918884</v>
      </c>
      <c r="O12" s="40">
        <v>5154</v>
      </c>
      <c r="P12" s="49">
        <v>3701423</v>
      </c>
      <c r="Q12" s="5">
        <v>3088797</v>
      </c>
      <c r="R12" s="40">
        <v>6045</v>
      </c>
      <c r="S12" s="5">
        <v>3128040</v>
      </c>
      <c r="T12" s="167">
        <v>2887439</v>
      </c>
      <c r="U12" s="167">
        <v>4302966</v>
      </c>
      <c r="V12" s="167">
        <v>5785939</v>
      </c>
      <c r="AB12" s="134"/>
      <c r="AG12" s="40"/>
    </row>
    <row r="13" spans="1:33" ht="27.6" x14ac:dyDescent="0.25">
      <c r="A13" s="7" t="s">
        <v>80</v>
      </c>
      <c r="B13" s="15" t="s">
        <v>81</v>
      </c>
      <c r="C13" s="16" t="s">
        <v>82</v>
      </c>
      <c r="D13" s="17">
        <v>28765775</v>
      </c>
      <c r="E13" s="17">
        <v>16972088</v>
      </c>
      <c r="F13" s="17">
        <v>24485899</v>
      </c>
      <c r="G13" s="17">
        <v>20938222</v>
      </c>
      <c r="H13" s="17">
        <v>23990758</v>
      </c>
      <c r="I13" s="17">
        <v>25951794</v>
      </c>
      <c r="J13" s="17">
        <v>14948189</v>
      </c>
      <c r="K13" s="17">
        <v>14354625.34</v>
      </c>
      <c r="L13" s="17">
        <v>9374094</v>
      </c>
      <c r="M13" s="17">
        <v>7899751</v>
      </c>
      <c r="N13" s="5">
        <v>16409806</v>
      </c>
      <c r="O13" s="40">
        <v>29222</v>
      </c>
      <c r="P13" s="49">
        <v>31417284</v>
      </c>
      <c r="Q13" s="5">
        <v>24311295</v>
      </c>
      <c r="R13" s="40">
        <v>28934</v>
      </c>
      <c r="S13" s="5">
        <v>34135783</v>
      </c>
      <c r="T13" s="167">
        <v>29832579</v>
      </c>
      <c r="U13" s="167">
        <v>110850752</v>
      </c>
      <c r="V13" s="167">
        <v>15002125</v>
      </c>
      <c r="AB13" s="40"/>
      <c r="AG13" s="40"/>
    </row>
    <row r="14" spans="1:33" x14ac:dyDescent="0.25">
      <c r="A14" s="7" t="s">
        <v>83</v>
      </c>
      <c r="B14" s="15" t="s">
        <v>84</v>
      </c>
      <c r="C14" s="16" t="s">
        <v>85</v>
      </c>
      <c r="D14" s="17">
        <v>9227615</v>
      </c>
      <c r="E14" s="17">
        <v>6851443</v>
      </c>
      <c r="F14" s="17">
        <v>6467348</v>
      </c>
      <c r="G14" s="17">
        <v>6017199</v>
      </c>
      <c r="H14" s="17">
        <v>5658771</v>
      </c>
      <c r="I14" s="17">
        <v>7098236</v>
      </c>
      <c r="J14" s="17">
        <v>8165104</v>
      </c>
      <c r="K14" s="17">
        <v>4956616.07</v>
      </c>
      <c r="L14" s="17">
        <v>5469064</v>
      </c>
      <c r="M14" s="17">
        <v>13392640</v>
      </c>
      <c r="N14" s="5">
        <v>8526740</v>
      </c>
      <c r="O14" s="40">
        <v>4902</v>
      </c>
      <c r="P14" s="49">
        <v>5944518</v>
      </c>
      <c r="Q14" s="5">
        <v>5016331</v>
      </c>
      <c r="R14" s="40">
        <v>3152</v>
      </c>
      <c r="S14" s="5">
        <v>3618114</v>
      </c>
      <c r="T14" s="167">
        <v>3157622</v>
      </c>
      <c r="U14" s="167">
        <v>6708780</v>
      </c>
      <c r="V14" s="167">
        <v>5160793</v>
      </c>
      <c r="AG14" s="40"/>
    </row>
    <row r="15" spans="1:33" ht="27.6" x14ac:dyDescent="0.25">
      <c r="A15" s="7" t="s">
        <v>86</v>
      </c>
      <c r="B15" s="15" t="s">
        <v>87</v>
      </c>
      <c r="C15" s="16" t="s">
        <v>88</v>
      </c>
      <c r="D15" s="17">
        <v>1190252</v>
      </c>
      <c r="E15" s="17">
        <v>882787</v>
      </c>
      <c r="F15" s="17">
        <v>850157</v>
      </c>
      <c r="G15" s="17">
        <v>551870</v>
      </c>
      <c r="H15" s="17">
        <v>648340</v>
      </c>
      <c r="I15" s="17">
        <v>948419</v>
      </c>
      <c r="J15" s="17">
        <v>787377</v>
      </c>
      <c r="K15" s="17">
        <v>480730</v>
      </c>
      <c r="L15" s="17">
        <v>794690</v>
      </c>
      <c r="M15" s="17">
        <v>786111</v>
      </c>
      <c r="N15" s="5">
        <v>12565458</v>
      </c>
      <c r="O15" s="40">
        <v>1695</v>
      </c>
      <c r="P15" s="49">
        <v>1121456</v>
      </c>
      <c r="Q15" s="5">
        <v>1261284</v>
      </c>
      <c r="R15" s="40">
        <v>881</v>
      </c>
      <c r="S15" s="5">
        <v>781040</v>
      </c>
      <c r="T15" s="167">
        <v>163075</v>
      </c>
      <c r="U15" s="167">
        <v>545490</v>
      </c>
      <c r="V15" s="167">
        <v>977487</v>
      </c>
      <c r="AG15" s="40"/>
    </row>
    <row r="16" spans="1:33" ht="27.6" x14ac:dyDescent="0.25">
      <c r="A16" s="7" t="s">
        <v>89</v>
      </c>
      <c r="B16" s="15" t="s">
        <v>90</v>
      </c>
      <c r="C16" s="16" t="s">
        <v>91</v>
      </c>
      <c r="D16" s="17">
        <v>1303914</v>
      </c>
      <c r="E16" s="17">
        <v>1860160</v>
      </c>
      <c r="F16" s="17">
        <v>1005178</v>
      </c>
      <c r="G16" s="17">
        <v>938933</v>
      </c>
      <c r="H16" s="17">
        <v>1190379</v>
      </c>
      <c r="I16" s="17">
        <v>228307</v>
      </c>
      <c r="J16" s="17">
        <v>381572</v>
      </c>
      <c r="K16" s="17">
        <v>776590.84000000008</v>
      </c>
      <c r="L16" s="17">
        <v>460344</v>
      </c>
      <c r="M16" s="17">
        <v>2056785</v>
      </c>
      <c r="N16" s="5">
        <v>3182791</v>
      </c>
      <c r="O16" s="40">
        <v>199</v>
      </c>
      <c r="P16" s="49">
        <v>304412</v>
      </c>
      <c r="Q16" s="5">
        <v>354731</v>
      </c>
      <c r="R16" s="40">
        <v>627</v>
      </c>
      <c r="S16" s="5">
        <v>315048</v>
      </c>
      <c r="T16" s="167">
        <v>787119</v>
      </c>
      <c r="U16" s="167">
        <v>1632096</v>
      </c>
      <c r="V16" s="167">
        <v>285432</v>
      </c>
      <c r="AG16" s="40"/>
    </row>
    <row r="17" spans="1:33" ht="27.6" x14ac:dyDescent="0.25">
      <c r="A17" s="7" t="s">
        <v>92</v>
      </c>
      <c r="B17" s="15" t="s">
        <v>93</v>
      </c>
      <c r="C17" s="16" t="s">
        <v>94</v>
      </c>
      <c r="D17" s="17">
        <v>455835</v>
      </c>
      <c r="E17" s="17">
        <v>207726</v>
      </c>
      <c r="F17" s="17">
        <v>180153</v>
      </c>
      <c r="G17" s="17">
        <v>308851</v>
      </c>
      <c r="H17" s="17">
        <v>155214</v>
      </c>
      <c r="I17" s="17">
        <v>151964</v>
      </c>
      <c r="J17" s="17">
        <v>79876</v>
      </c>
      <c r="K17" s="17">
        <v>172845</v>
      </c>
      <c r="L17" s="17">
        <v>41838</v>
      </c>
      <c r="M17" s="17">
        <v>1069920</v>
      </c>
      <c r="N17" s="5">
        <v>195853</v>
      </c>
      <c r="O17" s="40">
        <v>470</v>
      </c>
      <c r="P17" s="49">
        <v>680520</v>
      </c>
      <c r="Q17" s="5">
        <v>599797</v>
      </c>
      <c r="R17" s="40">
        <v>456</v>
      </c>
      <c r="S17" s="5">
        <v>195935</v>
      </c>
      <c r="T17" s="167">
        <v>99862</v>
      </c>
      <c r="U17" s="167">
        <v>283695</v>
      </c>
      <c r="V17" s="167">
        <v>411393</v>
      </c>
      <c r="AG17" s="40"/>
    </row>
    <row r="18" spans="1:33" x14ac:dyDescent="0.25">
      <c r="A18" s="7" t="s">
        <v>95</v>
      </c>
      <c r="B18" s="15" t="s">
        <v>96</v>
      </c>
      <c r="C18" s="16" t="s">
        <v>97</v>
      </c>
      <c r="D18" s="17">
        <v>78866483</v>
      </c>
      <c r="E18" s="17">
        <v>63386182</v>
      </c>
      <c r="F18" s="17">
        <v>65479023</v>
      </c>
      <c r="G18" s="17">
        <v>57188252</v>
      </c>
      <c r="H18" s="17">
        <v>65235105</v>
      </c>
      <c r="I18" s="17">
        <v>51572186</v>
      </c>
      <c r="J18" s="17">
        <v>34120847</v>
      </c>
      <c r="K18" s="17">
        <v>37830811.200000003</v>
      </c>
      <c r="L18" s="17">
        <v>49925331</v>
      </c>
      <c r="M18" s="17">
        <v>41639390</v>
      </c>
      <c r="N18" s="5">
        <v>29994569</v>
      </c>
      <c r="O18" s="40">
        <v>34144</v>
      </c>
      <c r="P18" s="49">
        <v>27192384</v>
      </c>
      <c r="Q18" s="5">
        <v>25935138</v>
      </c>
      <c r="R18" s="40">
        <v>29523</v>
      </c>
      <c r="S18" s="5">
        <v>29328854</v>
      </c>
      <c r="T18" s="167">
        <v>44480358</v>
      </c>
      <c r="U18" s="167">
        <v>54681664</v>
      </c>
      <c r="V18" s="167">
        <v>33559766</v>
      </c>
      <c r="AG18" s="40"/>
    </row>
    <row r="19" spans="1:33" ht="27.6" x14ac:dyDescent="0.25">
      <c r="A19" s="7" t="s">
        <v>98</v>
      </c>
      <c r="B19" s="15" t="s">
        <v>99</v>
      </c>
      <c r="C19" s="16" t="s">
        <v>100</v>
      </c>
      <c r="D19" s="17">
        <v>11928272</v>
      </c>
      <c r="E19" s="17">
        <v>10458914</v>
      </c>
      <c r="F19" s="17">
        <v>12862981</v>
      </c>
      <c r="G19" s="17">
        <v>12237679</v>
      </c>
      <c r="H19" s="17">
        <v>18421154</v>
      </c>
      <c r="I19" s="17">
        <v>16108839</v>
      </c>
      <c r="J19" s="17">
        <v>18500757</v>
      </c>
      <c r="K19" s="17">
        <v>13743076.890000001</v>
      </c>
      <c r="L19" s="17">
        <v>19219725</v>
      </c>
      <c r="M19" s="17">
        <v>22674575</v>
      </c>
      <c r="N19" s="5">
        <v>12663565</v>
      </c>
      <c r="O19" s="40">
        <v>31758</v>
      </c>
      <c r="P19" s="49">
        <v>10500642</v>
      </c>
      <c r="Q19" s="5">
        <v>8187536</v>
      </c>
      <c r="R19" s="40">
        <v>15675</v>
      </c>
      <c r="S19" s="5">
        <v>21731867</v>
      </c>
      <c r="T19" s="167">
        <v>21122328</v>
      </c>
      <c r="U19" s="167">
        <v>35184857</v>
      </c>
      <c r="V19" s="167">
        <v>33987890</v>
      </c>
      <c r="AG19" s="40"/>
    </row>
    <row r="20" spans="1:33" ht="27.6" x14ac:dyDescent="0.25">
      <c r="A20" s="7" t="s">
        <v>101</v>
      </c>
      <c r="B20" s="15" t="s">
        <v>102</v>
      </c>
      <c r="C20" s="16" t="s">
        <v>103</v>
      </c>
      <c r="D20" s="17">
        <v>25184468</v>
      </c>
      <c r="E20" s="17">
        <v>17220873</v>
      </c>
      <c r="F20" s="17">
        <v>16949703</v>
      </c>
      <c r="G20" s="17">
        <v>14439829</v>
      </c>
      <c r="H20" s="17">
        <v>18798015</v>
      </c>
      <c r="I20" s="17">
        <v>25638409</v>
      </c>
      <c r="J20" s="17">
        <v>23522596</v>
      </c>
      <c r="K20" s="17">
        <v>15647060.15</v>
      </c>
      <c r="L20" s="17">
        <v>33598074</v>
      </c>
      <c r="M20" s="17">
        <v>14391939</v>
      </c>
      <c r="N20" s="5">
        <v>35077217</v>
      </c>
      <c r="O20" s="40">
        <v>44096</v>
      </c>
      <c r="P20" s="49">
        <v>73497817</v>
      </c>
      <c r="Q20" s="5">
        <v>69045169</v>
      </c>
      <c r="R20" s="40">
        <v>40404</v>
      </c>
      <c r="S20" s="5">
        <v>24658921</v>
      </c>
      <c r="T20" s="167">
        <v>31537546</v>
      </c>
      <c r="U20" s="167">
        <v>52560170</v>
      </c>
      <c r="V20" s="167">
        <v>31323454</v>
      </c>
      <c r="AG20" s="40"/>
    </row>
    <row r="21" spans="1:33" ht="41.4" x14ac:dyDescent="0.25">
      <c r="A21" s="7" t="s">
        <v>104</v>
      </c>
      <c r="B21" s="15" t="s">
        <v>105</v>
      </c>
      <c r="C21" s="16" t="s">
        <v>106</v>
      </c>
      <c r="D21" s="17">
        <v>382043</v>
      </c>
      <c r="E21" s="17">
        <v>547116</v>
      </c>
      <c r="F21" s="17">
        <v>459986</v>
      </c>
      <c r="G21" s="17">
        <v>359732</v>
      </c>
      <c r="H21" s="17">
        <v>412579</v>
      </c>
      <c r="I21" s="17">
        <v>291717</v>
      </c>
      <c r="J21" s="17">
        <v>176524</v>
      </c>
      <c r="K21" s="17">
        <v>128566</v>
      </c>
      <c r="L21" s="17">
        <v>9697734</v>
      </c>
      <c r="M21" s="17">
        <v>451909</v>
      </c>
      <c r="N21" s="5">
        <v>945294</v>
      </c>
      <c r="O21" s="40">
        <v>187</v>
      </c>
      <c r="P21" s="49">
        <v>196618</v>
      </c>
      <c r="Q21" s="5">
        <v>176602</v>
      </c>
      <c r="R21" s="40">
        <v>196</v>
      </c>
      <c r="S21" s="5">
        <v>114772</v>
      </c>
      <c r="T21" s="167">
        <v>129696</v>
      </c>
      <c r="U21" s="167">
        <v>2533656</v>
      </c>
      <c r="V21" s="167">
        <v>141016</v>
      </c>
      <c r="AG21" s="40"/>
    </row>
    <row r="22" spans="1:33" ht="27.6" x14ac:dyDescent="0.25">
      <c r="A22" s="18" t="s">
        <v>107</v>
      </c>
      <c r="B22" s="19" t="s">
        <v>108</v>
      </c>
      <c r="C22" s="16" t="s">
        <v>109</v>
      </c>
      <c r="D22" s="17">
        <v>9</v>
      </c>
      <c r="E22" s="17">
        <v>0</v>
      </c>
      <c r="F22" s="17">
        <v>0</v>
      </c>
      <c r="G22" s="17">
        <v>150</v>
      </c>
      <c r="H22" s="17">
        <v>0</v>
      </c>
      <c r="I22" s="17">
        <v>1223</v>
      </c>
      <c r="J22" s="17">
        <v>759</v>
      </c>
      <c r="K22" s="17">
        <v>507</v>
      </c>
      <c r="L22" s="17">
        <v>34660</v>
      </c>
      <c r="M22" s="17">
        <v>0</v>
      </c>
      <c r="N22" s="5">
        <v>79787</v>
      </c>
      <c r="O22" s="40">
        <v>2</v>
      </c>
      <c r="P22" s="49">
        <v>0</v>
      </c>
      <c r="Q22" s="5">
        <v>0</v>
      </c>
      <c r="R22" s="40">
        <v>43</v>
      </c>
      <c r="S22" s="5">
        <v>844</v>
      </c>
      <c r="T22" s="167">
        <v>133185</v>
      </c>
      <c r="U22" s="167">
        <v>1406</v>
      </c>
      <c r="V22" s="167">
        <v>5585</v>
      </c>
      <c r="AG22" s="40"/>
    </row>
    <row r="23" spans="1:33" x14ac:dyDescent="0.25">
      <c r="A23" s="7" t="s">
        <v>110</v>
      </c>
      <c r="B23" s="15" t="s">
        <v>111</v>
      </c>
      <c r="C23" s="16" t="s">
        <v>112</v>
      </c>
      <c r="D23" s="17">
        <v>5302016</v>
      </c>
      <c r="E23" s="17">
        <v>5908340</v>
      </c>
      <c r="F23" s="17">
        <v>13276880</v>
      </c>
      <c r="G23" s="17">
        <v>6463159</v>
      </c>
      <c r="H23" s="17">
        <v>4387017</v>
      </c>
      <c r="I23" s="17">
        <v>9721773</v>
      </c>
      <c r="J23" s="17">
        <v>9250334</v>
      </c>
      <c r="K23" s="17">
        <v>7035032.6899999995</v>
      </c>
      <c r="L23" s="17">
        <v>6017745</v>
      </c>
      <c r="M23" s="17">
        <v>8909143</v>
      </c>
      <c r="N23" s="5">
        <v>25399496</v>
      </c>
      <c r="O23" s="40">
        <v>11127</v>
      </c>
      <c r="P23" s="49">
        <v>4408040</v>
      </c>
      <c r="Q23" s="5">
        <v>4876663</v>
      </c>
      <c r="R23" s="40">
        <v>7081</v>
      </c>
      <c r="S23" s="5">
        <v>7717667</v>
      </c>
      <c r="T23" s="167">
        <v>7280825</v>
      </c>
      <c r="U23" s="167">
        <v>17611702</v>
      </c>
      <c r="V23" s="167">
        <v>7033123</v>
      </c>
      <c r="AG23" s="40"/>
    </row>
    <row r="24" spans="1:33" x14ac:dyDescent="0.25">
      <c r="A24" s="7" t="s">
        <v>113</v>
      </c>
      <c r="B24" s="15" t="s">
        <v>114</v>
      </c>
      <c r="C24" s="16" t="s">
        <v>115</v>
      </c>
      <c r="D24" s="17" t="s">
        <v>119</v>
      </c>
      <c r="E24" s="17" t="s">
        <v>119</v>
      </c>
      <c r="F24" s="17" t="s">
        <v>119</v>
      </c>
      <c r="G24" s="17" t="s">
        <v>119</v>
      </c>
      <c r="H24" s="17" t="s">
        <v>119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>
        <v>0</v>
      </c>
      <c r="N24" s="5">
        <v>0</v>
      </c>
      <c r="O24" s="40">
        <v>0</v>
      </c>
      <c r="P24" s="49">
        <v>0</v>
      </c>
      <c r="Q24" s="5"/>
      <c r="R24" s="40">
        <v>0</v>
      </c>
      <c r="S24" s="5"/>
      <c r="T24" s="167">
        <v>0</v>
      </c>
      <c r="U24" s="167">
        <v>0</v>
      </c>
      <c r="V24" s="167">
        <v>0</v>
      </c>
      <c r="AG24" s="5"/>
    </row>
    <row r="25" spans="1:33" x14ac:dyDescent="0.25">
      <c r="A25" s="21" t="s">
        <v>116</v>
      </c>
      <c r="B25" s="15" t="s">
        <v>117</v>
      </c>
      <c r="C25" s="16" t="s">
        <v>118</v>
      </c>
      <c r="D25" s="17">
        <v>11108265</v>
      </c>
      <c r="E25" s="17">
        <v>9726749</v>
      </c>
      <c r="F25" s="17">
        <v>8812587</v>
      </c>
      <c r="G25" s="17">
        <v>9387261</v>
      </c>
      <c r="H25" s="17">
        <v>7346742</v>
      </c>
      <c r="I25" s="17">
        <v>9237007</v>
      </c>
      <c r="J25" s="17">
        <v>9073473</v>
      </c>
      <c r="K25" s="17">
        <v>23887685.809999999</v>
      </c>
      <c r="L25" s="17">
        <v>6485215</v>
      </c>
      <c r="M25" s="17">
        <v>17133563</v>
      </c>
      <c r="N25" s="5">
        <v>80743786</v>
      </c>
      <c r="O25" s="40">
        <v>27166</v>
      </c>
      <c r="P25" s="5">
        <v>70131000</v>
      </c>
      <c r="Q25" s="5">
        <v>67284056</v>
      </c>
      <c r="R25" s="40">
        <v>38093</v>
      </c>
      <c r="S25" s="176">
        <v>45429407</v>
      </c>
      <c r="T25" s="167">
        <v>52945468</v>
      </c>
      <c r="U25" s="167">
        <v>72815470</v>
      </c>
      <c r="V25" s="167">
        <v>84061916</v>
      </c>
      <c r="Y25" s="40"/>
      <c r="AG25" s="5"/>
    </row>
    <row r="26" spans="1:33" s="68" customFormat="1" x14ac:dyDescent="0.25">
      <c r="A26" s="74" t="s">
        <v>0</v>
      </c>
      <c r="C26" s="83"/>
      <c r="D26" s="84">
        <f t="shared" ref="D26:M26" si="0">SUM(D4:D25)</f>
        <v>560561142</v>
      </c>
      <c r="E26" s="84">
        <f t="shared" si="0"/>
        <v>543005416</v>
      </c>
      <c r="F26" s="84">
        <f t="shared" si="0"/>
        <v>625222816</v>
      </c>
      <c r="G26" s="84">
        <f t="shared" si="0"/>
        <v>527374928</v>
      </c>
      <c r="H26" s="84">
        <f t="shared" si="0"/>
        <v>655361235</v>
      </c>
      <c r="I26" s="84">
        <f t="shared" si="0"/>
        <v>547017179</v>
      </c>
      <c r="J26" s="84">
        <f t="shared" si="0"/>
        <v>433870868</v>
      </c>
      <c r="K26" s="84">
        <f t="shared" si="0"/>
        <v>463240279.1099999</v>
      </c>
      <c r="L26" s="84">
        <f t="shared" si="0"/>
        <v>514310359</v>
      </c>
      <c r="M26" s="84">
        <f t="shared" si="0"/>
        <v>478543309</v>
      </c>
      <c r="N26" s="85">
        <f>SUM(N4:N25)</f>
        <v>611070027.78999996</v>
      </c>
      <c r="O26" s="12">
        <f>SUM(O4:O25)</f>
        <v>675395</v>
      </c>
      <c r="P26" s="85">
        <f>SUM(P4:P25)</f>
        <v>654763730</v>
      </c>
      <c r="Q26" s="85">
        <f>SUM(Q4:Q25)</f>
        <v>578660779.53999996</v>
      </c>
      <c r="R26" s="12">
        <f>SUM(R4:R25)</f>
        <v>653344</v>
      </c>
      <c r="S26" s="85">
        <f t="shared" ref="S26" si="1">SUM(S4:S25)</f>
        <v>711567142.45000005</v>
      </c>
      <c r="T26" s="174">
        <f t="shared" ref="T26:V26" si="2">SUM(T4:T25)</f>
        <v>766440770.88</v>
      </c>
      <c r="U26" s="174">
        <f t="shared" si="2"/>
        <v>884273941.89999998</v>
      </c>
      <c r="V26" s="174">
        <f t="shared" si="2"/>
        <v>641832520</v>
      </c>
      <c r="AG26" s="12"/>
    </row>
    <row r="27" spans="1:33" s="68" customFormat="1" x14ac:dyDescent="0.25">
      <c r="A27" s="74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  <c r="Q27" s="126"/>
      <c r="R27" s="126"/>
      <c r="S27" s="126"/>
      <c r="T27" s="12"/>
    </row>
    <row r="28" spans="1:33" s="68" customFormat="1" x14ac:dyDescent="0.25">
      <c r="A28" s="74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Q28" s="12"/>
      <c r="R28" s="12"/>
      <c r="S28" s="12"/>
      <c r="T28" s="12"/>
    </row>
    <row r="29" spans="1:33" x14ac:dyDescent="0.25">
      <c r="A29" s="6" t="s">
        <v>173</v>
      </c>
      <c r="B29" s="6" t="s">
        <v>175</v>
      </c>
      <c r="J29" s="64"/>
      <c r="L29" s="7"/>
      <c r="M29" s="59"/>
      <c r="Q29" s="40"/>
      <c r="R29" s="40"/>
      <c r="S29" s="40"/>
      <c r="T29" s="40"/>
    </row>
    <row r="30" spans="1:33" ht="14.4" customHeight="1" x14ac:dyDescent="0.25">
      <c r="A30" s="6" t="s">
        <v>177</v>
      </c>
      <c r="B30" s="181" t="s">
        <v>178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9"/>
    </row>
    <row r="31" spans="1:33" x14ac:dyDescent="0.25">
      <c r="B31" s="15"/>
      <c r="C31" s="20"/>
      <c r="D31" s="20"/>
      <c r="E31" s="64"/>
      <c r="F31" s="64"/>
      <c r="G31" s="64"/>
      <c r="H31" s="64"/>
      <c r="I31" s="65"/>
    </row>
    <row r="32" spans="1:33" x14ac:dyDescent="0.25">
      <c r="B32" s="15"/>
      <c r="C32" s="20"/>
      <c r="D32" s="20"/>
      <c r="E32" s="66"/>
      <c r="F32" s="66"/>
      <c r="G32" s="64"/>
      <c r="H32" s="64"/>
    </row>
    <row r="33" spans="2:8" x14ac:dyDescent="0.25">
      <c r="B33" s="15"/>
      <c r="C33" s="20"/>
      <c r="D33" s="20"/>
      <c r="E33" s="66"/>
      <c r="F33" s="66"/>
      <c r="G33" s="64"/>
      <c r="H33" s="64"/>
    </row>
    <row r="34" spans="2:8" x14ac:dyDescent="0.25">
      <c r="B34" s="15"/>
      <c r="C34" s="20"/>
      <c r="D34" s="20"/>
      <c r="E34" s="66"/>
      <c r="F34" s="66"/>
      <c r="G34" s="64"/>
      <c r="H34" s="64"/>
    </row>
    <row r="35" spans="2:8" x14ac:dyDescent="0.25">
      <c r="B35" s="15"/>
      <c r="C35" s="20"/>
      <c r="D35" s="20"/>
      <c r="E35" s="66"/>
      <c r="F35" s="66"/>
      <c r="G35" s="64"/>
      <c r="H35" s="64"/>
    </row>
  </sheetData>
  <mergeCells count="3">
    <mergeCell ref="B2:S2"/>
    <mergeCell ref="B1:S1"/>
    <mergeCell ref="B30:S30"/>
  </mergeCells>
  <pageMargins left="0.25" right="0.25" top="0.75" bottom="0.75" header="0.3" footer="0.3"/>
  <pageSetup scale="73" fitToHeight="0" orientation="landscape" r:id="rId1"/>
  <ignoredErrors>
    <ignoredError sqref="M26:N26 O26:P26 S26:V26" formulaRange="1"/>
    <ignoredError sqref="C24 C25 C6 D24:L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3"/>
  <sheetViews>
    <sheetView showGridLines="0" workbookViewId="0">
      <pane xSplit="3" ySplit="3" topLeftCell="L4" activePane="bottomRight" state="frozen"/>
      <selection pane="topRight" activeCell="D1" sqref="D1"/>
      <selection pane="bottomLeft" activeCell="A4" sqref="A4"/>
      <selection pane="bottomRight" activeCell="M35" sqref="M35"/>
    </sheetView>
  </sheetViews>
  <sheetFormatPr defaultRowHeight="13.8" x14ac:dyDescent="0.25"/>
  <cols>
    <col min="1" max="1" width="12.6640625" style="6" customWidth="1"/>
    <col min="2" max="2" width="30.44140625" style="6" customWidth="1"/>
    <col min="3" max="3" width="12.5546875" style="6" customWidth="1"/>
    <col min="4" max="15" width="8.33203125" style="6" bestFit="1" customWidth="1"/>
    <col min="16" max="16" width="11.109375" style="6" bestFit="1" customWidth="1"/>
    <col min="17" max="17" width="10.33203125" style="6" bestFit="1" customWidth="1"/>
    <col min="18" max="18" width="11.109375" style="6" bestFit="1" customWidth="1"/>
    <col min="19" max="19" width="8.33203125" style="6" bestFit="1" customWidth="1"/>
    <col min="20" max="254" width="9.33203125" style="6"/>
    <col min="255" max="255" width="19.33203125" style="6" customWidth="1"/>
    <col min="256" max="257" width="16.5546875" style="6" customWidth="1"/>
    <col min="258" max="266" width="12.33203125" style="6" bestFit="1" customWidth="1"/>
    <col min="267" max="268" width="13.6640625" style="6" customWidth="1"/>
    <col min="269" max="269" width="14" style="6" bestFit="1" customWidth="1"/>
    <col min="270" max="510" width="9.33203125" style="6"/>
    <col min="511" max="511" width="19.33203125" style="6" customWidth="1"/>
    <col min="512" max="513" width="16.5546875" style="6" customWidth="1"/>
    <col min="514" max="522" width="12.33203125" style="6" bestFit="1" customWidth="1"/>
    <col min="523" max="524" width="13.6640625" style="6" customWidth="1"/>
    <col min="525" max="525" width="14" style="6" bestFit="1" customWidth="1"/>
    <col min="526" max="766" width="9.33203125" style="6"/>
    <col min="767" max="767" width="19.33203125" style="6" customWidth="1"/>
    <col min="768" max="769" width="16.5546875" style="6" customWidth="1"/>
    <col min="770" max="778" width="12.33203125" style="6" bestFit="1" customWidth="1"/>
    <col min="779" max="780" width="13.6640625" style="6" customWidth="1"/>
    <col min="781" max="781" width="14" style="6" bestFit="1" customWidth="1"/>
    <col min="782" max="1022" width="9.33203125" style="6"/>
    <col min="1023" max="1023" width="19.33203125" style="6" customWidth="1"/>
    <col min="1024" max="1025" width="16.5546875" style="6" customWidth="1"/>
    <col min="1026" max="1034" width="12.33203125" style="6" bestFit="1" customWidth="1"/>
    <col min="1035" max="1036" width="13.6640625" style="6" customWidth="1"/>
    <col min="1037" max="1037" width="14" style="6" bestFit="1" customWidth="1"/>
    <col min="1038" max="1278" width="9.33203125" style="6"/>
    <col min="1279" max="1279" width="19.33203125" style="6" customWidth="1"/>
    <col min="1280" max="1281" width="16.5546875" style="6" customWidth="1"/>
    <col min="1282" max="1290" width="12.33203125" style="6" bestFit="1" customWidth="1"/>
    <col min="1291" max="1292" width="13.6640625" style="6" customWidth="1"/>
    <col min="1293" max="1293" width="14" style="6" bestFit="1" customWidth="1"/>
    <col min="1294" max="1534" width="9.33203125" style="6"/>
    <col min="1535" max="1535" width="19.33203125" style="6" customWidth="1"/>
    <col min="1536" max="1537" width="16.5546875" style="6" customWidth="1"/>
    <col min="1538" max="1546" width="12.33203125" style="6" bestFit="1" customWidth="1"/>
    <col min="1547" max="1548" width="13.6640625" style="6" customWidth="1"/>
    <col min="1549" max="1549" width="14" style="6" bestFit="1" customWidth="1"/>
    <col min="1550" max="1790" width="9.33203125" style="6"/>
    <col min="1791" max="1791" width="19.33203125" style="6" customWidth="1"/>
    <col min="1792" max="1793" width="16.5546875" style="6" customWidth="1"/>
    <col min="1794" max="1802" width="12.33203125" style="6" bestFit="1" customWidth="1"/>
    <col min="1803" max="1804" width="13.6640625" style="6" customWidth="1"/>
    <col min="1805" max="1805" width="14" style="6" bestFit="1" customWidth="1"/>
    <col min="1806" max="2046" width="9.33203125" style="6"/>
    <col min="2047" max="2047" width="19.33203125" style="6" customWidth="1"/>
    <col min="2048" max="2049" width="16.5546875" style="6" customWidth="1"/>
    <col min="2050" max="2058" width="12.33203125" style="6" bestFit="1" customWidth="1"/>
    <col min="2059" max="2060" width="13.6640625" style="6" customWidth="1"/>
    <col min="2061" max="2061" width="14" style="6" bestFit="1" customWidth="1"/>
    <col min="2062" max="2302" width="9.33203125" style="6"/>
    <col min="2303" max="2303" width="19.33203125" style="6" customWidth="1"/>
    <col min="2304" max="2305" width="16.5546875" style="6" customWidth="1"/>
    <col min="2306" max="2314" width="12.33203125" style="6" bestFit="1" customWidth="1"/>
    <col min="2315" max="2316" width="13.6640625" style="6" customWidth="1"/>
    <col min="2317" max="2317" width="14" style="6" bestFit="1" customWidth="1"/>
    <col min="2318" max="2558" width="9.33203125" style="6"/>
    <col min="2559" max="2559" width="19.33203125" style="6" customWidth="1"/>
    <col min="2560" max="2561" width="16.5546875" style="6" customWidth="1"/>
    <col min="2562" max="2570" width="12.33203125" style="6" bestFit="1" customWidth="1"/>
    <col min="2571" max="2572" width="13.6640625" style="6" customWidth="1"/>
    <col min="2573" max="2573" width="14" style="6" bestFit="1" customWidth="1"/>
    <col min="2574" max="2814" width="9.33203125" style="6"/>
    <col min="2815" max="2815" width="19.33203125" style="6" customWidth="1"/>
    <col min="2816" max="2817" width="16.5546875" style="6" customWidth="1"/>
    <col min="2818" max="2826" width="12.33203125" style="6" bestFit="1" customWidth="1"/>
    <col min="2827" max="2828" width="13.6640625" style="6" customWidth="1"/>
    <col min="2829" max="2829" width="14" style="6" bestFit="1" customWidth="1"/>
    <col min="2830" max="3070" width="9.33203125" style="6"/>
    <col min="3071" max="3071" width="19.33203125" style="6" customWidth="1"/>
    <col min="3072" max="3073" width="16.5546875" style="6" customWidth="1"/>
    <col min="3074" max="3082" width="12.33203125" style="6" bestFit="1" customWidth="1"/>
    <col min="3083" max="3084" width="13.6640625" style="6" customWidth="1"/>
    <col min="3085" max="3085" width="14" style="6" bestFit="1" customWidth="1"/>
    <col min="3086" max="3326" width="9.33203125" style="6"/>
    <col min="3327" max="3327" width="19.33203125" style="6" customWidth="1"/>
    <col min="3328" max="3329" width="16.5546875" style="6" customWidth="1"/>
    <col min="3330" max="3338" width="12.33203125" style="6" bestFit="1" customWidth="1"/>
    <col min="3339" max="3340" width="13.6640625" style="6" customWidth="1"/>
    <col min="3341" max="3341" width="14" style="6" bestFit="1" customWidth="1"/>
    <col min="3342" max="3582" width="9.33203125" style="6"/>
    <col min="3583" max="3583" width="19.33203125" style="6" customWidth="1"/>
    <col min="3584" max="3585" width="16.5546875" style="6" customWidth="1"/>
    <col min="3586" max="3594" width="12.33203125" style="6" bestFit="1" customWidth="1"/>
    <col min="3595" max="3596" width="13.6640625" style="6" customWidth="1"/>
    <col min="3597" max="3597" width="14" style="6" bestFit="1" customWidth="1"/>
    <col min="3598" max="3838" width="9.33203125" style="6"/>
    <col min="3839" max="3839" width="19.33203125" style="6" customWidth="1"/>
    <col min="3840" max="3841" width="16.5546875" style="6" customWidth="1"/>
    <col min="3842" max="3850" width="12.33203125" style="6" bestFit="1" customWidth="1"/>
    <col min="3851" max="3852" width="13.6640625" style="6" customWidth="1"/>
    <col min="3853" max="3853" width="14" style="6" bestFit="1" customWidth="1"/>
    <col min="3854" max="4094" width="9.33203125" style="6"/>
    <col min="4095" max="4095" width="19.33203125" style="6" customWidth="1"/>
    <col min="4096" max="4097" width="16.5546875" style="6" customWidth="1"/>
    <col min="4098" max="4106" width="12.33203125" style="6" bestFit="1" customWidth="1"/>
    <col min="4107" max="4108" width="13.6640625" style="6" customWidth="1"/>
    <col min="4109" max="4109" width="14" style="6" bestFit="1" customWidth="1"/>
    <col min="4110" max="4350" width="9.33203125" style="6"/>
    <col min="4351" max="4351" width="19.33203125" style="6" customWidth="1"/>
    <col min="4352" max="4353" width="16.5546875" style="6" customWidth="1"/>
    <col min="4354" max="4362" width="12.33203125" style="6" bestFit="1" customWidth="1"/>
    <col min="4363" max="4364" width="13.6640625" style="6" customWidth="1"/>
    <col min="4365" max="4365" width="14" style="6" bestFit="1" customWidth="1"/>
    <col min="4366" max="4606" width="9.33203125" style="6"/>
    <col min="4607" max="4607" width="19.33203125" style="6" customWidth="1"/>
    <col min="4608" max="4609" width="16.5546875" style="6" customWidth="1"/>
    <col min="4610" max="4618" width="12.33203125" style="6" bestFit="1" customWidth="1"/>
    <col min="4619" max="4620" width="13.6640625" style="6" customWidth="1"/>
    <col min="4621" max="4621" width="14" style="6" bestFit="1" customWidth="1"/>
    <col min="4622" max="4862" width="9.33203125" style="6"/>
    <col min="4863" max="4863" width="19.33203125" style="6" customWidth="1"/>
    <col min="4864" max="4865" width="16.5546875" style="6" customWidth="1"/>
    <col min="4866" max="4874" width="12.33203125" style="6" bestFit="1" customWidth="1"/>
    <col min="4875" max="4876" width="13.6640625" style="6" customWidth="1"/>
    <col min="4877" max="4877" width="14" style="6" bestFit="1" customWidth="1"/>
    <col min="4878" max="5118" width="9.33203125" style="6"/>
    <col min="5119" max="5119" width="19.33203125" style="6" customWidth="1"/>
    <col min="5120" max="5121" width="16.5546875" style="6" customWidth="1"/>
    <col min="5122" max="5130" width="12.33203125" style="6" bestFit="1" customWidth="1"/>
    <col min="5131" max="5132" width="13.6640625" style="6" customWidth="1"/>
    <col min="5133" max="5133" width="14" style="6" bestFit="1" customWidth="1"/>
    <col min="5134" max="5374" width="9.33203125" style="6"/>
    <col min="5375" max="5375" width="19.33203125" style="6" customWidth="1"/>
    <col min="5376" max="5377" width="16.5546875" style="6" customWidth="1"/>
    <col min="5378" max="5386" width="12.33203125" style="6" bestFit="1" customWidth="1"/>
    <col min="5387" max="5388" width="13.6640625" style="6" customWidth="1"/>
    <col min="5389" max="5389" width="14" style="6" bestFit="1" customWidth="1"/>
    <col min="5390" max="5630" width="9.33203125" style="6"/>
    <col min="5631" max="5631" width="19.33203125" style="6" customWidth="1"/>
    <col min="5632" max="5633" width="16.5546875" style="6" customWidth="1"/>
    <col min="5634" max="5642" width="12.33203125" style="6" bestFit="1" customWidth="1"/>
    <col min="5643" max="5644" width="13.6640625" style="6" customWidth="1"/>
    <col min="5645" max="5645" width="14" style="6" bestFit="1" customWidth="1"/>
    <col min="5646" max="5886" width="9.33203125" style="6"/>
    <col min="5887" max="5887" width="19.33203125" style="6" customWidth="1"/>
    <col min="5888" max="5889" width="16.5546875" style="6" customWidth="1"/>
    <col min="5890" max="5898" width="12.33203125" style="6" bestFit="1" customWidth="1"/>
    <col min="5899" max="5900" width="13.6640625" style="6" customWidth="1"/>
    <col min="5901" max="5901" width="14" style="6" bestFit="1" customWidth="1"/>
    <col min="5902" max="6142" width="9.33203125" style="6"/>
    <col min="6143" max="6143" width="19.33203125" style="6" customWidth="1"/>
    <col min="6144" max="6145" width="16.5546875" style="6" customWidth="1"/>
    <col min="6146" max="6154" width="12.33203125" style="6" bestFit="1" customWidth="1"/>
    <col min="6155" max="6156" width="13.6640625" style="6" customWidth="1"/>
    <col min="6157" max="6157" width="14" style="6" bestFit="1" customWidth="1"/>
    <col min="6158" max="6398" width="9.33203125" style="6"/>
    <col min="6399" max="6399" width="19.33203125" style="6" customWidth="1"/>
    <col min="6400" max="6401" width="16.5546875" style="6" customWidth="1"/>
    <col min="6402" max="6410" width="12.33203125" style="6" bestFit="1" customWidth="1"/>
    <col min="6411" max="6412" width="13.6640625" style="6" customWidth="1"/>
    <col min="6413" max="6413" width="14" style="6" bestFit="1" customWidth="1"/>
    <col min="6414" max="6654" width="9.33203125" style="6"/>
    <col min="6655" max="6655" width="19.33203125" style="6" customWidth="1"/>
    <col min="6656" max="6657" width="16.5546875" style="6" customWidth="1"/>
    <col min="6658" max="6666" width="12.33203125" style="6" bestFit="1" customWidth="1"/>
    <col min="6667" max="6668" width="13.6640625" style="6" customWidth="1"/>
    <col min="6669" max="6669" width="14" style="6" bestFit="1" customWidth="1"/>
    <col min="6670" max="6910" width="9.33203125" style="6"/>
    <col min="6911" max="6911" width="19.33203125" style="6" customWidth="1"/>
    <col min="6912" max="6913" width="16.5546875" style="6" customWidth="1"/>
    <col min="6914" max="6922" width="12.33203125" style="6" bestFit="1" customWidth="1"/>
    <col min="6923" max="6924" width="13.6640625" style="6" customWidth="1"/>
    <col min="6925" max="6925" width="14" style="6" bestFit="1" customWidth="1"/>
    <col min="6926" max="7166" width="9.33203125" style="6"/>
    <col min="7167" max="7167" width="19.33203125" style="6" customWidth="1"/>
    <col min="7168" max="7169" width="16.5546875" style="6" customWidth="1"/>
    <col min="7170" max="7178" width="12.33203125" style="6" bestFit="1" customWidth="1"/>
    <col min="7179" max="7180" width="13.6640625" style="6" customWidth="1"/>
    <col min="7181" max="7181" width="14" style="6" bestFit="1" customWidth="1"/>
    <col min="7182" max="7422" width="9.33203125" style="6"/>
    <col min="7423" max="7423" width="19.33203125" style="6" customWidth="1"/>
    <col min="7424" max="7425" width="16.5546875" style="6" customWidth="1"/>
    <col min="7426" max="7434" width="12.33203125" style="6" bestFit="1" customWidth="1"/>
    <col min="7435" max="7436" width="13.6640625" style="6" customWidth="1"/>
    <col min="7437" max="7437" width="14" style="6" bestFit="1" customWidth="1"/>
    <col min="7438" max="7678" width="9.33203125" style="6"/>
    <col min="7679" max="7679" width="19.33203125" style="6" customWidth="1"/>
    <col min="7680" max="7681" width="16.5546875" style="6" customWidth="1"/>
    <col min="7682" max="7690" width="12.33203125" style="6" bestFit="1" customWidth="1"/>
    <col min="7691" max="7692" width="13.6640625" style="6" customWidth="1"/>
    <col min="7693" max="7693" width="14" style="6" bestFit="1" customWidth="1"/>
    <col min="7694" max="7934" width="9.33203125" style="6"/>
    <col min="7935" max="7935" width="19.33203125" style="6" customWidth="1"/>
    <col min="7936" max="7937" width="16.5546875" style="6" customWidth="1"/>
    <col min="7938" max="7946" width="12.33203125" style="6" bestFit="1" customWidth="1"/>
    <col min="7947" max="7948" width="13.6640625" style="6" customWidth="1"/>
    <col min="7949" max="7949" width="14" style="6" bestFit="1" customWidth="1"/>
    <col min="7950" max="8190" width="9.33203125" style="6"/>
    <col min="8191" max="8191" width="19.33203125" style="6" customWidth="1"/>
    <col min="8192" max="8193" width="16.5546875" style="6" customWidth="1"/>
    <col min="8194" max="8202" width="12.33203125" style="6" bestFit="1" customWidth="1"/>
    <col min="8203" max="8204" width="13.6640625" style="6" customWidth="1"/>
    <col min="8205" max="8205" width="14" style="6" bestFit="1" customWidth="1"/>
    <col min="8206" max="8446" width="9.33203125" style="6"/>
    <col min="8447" max="8447" width="19.33203125" style="6" customWidth="1"/>
    <col min="8448" max="8449" width="16.5546875" style="6" customWidth="1"/>
    <col min="8450" max="8458" width="12.33203125" style="6" bestFit="1" customWidth="1"/>
    <col min="8459" max="8460" width="13.6640625" style="6" customWidth="1"/>
    <col min="8461" max="8461" width="14" style="6" bestFit="1" customWidth="1"/>
    <col min="8462" max="8702" width="9.33203125" style="6"/>
    <col min="8703" max="8703" width="19.33203125" style="6" customWidth="1"/>
    <col min="8704" max="8705" width="16.5546875" style="6" customWidth="1"/>
    <col min="8706" max="8714" width="12.33203125" style="6" bestFit="1" customWidth="1"/>
    <col min="8715" max="8716" width="13.6640625" style="6" customWidth="1"/>
    <col min="8717" max="8717" width="14" style="6" bestFit="1" customWidth="1"/>
    <col min="8718" max="8958" width="9.33203125" style="6"/>
    <col min="8959" max="8959" width="19.33203125" style="6" customWidth="1"/>
    <col min="8960" max="8961" width="16.5546875" style="6" customWidth="1"/>
    <col min="8962" max="8970" width="12.33203125" style="6" bestFit="1" customWidth="1"/>
    <col min="8971" max="8972" width="13.6640625" style="6" customWidth="1"/>
    <col min="8973" max="8973" width="14" style="6" bestFit="1" customWidth="1"/>
    <col min="8974" max="9214" width="9.33203125" style="6"/>
    <col min="9215" max="9215" width="19.33203125" style="6" customWidth="1"/>
    <col min="9216" max="9217" width="16.5546875" style="6" customWidth="1"/>
    <col min="9218" max="9226" width="12.33203125" style="6" bestFit="1" customWidth="1"/>
    <col min="9227" max="9228" width="13.6640625" style="6" customWidth="1"/>
    <col min="9229" max="9229" width="14" style="6" bestFit="1" customWidth="1"/>
    <col min="9230" max="9470" width="9.33203125" style="6"/>
    <col min="9471" max="9471" width="19.33203125" style="6" customWidth="1"/>
    <col min="9472" max="9473" width="16.5546875" style="6" customWidth="1"/>
    <col min="9474" max="9482" width="12.33203125" style="6" bestFit="1" customWidth="1"/>
    <col min="9483" max="9484" width="13.6640625" style="6" customWidth="1"/>
    <col min="9485" max="9485" width="14" style="6" bestFit="1" customWidth="1"/>
    <col min="9486" max="9726" width="9.33203125" style="6"/>
    <col min="9727" max="9727" width="19.33203125" style="6" customWidth="1"/>
    <col min="9728" max="9729" width="16.5546875" style="6" customWidth="1"/>
    <col min="9730" max="9738" width="12.33203125" style="6" bestFit="1" customWidth="1"/>
    <col min="9739" max="9740" width="13.6640625" style="6" customWidth="1"/>
    <col min="9741" max="9741" width="14" style="6" bestFit="1" customWidth="1"/>
    <col min="9742" max="9982" width="9.33203125" style="6"/>
    <col min="9983" max="9983" width="19.33203125" style="6" customWidth="1"/>
    <col min="9984" max="9985" width="16.5546875" style="6" customWidth="1"/>
    <col min="9986" max="9994" width="12.33203125" style="6" bestFit="1" customWidth="1"/>
    <col min="9995" max="9996" width="13.6640625" style="6" customWidth="1"/>
    <col min="9997" max="9997" width="14" style="6" bestFit="1" customWidth="1"/>
    <col min="9998" max="10238" width="9.33203125" style="6"/>
    <col min="10239" max="10239" width="19.33203125" style="6" customWidth="1"/>
    <col min="10240" max="10241" width="16.5546875" style="6" customWidth="1"/>
    <col min="10242" max="10250" width="12.33203125" style="6" bestFit="1" customWidth="1"/>
    <col min="10251" max="10252" width="13.6640625" style="6" customWidth="1"/>
    <col min="10253" max="10253" width="14" style="6" bestFit="1" customWidth="1"/>
    <col min="10254" max="10494" width="9.33203125" style="6"/>
    <col min="10495" max="10495" width="19.33203125" style="6" customWidth="1"/>
    <col min="10496" max="10497" width="16.5546875" style="6" customWidth="1"/>
    <col min="10498" max="10506" width="12.33203125" style="6" bestFit="1" customWidth="1"/>
    <col min="10507" max="10508" width="13.6640625" style="6" customWidth="1"/>
    <col min="10509" max="10509" width="14" style="6" bestFit="1" customWidth="1"/>
    <col min="10510" max="10750" width="9.33203125" style="6"/>
    <col min="10751" max="10751" width="19.33203125" style="6" customWidth="1"/>
    <col min="10752" max="10753" width="16.5546875" style="6" customWidth="1"/>
    <col min="10754" max="10762" width="12.33203125" style="6" bestFit="1" customWidth="1"/>
    <col min="10763" max="10764" width="13.6640625" style="6" customWidth="1"/>
    <col min="10765" max="10765" width="14" style="6" bestFit="1" customWidth="1"/>
    <col min="10766" max="11006" width="9.33203125" style="6"/>
    <col min="11007" max="11007" width="19.33203125" style="6" customWidth="1"/>
    <col min="11008" max="11009" width="16.5546875" style="6" customWidth="1"/>
    <col min="11010" max="11018" width="12.33203125" style="6" bestFit="1" customWidth="1"/>
    <col min="11019" max="11020" width="13.6640625" style="6" customWidth="1"/>
    <col min="11021" max="11021" width="14" style="6" bestFit="1" customWidth="1"/>
    <col min="11022" max="11262" width="9.33203125" style="6"/>
    <col min="11263" max="11263" width="19.33203125" style="6" customWidth="1"/>
    <col min="11264" max="11265" width="16.5546875" style="6" customWidth="1"/>
    <col min="11266" max="11274" width="12.33203125" style="6" bestFit="1" customWidth="1"/>
    <col min="11275" max="11276" width="13.6640625" style="6" customWidth="1"/>
    <col min="11277" max="11277" width="14" style="6" bestFit="1" customWidth="1"/>
    <col min="11278" max="11518" width="9.33203125" style="6"/>
    <col min="11519" max="11519" width="19.33203125" style="6" customWidth="1"/>
    <col min="11520" max="11521" width="16.5546875" style="6" customWidth="1"/>
    <col min="11522" max="11530" width="12.33203125" style="6" bestFit="1" customWidth="1"/>
    <col min="11531" max="11532" width="13.6640625" style="6" customWidth="1"/>
    <col min="11533" max="11533" width="14" style="6" bestFit="1" customWidth="1"/>
    <col min="11534" max="11774" width="9.33203125" style="6"/>
    <col min="11775" max="11775" width="19.33203125" style="6" customWidth="1"/>
    <col min="11776" max="11777" width="16.5546875" style="6" customWidth="1"/>
    <col min="11778" max="11786" width="12.33203125" style="6" bestFit="1" customWidth="1"/>
    <col min="11787" max="11788" width="13.6640625" style="6" customWidth="1"/>
    <col min="11789" max="11789" width="14" style="6" bestFit="1" customWidth="1"/>
    <col min="11790" max="12030" width="9.33203125" style="6"/>
    <col min="12031" max="12031" width="19.33203125" style="6" customWidth="1"/>
    <col min="12032" max="12033" width="16.5546875" style="6" customWidth="1"/>
    <col min="12034" max="12042" width="12.33203125" style="6" bestFit="1" customWidth="1"/>
    <col min="12043" max="12044" width="13.6640625" style="6" customWidth="1"/>
    <col min="12045" max="12045" width="14" style="6" bestFit="1" customWidth="1"/>
    <col min="12046" max="12286" width="9.33203125" style="6"/>
    <col min="12287" max="12287" width="19.33203125" style="6" customWidth="1"/>
    <col min="12288" max="12289" width="16.5546875" style="6" customWidth="1"/>
    <col min="12290" max="12298" width="12.33203125" style="6" bestFit="1" customWidth="1"/>
    <col min="12299" max="12300" width="13.6640625" style="6" customWidth="1"/>
    <col min="12301" max="12301" width="14" style="6" bestFit="1" customWidth="1"/>
    <col min="12302" max="12542" width="9.33203125" style="6"/>
    <col min="12543" max="12543" width="19.33203125" style="6" customWidth="1"/>
    <col min="12544" max="12545" width="16.5546875" style="6" customWidth="1"/>
    <col min="12546" max="12554" width="12.33203125" style="6" bestFit="1" customWidth="1"/>
    <col min="12555" max="12556" width="13.6640625" style="6" customWidth="1"/>
    <col min="12557" max="12557" width="14" style="6" bestFit="1" customWidth="1"/>
    <col min="12558" max="12798" width="9.33203125" style="6"/>
    <col min="12799" max="12799" width="19.33203125" style="6" customWidth="1"/>
    <col min="12800" max="12801" width="16.5546875" style="6" customWidth="1"/>
    <col min="12802" max="12810" width="12.33203125" style="6" bestFit="1" customWidth="1"/>
    <col min="12811" max="12812" width="13.6640625" style="6" customWidth="1"/>
    <col min="12813" max="12813" width="14" style="6" bestFit="1" customWidth="1"/>
    <col min="12814" max="13054" width="9.33203125" style="6"/>
    <col min="13055" max="13055" width="19.33203125" style="6" customWidth="1"/>
    <col min="13056" max="13057" width="16.5546875" style="6" customWidth="1"/>
    <col min="13058" max="13066" width="12.33203125" style="6" bestFit="1" customWidth="1"/>
    <col min="13067" max="13068" width="13.6640625" style="6" customWidth="1"/>
    <col min="13069" max="13069" width="14" style="6" bestFit="1" customWidth="1"/>
    <col min="13070" max="13310" width="9.33203125" style="6"/>
    <col min="13311" max="13311" width="19.33203125" style="6" customWidth="1"/>
    <col min="13312" max="13313" width="16.5546875" style="6" customWidth="1"/>
    <col min="13314" max="13322" width="12.33203125" style="6" bestFit="1" customWidth="1"/>
    <col min="13323" max="13324" width="13.6640625" style="6" customWidth="1"/>
    <col min="13325" max="13325" width="14" style="6" bestFit="1" customWidth="1"/>
    <col min="13326" max="13566" width="9.33203125" style="6"/>
    <col min="13567" max="13567" width="19.33203125" style="6" customWidth="1"/>
    <col min="13568" max="13569" width="16.5546875" style="6" customWidth="1"/>
    <col min="13570" max="13578" width="12.33203125" style="6" bestFit="1" customWidth="1"/>
    <col min="13579" max="13580" width="13.6640625" style="6" customWidth="1"/>
    <col min="13581" max="13581" width="14" style="6" bestFit="1" customWidth="1"/>
    <col min="13582" max="13822" width="9.33203125" style="6"/>
    <col min="13823" max="13823" width="19.33203125" style="6" customWidth="1"/>
    <col min="13824" max="13825" width="16.5546875" style="6" customWidth="1"/>
    <col min="13826" max="13834" width="12.33203125" style="6" bestFit="1" customWidth="1"/>
    <col min="13835" max="13836" width="13.6640625" style="6" customWidth="1"/>
    <col min="13837" max="13837" width="14" style="6" bestFit="1" customWidth="1"/>
    <col min="13838" max="14078" width="9.33203125" style="6"/>
    <col min="14079" max="14079" width="19.33203125" style="6" customWidth="1"/>
    <col min="14080" max="14081" width="16.5546875" style="6" customWidth="1"/>
    <col min="14082" max="14090" width="12.33203125" style="6" bestFit="1" customWidth="1"/>
    <col min="14091" max="14092" width="13.6640625" style="6" customWidth="1"/>
    <col min="14093" max="14093" width="14" style="6" bestFit="1" customWidth="1"/>
    <col min="14094" max="14334" width="9.33203125" style="6"/>
    <col min="14335" max="14335" width="19.33203125" style="6" customWidth="1"/>
    <col min="14336" max="14337" width="16.5546875" style="6" customWidth="1"/>
    <col min="14338" max="14346" width="12.33203125" style="6" bestFit="1" customWidth="1"/>
    <col min="14347" max="14348" width="13.6640625" style="6" customWidth="1"/>
    <col min="14349" max="14349" width="14" style="6" bestFit="1" customWidth="1"/>
    <col min="14350" max="14590" width="9.33203125" style="6"/>
    <col min="14591" max="14591" width="19.33203125" style="6" customWidth="1"/>
    <col min="14592" max="14593" width="16.5546875" style="6" customWidth="1"/>
    <col min="14594" max="14602" width="12.33203125" style="6" bestFit="1" customWidth="1"/>
    <col min="14603" max="14604" width="13.6640625" style="6" customWidth="1"/>
    <col min="14605" max="14605" width="14" style="6" bestFit="1" customWidth="1"/>
    <col min="14606" max="14846" width="9.33203125" style="6"/>
    <col min="14847" max="14847" width="19.33203125" style="6" customWidth="1"/>
    <col min="14848" max="14849" width="16.5546875" style="6" customWidth="1"/>
    <col min="14850" max="14858" width="12.33203125" style="6" bestFit="1" customWidth="1"/>
    <col min="14859" max="14860" width="13.6640625" style="6" customWidth="1"/>
    <col min="14861" max="14861" width="14" style="6" bestFit="1" customWidth="1"/>
    <col min="14862" max="15102" width="9.33203125" style="6"/>
    <col min="15103" max="15103" width="19.33203125" style="6" customWidth="1"/>
    <col min="15104" max="15105" width="16.5546875" style="6" customWidth="1"/>
    <col min="15106" max="15114" width="12.33203125" style="6" bestFit="1" customWidth="1"/>
    <col min="15115" max="15116" width="13.6640625" style="6" customWidth="1"/>
    <col min="15117" max="15117" width="14" style="6" bestFit="1" customWidth="1"/>
    <col min="15118" max="15358" width="9.33203125" style="6"/>
    <col min="15359" max="15359" width="19.33203125" style="6" customWidth="1"/>
    <col min="15360" max="15361" width="16.5546875" style="6" customWidth="1"/>
    <col min="15362" max="15370" width="12.33203125" style="6" bestFit="1" customWidth="1"/>
    <col min="15371" max="15372" width="13.6640625" style="6" customWidth="1"/>
    <col min="15373" max="15373" width="14" style="6" bestFit="1" customWidth="1"/>
    <col min="15374" max="15614" width="9.33203125" style="6"/>
    <col min="15615" max="15615" width="19.33203125" style="6" customWidth="1"/>
    <col min="15616" max="15617" width="16.5546875" style="6" customWidth="1"/>
    <col min="15618" max="15626" width="12.33203125" style="6" bestFit="1" customWidth="1"/>
    <col min="15627" max="15628" width="13.6640625" style="6" customWidth="1"/>
    <col min="15629" max="15629" width="14" style="6" bestFit="1" customWidth="1"/>
    <col min="15630" max="15870" width="9.33203125" style="6"/>
    <col min="15871" max="15871" width="19.33203125" style="6" customWidth="1"/>
    <col min="15872" max="15873" width="16.5546875" style="6" customWidth="1"/>
    <col min="15874" max="15882" width="12.33203125" style="6" bestFit="1" customWidth="1"/>
    <col min="15883" max="15884" width="13.6640625" style="6" customWidth="1"/>
    <col min="15885" max="15885" width="14" style="6" bestFit="1" customWidth="1"/>
    <col min="15886" max="16126" width="9.33203125" style="6"/>
    <col min="16127" max="16127" width="19.33203125" style="6" customWidth="1"/>
    <col min="16128" max="16129" width="16.5546875" style="6" customWidth="1"/>
    <col min="16130" max="16138" width="12.33203125" style="6" bestFit="1" customWidth="1"/>
    <col min="16139" max="16140" width="13.6640625" style="6" customWidth="1"/>
    <col min="16141" max="16141" width="14" style="6" bestFit="1" customWidth="1"/>
    <col min="16142" max="16384" width="9.33203125" style="6"/>
  </cols>
  <sheetData>
    <row r="1" spans="1:22" s="68" customFormat="1" ht="14.4" x14ac:dyDescent="0.3">
      <c r="A1" s="86" t="s">
        <v>164</v>
      </c>
      <c r="B1" s="193" t="s">
        <v>125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86"/>
      <c r="R1" s="186"/>
      <c r="S1" s="187"/>
    </row>
    <row r="2" spans="1:22" s="68" customFormat="1" x14ac:dyDescent="0.25">
      <c r="B2" s="190" t="s">
        <v>122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1:22" s="68" customFormat="1" x14ac:dyDescent="0.25">
      <c r="A3" s="69" t="s">
        <v>120</v>
      </c>
      <c r="B3" s="69" t="s">
        <v>162</v>
      </c>
      <c r="C3" s="69" t="s">
        <v>163</v>
      </c>
      <c r="D3" s="87">
        <v>2004</v>
      </c>
      <c r="E3" s="87">
        <v>2005</v>
      </c>
      <c r="F3" s="87">
        <v>2006</v>
      </c>
      <c r="G3" s="87">
        <v>2007</v>
      </c>
      <c r="H3" s="87">
        <v>2008</v>
      </c>
      <c r="I3" s="87">
        <v>2009</v>
      </c>
      <c r="J3" s="87">
        <v>2010</v>
      </c>
      <c r="K3" s="87">
        <v>2011</v>
      </c>
      <c r="L3" s="87">
        <v>2012</v>
      </c>
      <c r="M3" s="87">
        <v>2013</v>
      </c>
      <c r="N3" s="68">
        <v>2014</v>
      </c>
      <c r="O3" s="68">
        <v>2015</v>
      </c>
      <c r="P3" s="68">
        <v>2016</v>
      </c>
      <c r="Q3" s="68">
        <v>2017</v>
      </c>
      <c r="R3" s="68">
        <v>2018</v>
      </c>
      <c r="S3" s="68">
        <v>2019</v>
      </c>
      <c r="T3" s="68">
        <v>2020</v>
      </c>
      <c r="U3" s="68">
        <v>2021</v>
      </c>
      <c r="V3" s="68">
        <v>2022</v>
      </c>
    </row>
    <row r="4" spans="1:22" x14ac:dyDescent="0.25">
      <c r="A4" s="7" t="s">
        <v>53</v>
      </c>
      <c r="B4" s="15" t="s">
        <v>54</v>
      </c>
      <c r="C4" s="16" t="s">
        <v>55</v>
      </c>
      <c r="D4" s="4">
        <v>1977646</v>
      </c>
      <c r="E4" s="4">
        <v>195480</v>
      </c>
      <c r="F4" s="4">
        <v>0</v>
      </c>
      <c r="G4" s="4">
        <v>758592</v>
      </c>
      <c r="H4" s="4">
        <v>1454782</v>
      </c>
      <c r="I4" s="4">
        <v>3593241.85</v>
      </c>
      <c r="J4" s="4">
        <v>3606102.8</v>
      </c>
      <c r="K4" s="4">
        <v>3627152</v>
      </c>
      <c r="L4" s="4">
        <v>2344313.2999999998</v>
      </c>
      <c r="M4" s="4">
        <v>3000</v>
      </c>
      <c r="N4" s="5">
        <v>2861925.6</v>
      </c>
      <c r="O4" s="5">
        <v>11931295</v>
      </c>
      <c r="P4" s="5">
        <v>12273719</v>
      </c>
      <c r="Q4" s="6">
        <v>0</v>
      </c>
      <c r="R4" s="6">
        <v>0</v>
      </c>
      <c r="S4" s="6">
        <v>0</v>
      </c>
      <c r="T4" s="142">
        <v>447874</v>
      </c>
      <c r="U4" s="142">
        <f>502171+46000</f>
        <v>548171</v>
      </c>
      <c r="V4" s="142">
        <v>70000</v>
      </c>
    </row>
    <row r="5" spans="1:22" x14ac:dyDescent="0.25">
      <c r="A5" s="7" t="s">
        <v>56</v>
      </c>
      <c r="B5" s="15" t="s">
        <v>57</v>
      </c>
      <c r="C5" s="16" t="s">
        <v>58</v>
      </c>
      <c r="D5" s="4">
        <v>0</v>
      </c>
      <c r="E5" s="4">
        <v>0</v>
      </c>
      <c r="F5" s="4">
        <v>27000</v>
      </c>
      <c r="G5" s="4">
        <v>57000</v>
      </c>
      <c r="H5" s="4">
        <v>0</v>
      </c>
      <c r="I5" s="4">
        <v>0</v>
      </c>
      <c r="J5" s="4">
        <v>0</v>
      </c>
      <c r="K5" s="4">
        <v>0</v>
      </c>
      <c r="L5" s="4">
        <v>12000</v>
      </c>
      <c r="M5" s="4">
        <v>37000</v>
      </c>
      <c r="N5" s="5">
        <v>0</v>
      </c>
      <c r="O5" s="40">
        <v>0</v>
      </c>
      <c r="P5" s="5">
        <v>0</v>
      </c>
      <c r="Q5" s="6">
        <v>38</v>
      </c>
      <c r="R5" s="6">
        <v>5</v>
      </c>
      <c r="S5" s="6">
        <v>0</v>
      </c>
      <c r="T5" s="142"/>
      <c r="U5" s="142"/>
      <c r="V5" s="142">
        <v>0</v>
      </c>
    </row>
    <row r="6" spans="1:22" x14ac:dyDescent="0.25">
      <c r="A6" s="7" t="s">
        <v>59</v>
      </c>
      <c r="B6" s="15" t="s">
        <v>60</v>
      </c>
      <c r="C6" s="16" t="s">
        <v>61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v>0</v>
      </c>
      <c r="O6" s="40">
        <v>0</v>
      </c>
      <c r="P6" s="5">
        <v>0</v>
      </c>
      <c r="Q6" s="5">
        <v>0</v>
      </c>
      <c r="R6" s="5">
        <v>0</v>
      </c>
      <c r="S6" s="5">
        <v>0</v>
      </c>
      <c r="T6" s="142">
        <v>634634</v>
      </c>
      <c r="U6" s="142">
        <v>2325775</v>
      </c>
      <c r="V6" s="142">
        <v>1553306.25</v>
      </c>
    </row>
    <row r="7" spans="1:22" ht="27.6" x14ac:dyDescent="0.25">
      <c r="A7" s="7" t="s">
        <v>62</v>
      </c>
      <c r="B7" s="15" t="s">
        <v>63</v>
      </c>
      <c r="C7" s="16" t="s">
        <v>64</v>
      </c>
      <c r="D7" s="4">
        <v>418952000</v>
      </c>
      <c r="E7" s="4">
        <v>454698000</v>
      </c>
      <c r="F7" s="4">
        <v>451009000</v>
      </c>
      <c r="G7" s="4">
        <v>460545214</v>
      </c>
      <c r="H7" s="4">
        <v>589483000</v>
      </c>
      <c r="I7" s="4">
        <v>479929000</v>
      </c>
      <c r="J7" s="4">
        <v>309647000</v>
      </c>
      <c r="K7" s="4">
        <v>272790000</v>
      </c>
      <c r="L7" s="4">
        <v>415703000</v>
      </c>
      <c r="M7" s="4">
        <v>383862000</v>
      </c>
      <c r="N7" s="5">
        <v>341869000</v>
      </c>
      <c r="O7" s="5">
        <v>365587000</v>
      </c>
      <c r="P7" s="5">
        <v>371320000</v>
      </c>
      <c r="Q7" s="40">
        <v>307825</v>
      </c>
      <c r="R7" s="40">
        <v>374919</v>
      </c>
      <c r="S7" s="40">
        <v>351470</v>
      </c>
      <c r="T7" s="143">
        <v>406381031</v>
      </c>
      <c r="U7" s="143">
        <v>305826491</v>
      </c>
      <c r="V7" s="145">
        <v>373166729</v>
      </c>
    </row>
    <row r="8" spans="1:22" x14ac:dyDescent="0.25">
      <c r="A8" s="7" t="s">
        <v>65</v>
      </c>
      <c r="B8" s="15" t="s">
        <v>66</v>
      </c>
      <c r="C8" s="16" t="s">
        <v>67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v>0</v>
      </c>
      <c r="O8" s="5"/>
      <c r="P8" s="5">
        <v>0</v>
      </c>
      <c r="Q8" s="5">
        <v>0</v>
      </c>
      <c r="R8" s="5">
        <v>0</v>
      </c>
      <c r="S8" s="5">
        <v>0</v>
      </c>
      <c r="T8" s="144">
        <v>0</v>
      </c>
      <c r="U8" s="144">
        <v>0</v>
      </c>
      <c r="V8" s="144">
        <v>0</v>
      </c>
    </row>
    <row r="9" spans="1:22" x14ac:dyDescent="0.25">
      <c r="A9" s="7" t="s">
        <v>68</v>
      </c>
      <c r="B9" s="15" t="s">
        <v>69</v>
      </c>
      <c r="C9" s="16" t="s">
        <v>70</v>
      </c>
      <c r="D9" s="17">
        <v>19000</v>
      </c>
      <c r="E9" s="17">
        <v>0</v>
      </c>
      <c r="F9" s="17">
        <v>2000</v>
      </c>
      <c r="G9" s="17">
        <v>0</v>
      </c>
      <c r="H9" s="17">
        <v>41000</v>
      </c>
      <c r="I9" s="17">
        <v>0</v>
      </c>
      <c r="J9" s="17">
        <v>0</v>
      </c>
      <c r="K9" s="17">
        <v>0</v>
      </c>
      <c r="L9" s="17">
        <v>6000</v>
      </c>
      <c r="M9" s="17">
        <v>0</v>
      </c>
      <c r="N9" s="5">
        <v>2000</v>
      </c>
      <c r="O9" s="5">
        <v>0</v>
      </c>
      <c r="P9" s="5">
        <v>245000</v>
      </c>
      <c r="Q9" s="6">
        <v>3</v>
      </c>
      <c r="R9" s="6">
        <v>110</v>
      </c>
      <c r="S9" s="6">
        <v>0</v>
      </c>
      <c r="T9" s="142">
        <v>43000</v>
      </c>
      <c r="U9" s="142"/>
      <c r="V9" s="142">
        <v>35000</v>
      </c>
    </row>
    <row r="10" spans="1:22" x14ac:dyDescent="0.25">
      <c r="A10" s="7" t="s">
        <v>71</v>
      </c>
      <c r="B10" s="15" t="s">
        <v>72</v>
      </c>
      <c r="C10" s="16" t="s">
        <v>73</v>
      </c>
      <c r="D10" s="17">
        <v>4000</v>
      </c>
      <c r="E10" s="17">
        <v>0</v>
      </c>
      <c r="F10" s="17">
        <v>0</v>
      </c>
      <c r="G10" s="17">
        <v>270000</v>
      </c>
      <c r="H10" s="17">
        <v>87000</v>
      </c>
      <c r="I10" s="17">
        <v>0</v>
      </c>
      <c r="J10" s="17">
        <v>0</v>
      </c>
      <c r="K10" s="17">
        <v>96000</v>
      </c>
      <c r="L10" s="17">
        <v>0</v>
      </c>
      <c r="M10" s="17">
        <v>0</v>
      </c>
      <c r="N10" s="5">
        <v>171000</v>
      </c>
      <c r="O10" s="5">
        <v>0</v>
      </c>
      <c r="P10" s="5">
        <v>11000</v>
      </c>
      <c r="Q10" s="6">
        <v>67</v>
      </c>
      <c r="R10" s="6">
        <v>31</v>
      </c>
      <c r="S10" s="6">
        <v>6</v>
      </c>
      <c r="T10" s="142">
        <v>57000</v>
      </c>
      <c r="U10" s="142">
        <v>4000</v>
      </c>
      <c r="V10" s="142">
        <v>272000</v>
      </c>
    </row>
    <row r="11" spans="1:22" ht="27.6" x14ac:dyDescent="0.25">
      <c r="A11" s="7" t="s">
        <v>74</v>
      </c>
      <c r="B11" s="15" t="s">
        <v>123</v>
      </c>
      <c r="C11" s="16" t="s">
        <v>76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142"/>
      <c r="U11" s="142">
        <v>2000</v>
      </c>
      <c r="V11" s="142">
        <v>2000</v>
      </c>
    </row>
    <row r="12" spans="1:22" ht="27.6" x14ac:dyDescent="0.25">
      <c r="A12" s="7" t="s">
        <v>77</v>
      </c>
      <c r="B12" s="15" t="s">
        <v>78</v>
      </c>
      <c r="C12" s="16" t="s">
        <v>79</v>
      </c>
      <c r="D12" s="17">
        <v>0</v>
      </c>
      <c r="E12" s="17">
        <v>0</v>
      </c>
      <c r="F12" s="17">
        <v>12000</v>
      </c>
      <c r="G12" s="17">
        <v>7000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5">
        <v>0</v>
      </c>
      <c r="N12" s="5">
        <v>3000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142">
        <v>10000</v>
      </c>
      <c r="U12" s="142">
        <v>3000</v>
      </c>
      <c r="V12" s="142">
        <v>0</v>
      </c>
    </row>
    <row r="13" spans="1:22" ht="27.6" x14ac:dyDescent="0.25">
      <c r="A13" s="7" t="s">
        <v>80</v>
      </c>
      <c r="B13" s="15" t="s">
        <v>81</v>
      </c>
      <c r="C13" s="16" t="s">
        <v>82</v>
      </c>
      <c r="D13" s="17">
        <v>0</v>
      </c>
      <c r="E13" s="17">
        <v>4000</v>
      </c>
      <c r="F13" s="17">
        <v>5000</v>
      </c>
      <c r="G13" s="17">
        <v>5000</v>
      </c>
      <c r="H13" s="17">
        <v>65000</v>
      </c>
      <c r="I13" s="17">
        <v>0</v>
      </c>
      <c r="J13" s="17">
        <v>0</v>
      </c>
      <c r="K13" s="17">
        <v>2000</v>
      </c>
      <c r="L13" s="17">
        <v>0</v>
      </c>
      <c r="M13" s="17">
        <v>2000</v>
      </c>
      <c r="N13" s="5">
        <v>4000</v>
      </c>
      <c r="O13" s="5">
        <v>59000</v>
      </c>
      <c r="P13" s="5">
        <v>23000</v>
      </c>
      <c r="Q13" s="6">
        <v>9</v>
      </c>
      <c r="R13" s="6">
        <v>11</v>
      </c>
      <c r="S13" s="6">
        <v>0</v>
      </c>
      <c r="T13" s="142">
        <v>186000</v>
      </c>
      <c r="U13" s="142">
        <v>7000</v>
      </c>
      <c r="V13" s="142">
        <v>135000</v>
      </c>
    </row>
    <row r="14" spans="1:22" x14ac:dyDescent="0.25">
      <c r="A14" s="7" t="s">
        <v>83</v>
      </c>
      <c r="B14" s="15" t="s">
        <v>84</v>
      </c>
      <c r="C14" s="16" t="s">
        <v>85</v>
      </c>
      <c r="D14" s="17">
        <v>1000</v>
      </c>
      <c r="E14" s="17">
        <v>2000</v>
      </c>
      <c r="F14" s="17">
        <v>0</v>
      </c>
      <c r="G14" s="17">
        <v>0</v>
      </c>
      <c r="H14" s="17">
        <v>1000</v>
      </c>
      <c r="I14" s="17">
        <v>1000</v>
      </c>
      <c r="J14" s="17">
        <v>3000</v>
      </c>
      <c r="K14" s="17">
        <v>5000</v>
      </c>
      <c r="L14" s="17">
        <v>7000</v>
      </c>
      <c r="M14" s="17">
        <v>0</v>
      </c>
      <c r="N14" s="5">
        <v>0</v>
      </c>
      <c r="O14" s="5">
        <v>0</v>
      </c>
      <c r="P14" s="5">
        <v>55000</v>
      </c>
      <c r="Q14" s="6">
        <v>0</v>
      </c>
      <c r="R14" s="6">
        <v>16</v>
      </c>
      <c r="S14" s="6">
        <v>20</v>
      </c>
      <c r="T14" s="142">
        <v>1000</v>
      </c>
      <c r="U14" s="142"/>
      <c r="V14" s="142">
        <v>19000</v>
      </c>
    </row>
    <row r="15" spans="1:22" ht="27.6" x14ac:dyDescent="0.25">
      <c r="A15" s="7" t="s">
        <v>86</v>
      </c>
      <c r="B15" s="15" t="s">
        <v>87</v>
      </c>
      <c r="C15" s="16" t="s">
        <v>88</v>
      </c>
      <c r="D15" s="17">
        <v>34000</v>
      </c>
      <c r="E15" s="17">
        <v>0</v>
      </c>
      <c r="F15" s="17">
        <v>8000</v>
      </c>
      <c r="G15" s="17">
        <v>0</v>
      </c>
      <c r="H15" s="17">
        <v>0</v>
      </c>
      <c r="I15" s="17">
        <v>0</v>
      </c>
      <c r="J15" s="17">
        <v>56000</v>
      </c>
      <c r="K15" s="17">
        <v>3000</v>
      </c>
      <c r="L15" s="17">
        <v>5000</v>
      </c>
      <c r="M15" s="17">
        <v>0</v>
      </c>
      <c r="N15" s="5">
        <v>13000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142"/>
      <c r="U15" s="142">
        <v>34000</v>
      </c>
      <c r="V15" s="142">
        <v>0</v>
      </c>
    </row>
    <row r="16" spans="1:22" ht="27.6" x14ac:dyDescent="0.25">
      <c r="A16" s="7" t="s">
        <v>89</v>
      </c>
      <c r="B16" s="15" t="s">
        <v>90</v>
      </c>
      <c r="C16" s="16" t="s">
        <v>91</v>
      </c>
      <c r="D16" s="17">
        <v>0</v>
      </c>
      <c r="E16" s="17">
        <v>0</v>
      </c>
      <c r="F16" s="17">
        <v>3000</v>
      </c>
      <c r="G16" s="17">
        <v>11000</v>
      </c>
      <c r="H16" s="17">
        <v>0</v>
      </c>
      <c r="I16" s="17">
        <v>16000</v>
      </c>
      <c r="J16" s="17">
        <v>0</v>
      </c>
      <c r="K16" s="17">
        <v>0</v>
      </c>
      <c r="L16" s="17">
        <v>0</v>
      </c>
      <c r="M16" s="17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142"/>
      <c r="U16" s="142"/>
      <c r="V16" s="142">
        <v>0</v>
      </c>
    </row>
    <row r="17" spans="1:22" ht="27.6" x14ac:dyDescent="0.25">
      <c r="A17" s="7" t="s">
        <v>92</v>
      </c>
      <c r="B17" s="15" t="s">
        <v>93</v>
      </c>
      <c r="C17" s="16" t="s">
        <v>94</v>
      </c>
      <c r="D17" s="17">
        <v>0</v>
      </c>
      <c r="E17" s="17">
        <v>5000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432000</v>
      </c>
      <c r="L17" s="17">
        <v>73000</v>
      </c>
      <c r="M17" s="17">
        <v>35000</v>
      </c>
      <c r="N17" s="5">
        <v>0</v>
      </c>
      <c r="O17" s="5">
        <v>0</v>
      </c>
      <c r="P17" s="5">
        <v>0</v>
      </c>
      <c r="Q17" s="6">
        <v>14</v>
      </c>
      <c r="R17" s="5">
        <v>0</v>
      </c>
      <c r="S17" s="6">
        <v>0</v>
      </c>
      <c r="T17" s="142"/>
      <c r="U17" s="142">
        <v>3000</v>
      </c>
      <c r="V17" s="142">
        <v>10000</v>
      </c>
    </row>
    <row r="18" spans="1:22" x14ac:dyDescent="0.25">
      <c r="A18" s="7" t="s">
        <v>95</v>
      </c>
      <c r="B18" s="15" t="s">
        <v>96</v>
      </c>
      <c r="C18" s="16" t="s">
        <v>97</v>
      </c>
      <c r="D18" s="17">
        <v>33000</v>
      </c>
      <c r="E18" s="17">
        <v>24000</v>
      </c>
      <c r="F18" s="17">
        <v>30000</v>
      </c>
      <c r="G18" s="17">
        <v>51000</v>
      </c>
      <c r="H18" s="17">
        <v>16000</v>
      </c>
      <c r="I18" s="17">
        <v>0</v>
      </c>
      <c r="J18" s="17">
        <v>0</v>
      </c>
      <c r="K18" s="17">
        <v>0</v>
      </c>
      <c r="L18" s="17">
        <v>49000</v>
      </c>
      <c r="M18" s="17">
        <v>65000</v>
      </c>
      <c r="N18" s="5">
        <v>144000</v>
      </c>
      <c r="O18" s="5">
        <v>112000</v>
      </c>
      <c r="P18" s="5">
        <v>72470</v>
      </c>
      <c r="Q18" s="6">
        <v>35</v>
      </c>
      <c r="R18" s="6">
        <v>62</v>
      </c>
      <c r="S18" s="6">
        <v>83</v>
      </c>
      <c r="T18" s="142">
        <v>142000</v>
      </c>
      <c r="U18" s="142">
        <v>24000</v>
      </c>
      <c r="V18" s="142">
        <v>81000</v>
      </c>
    </row>
    <row r="19" spans="1:22" ht="27.6" x14ac:dyDescent="0.25">
      <c r="A19" s="7" t="s">
        <v>98</v>
      </c>
      <c r="B19" s="15" t="s">
        <v>99</v>
      </c>
      <c r="C19" s="16" t="s">
        <v>100</v>
      </c>
      <c r="D19" s="17">
        <v>232000</v>
      </c>
      <c r="E19" s="17">
        <v>170000</v>
      </c>
      <c r="F19" s="17">
        <v>104000</v>
      </c>
      <c r="G19" s="17">
        <v>988000</v>
      </c>
      <c r="H19" s="17">
        <v>245000</v>
      </c>
      <c r="I19" s="17">
        <v>298000</v>
      </c>
      <c r="J19" s="17">
        <v>254000</v>
      </c>
      <c r="K19" s="17">
        <v>780000</v>
      </c>
      <c r="L19" s="17">
        <v>100000</v>
      </c>
      <c r="M19" s="17">
        <v>46000</v>
      </c>
      <c r="N19" s="5">
        <v>292000</v>
      </c>
      <c r="O19" s="5">
        <v>85000</v>
      </c>
      <c r="P19" s="5">
        <v>647000</v>
      </c>
      <c r="Q19" s="6">
        <v>192</v>
      </c>
      <c r="R19" s="6">
        <v>239</v>
      </c>
      <c r="S19" s="6">
        <v>924</v>
      </c>
      <c r="T19" s="142">
        <v>417000</v>
      </c>
      <c r="U19" s="142">
        <v>1064000</v>
      </c>
      <c r="V19" s="142">
        <v>1057000</v>
      </c>
    </row>
    <row r="20" spans="1:22" ht="27.6" x14ac:dyDescent="0.25">
      <c r="A20" s="7" t="s">
        <v>101</v>
      </c>
      <c r="B20" s="15" t="s">
        <v>102</v>
      </c>
      <c r="C20" s="16" t="s">
        <v>103</v>
      </c>
      <c r="D20" s="17">
        <v>3000</v>
      </c>
      <c r="E20" s="17">
        <v>2000</v>
      </c>
      <c r="F20" s="17">
        <v>0</v>
      </c>
      <c r="G20" s="17">
        <v>0</v>
      </c>
      <c r="H20" s="17">
        <v>3000</v>
      </c>
      <c r="I20" s="17">
        <v>0</v>
      </c>
      <c r="J20" s="17">
        <v>0</v>
      </c>
      <c r="K20" s="17">
        <v>0</v>
      </c>
      <c r="L20" s="17">
        <v>12000</v>
      </c>
      <c r="M20" s="17">
        <v>8000</v>
      </c>
      <c r="N20" s="5">
        <v>0</v>
      </c>
      <c r="O20" s="5">
        <v>2000</v>
      </c>
      <c r="P20" s="5">
        <v>0</v>
      </c>
      <c r="Q20" s="6">
        <v>3</v>
      </c>
      <c r="R20" s="6">
        <v>0</v>
      </c>
      <c r="S20" s="6">
        <v>3</v>
      </c>
      <c r="T20" s="142">
        <v>2000</v>
      </c>
      <c r="U20" s="142">
        <v>12000</v>
      </c>
      <c r="V20" s="142">
        <v>52000</v>
      </c>
    </row>
    <row r="21" spans="1:22" ht="41.4" x14ac:dyDescent="0.25">
      <c r="A21" s="7" t="s">
        <v>104</v>
      </c>
      <c r="B21" s="15" t="s">
        <v>105</v>
      </c>
      <c r="C21" s="16" t="s">
        <v>106</v>
      </c>
      <c r="D21" s="17">
        <v>16000</v>
      </c>
      <c r="E21" s="17">
        <v>76000</v>
      </c>
      <c r="F21" s="17">
        <v>6000</v>
      </c>
      <c r="G21" s="17">
        <v>13000</v>
      </c>
      <c r="H21" s="17">
        <v>15000</v>
      </c>
      <c r="I21" s="17">
        <v>43000</v>
      </c>
      <c r="J21" s="17">
        <v>3000</v>
      </c>
      <c r="K21" s="17">
        <v>89000</v>
      </c>
      <c r="L21" s="17">
        <v>9000</v>
      </c>
      <c r="M21" s="17">
        <v>20000</v>
      </c>
      <c r="N21" s="5">
        <v>0</v>
      </c>
      <c r="O21" s="5">
        <v>29000</v>
      </c>
      <c r="P21" s="5">
        <v>128000</v>
      </c>
      <c r="Q21" s="6">
        <v>192</v>
      </c>
      <c r="R21" s="6">
        <v>79</v>
      </c>
      <c r="S21" s="6">
        <v>31</v>
      </c>
      <c r="T21" s="142">
        <v>53000</v>
      </c>
      <c r="U21" s="142">
        <v>22000</v>
      </c>
      <c r="V21" s="142">
        <v>2000</v>
      </c>
    </row>
    <row r="22" spans="1:22" ht="27.6" x14ac:dyDescent="0.25">
      <c r="A22" s="18" t="s">
        <v>107</v>
      </c>
      <c r="B22" s="19" t="s">
        <v>108</v>
      </c>
      <c r="C22" s="16" t="s">
        <v>109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>
        <v>0</v>
      </c>
      <c r="O22" s="5">
        <v>6000</v>
      </c>
      <c r="P22" s="5">
        <v>0</v>
      </c>
      <c r="Q22" s="6">
        <v>0</v>
      </c>
      <c r="R22" s="6">
        <v>15</v>
      </c>
      <c r="S22" s="6">
        <v>0</v>
      </c>
      <c r="T22" s="142"/>
      <c r="U22" s="142"/>
      <c r="V22" s="142">
        <v>0</v>
      </c>
    </row>
    <row r="23" spans="1:22" x14ac:dyDescent="0.25">
      <c r="A23" s="7" t="s">
        <v>110</v>
      </c>
      <c r="B23" s="15" t="s">
        <v>111</v>
      </c>
      <c r="C23" s="16" t="s">
        <v>159</v>
      </c>
      <c r="D23" s="17">
        <v>12000</v>
      </c>
      <c r="E23" s="17">
        <v>0</v>
      </c>
      <c r="F23" s="17">
        <v>21000</v>
      </c>
      <c r="G23" s="17">
        <v>13000</v>
      </c>
      <c r="H23" s="17">
        <v>4000</v>
      </c>
      <c r="I23" s="17">
        <v>0</v>
      </c>
      <c r="J23" s="17">
        <v>0</v>
      </c>
      <c r="K23" s="17">
        <v>2000</v>
      </c>
      <c r="L23" s="17">
        <v>80000</v>
      </c>
      <c r="M23" s="17">
        <v>0</v>
      </c>
      <c r="N23" s="5">
        <v>114000</v>
      </c>
      <c r="O23" s="5">
        <v>14000</v>
      </c>
      <c r="P23" s="5">
        <v>5000</v>
      </c>
      <c r="Q23" s="6">
        <v>4</v>
      </c>
      <c r="R23" s="6">
        <v>54</v>
      </c>
      <c r="S23" s="6">
        <v>0</v>
      </c>
      <c r="T23" s="142"/>
      <c r="U23" s="142">
        <v>3000</v>
      </c>
      <c r="V23" s="142">
        <v>53000</v>
      </c>
    </row>
    <row r="24" spans="1:22" ht="27.6" x14ac:dyDescent="0.25">
      <c r="A24" s="7" t="s">
        <v>113</v>
      </c>
      <c r="B24" s="15" t="s">
        <v>114</v>
      </c>
      <c r="C24" s="16" t="s">
        <v>115</v>
      </c>
      <c r="D24" s="17">
        <v>135000</v>
      </c>
      <c r="E24" s="17">
        <v>0</v>
      </c>
      <c r="F24" s="17">
        <v>0</v>
      </c>
      <c r="G24" s="17">
        <v>0</v>
      </c>
      <c r="H24" s="17">
        <v>4000</v>
      </c>
      <c r="I24" s="17">
        <v>0</v>
      </c>
      <c r="J24" s="17">
        <v>0</v>
      </c>
      <c r="K24" s="17">
        <v>12000</v>
      </c>
      <c r="L24" s="17">
        <v>0</v>
      </c>
      <c r="M24" s="17">
        <v>0</v>
      </c>
      <c r="N24" s="5">
        <v>0</v>
      </c>
      <c r="O24" s="5">
        <v>2000</v>
      </c>
      <c r="P24" s="5">
        <v>24000</v>
      </c>
      <c r="Q24" s="6">
        <v>0</v>
      </c>
      <c r="R24" s="6">
        <v>3</v>
      </c>
      <c r="S24" s="6">
        <v>13</v>
      </c>
      <c r="T24" s="142"/>
      <c r="U24" s="142">
        <v>21000</v>
      </c>
      <c r="V24" s="142">
        <v>0</v>
      </c>
    </row>
    <row r="25" spans="1:22" x14ac:dyDescent="0.25">
      <c r="A25" s="21" t="s">
        <v>116</v>
      </c>
      <c r="B25" s="20" t="s">
        <v>117</v>
      </c>
      <c r="C25" s="16" t="s">
        <v>124</v>
      </c>
      <c r="D25" s="17">
        <v>3206000</v>
      </c>
      <c r="E25" s="17">
        <v>576000</v>
      </c>
      <c r="F25" s="17">
        <v>1107000</v>
      </c>
      <c r="G25" s="17">
        <v>1111000</v>
      </c>
      <c r="H25" s="17">
        <v>1048000</v>
      </c>
      <c r="I25" s="17">
        <v>7359000</v>
      </c>
      <c r="J25" s="17">
        <v>2001000</v>
      </c>
      <c r="K25" s="17">
        <v>453000</v>
      </c>
      <c r="L25" s="17">
        <v>384000</v>
      </c>
      <c r="M25" s="17">
        <v>2194000</v>
      </c>
      <c r="N25" s="5">
        <v>960000</v>
      </c>
      <c r="O25" s="5">
        <v>705000</v>
      </c>
      <c r="P25" s="5">
        <v>348000</v>
      </c>
      <c r="Q25" s="6">
        <v>839</v>
      </c>
      <c r="R25" s="40">
        <v>1769</v>
      </c>
      <c r="S25" s="6">
        <v>665</v>
      </c>
      <c r="T25" s="142">
        <v>619000</v>
      </c>
      <c r="U25" s="142">
        <v>515000</v>
      </c>
      <c r="V25" s="142">
        <v>391000</v>
      </c>
    </row>
    <row r="26" spans="1:22" s="68" customFormat="1" x14ac:dyDescent="0.25">
      <c r="A26" s="74" t="s">
        <v>0</v>
      </c>
      <c r="C26" s="83"/>
      <c r="D26" s="84">
        <f t="shared" ref="D26:M26" si="0">SUM(D4:D25)</f>
        <v>424624646</v>
      </c>
      <c r="E26" s="84">
        <f t="shared" si="0"/>
        <v>455752480</v>
      </c>
      <c r="F26" s="84">
        <f t="shared" si="0"/>
        <v>452334000</v>
      </c>
      <c r="G26" s="84">
        <f t="shared" si="0"/>
        <v>463829806</v>
      </c>
      <c r="H26" s="84">
        <f t="shared" si="0"/>
        <v>592466782</v>
      </c>
      <c r="I26" s="84">
        <f t="shared" si="0"/>
        <v>491239241.85000002</v>
      </c>
      <c r="J26" s="84">
        <f t="shared" si="0"/>
        <v>315570102.80000001</v>
      </c>
      <c r="K26" s="84">
        <f t="shared" si="0"/>
        <v>278291152</v>
      </c>
      <c r="L26" s="84">
        <f t="shared" si="0"/>
        <v>418784313.30000001</v>
      </c>
      <c r="M26" s="84">
        <f t="shared" si="0"/>
        <v>386272000</v>
      </c>
      <c r="N26" s="85">
        <f>SUM(N4:N25)</f>
        <v>346433925.60000002</v>
      </c>
      <c r="O26" s="85">
        <f>SUM(O4:O25)</f>
        <v>378532295</v>
      </c>
      <c r="P26" s="85">
        <f>SUM(P4:P25)</f>
        <v>385152189</v>
      </c>
      <c r="Q26" s="12">
        <f t="shared" ref="Q26:S26" si="1">SUM(Q4:Q25)</f>
        <v>309221</v>
      </c>
      <c r="R26" s="12">
        <f t="shared" si="1"/>
        <v>377313</v>
      </c>
      <c r="S26" s="12">
        <f t="shared" si="1"/>
        <v>353215</v>
      </c>
      <c r="T26" s="146">
        <v>408994000</v>
      </c>
      <c r="U26" s="146">
        <f t="shared" ref="U26:V26" si="2">SUM(U4:U25)</f>
        <v>310414437</v>
      </c>
      <c r="V26" s="146">
        <f t="shared" si="2"/>
        <v>376899035.25</v>
      </c>
    </row>
    <row r="27" spans="1:22" s="68" customFormat="1" x14ac:dyDescent="0.25">
      <c r="A27" s="74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  <c r="P27" s="6"/>
    </row>
    <row r="28" spans="1:22" s="68" customFormat="1" x14ac:dyDescent="0.25">
      <c r="A28" s="74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P28" s="6"/>
      <c r="R28" s="12"/>
    </row>
    <row r="29" spans="1:22" x14ac:dyDescent="0.25">
      <c r="A29" s="6" t="s">
        <v>173</v>
      </c>
      <c r="B29" s="6" t="s">
        <v>175</v>
      </c>
      <c r="J29" s="64"/>
      <c r="L29" s="7"/>
      <c r="M29" s="59"/>
      <c r="P29" s="68"/>
      <c r="Q29" s="40"/>
      <c r="R29" s="40"/>
      <c r="S29" s="40"/>
      <c r="T29" s="40"/>
    </row>
    <row r="30" spans="1:22" ht="14.4" x14ac:dyDescent="0.3">
      <c r="A30" s="6" t="s">
        <v>177</v>
      </c>
      <c r="B30" s="181" t="s">
        <v>178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3"/>
    </row>
    <row r="31" spans="1:22" x14ac:dyDescent="0.25">
      <c r="B31" s="67"/>
      <c r="C31" s="88"/>
      <c r="D31" s="89"/>
      <c r="E31" s="13"/>
      <c r="F31" s="89"/>
      <c r="G31" s="89"/>
      <c r="H31" s="89"/>
      <c r="I31" s="89"/>
      <c r="J31" s="89"/>
      <c r="K31" s="90"/>
      <c r="L31" s="90"/>
      <c r="M31" s="90"/>
    </row>
    <row r="32" spans="1:22" x14ac:dyDescent="0.25">
      <c r="A32" s="89"/>
      <c r="B32" s="67"/>
      <c r="C32" s="88"/>
      <c r="D32" s="89"/>
      <c r="E32" s="13"/>
      <c r="F32" s="89"/>
      <c r="G32" s="89"/>
      <c r="H32" s="89"/>
      <c r="I32" s="89"/>
      <c r="J32" s="89"/>
      <c r="K32" s="90"/>
      <c r="L32" s="90"/>
      <c r="M32" s="90"/>
    </row>
    <row r="33" spans="1:13" x14ac:dyDescent="0.25">
      <c r="A33" s="89"/>
      <c r="B33" s="67"/>
      <c r="C33" s="88"/>
      <c r="D33" s="89"/>
      <c r="E33" s="13"/>
      <c r="F33" s="89"/>
      <c r="G33" s="89"/>
      <c r="H33" s="89"/>
      <c r="I33" s="89"/>
      <c r="J33" s="89"/>
      <c r="K33" s="89"/>
      <c r="L33" s="89"/>
      <c r="M33" s="90"/>
    </row>
    <row r="34" spans="1:13" x14ac:dyDescent="0.25">
      <c r="A34" s="89"/>
      <c r="B34" s="67"/>
      <c r="C34" s="88"/>
      <c r="D34" s="89"/>
      <c r="E34" s="13"/>
      <c r="F34" s="89"/>
      <c r="G34" s="89"/>
      <c r="H34" s="89"/>
      <c r="I34" s="89"/>
      <c r="J34" s="89"/>
      <c r="K34" s="89"/>
      <c r="L34" s="89"/>
      <c r="M34" s="90"/>
    </row>
    <row r="35" spans="1:13" x14ac:dyDescent="0.25">
      <c r="A35" s="89"/>
      <c r="B35" s="67"/>
      <c r="C35" s="88"/>
      <c r="D35" s="89"/>
      <c r="E35" s="91"/>
      <c r="F35" s="89"/>
      <c r="G35" s="89"/>
      <c r="H35" s="89"/>
      <c r="I35" s="89"/>
      <c r="J35" s="89"/>
      <c r="K35" s="89"/>
      <c r="L35" s="89"/>
      <c r="M35" s="90"/>
    </row>
    <row r="36" spans="1:13" x14ac:dyDescent="0.25">
      <c r="A36" s="89"/>
      <c r="B36" s="67"/>
      <c r="C36" s="88"/>
      <c r="D36" s="89"/>
      <c r="E36" s="91"/>
      <c r="F36" s="89"/>
      <c r="G36" s="89"/>
      <c r="H36" s="89"/>
      <c r="I36" s="89"/>
      <c r="J36" s="89"/>
      <c r="K36" s="90"/>
      <c r="L36" s="90"/>
      <c r="M36" s="90"/>
    </row>
    <row r="37" spans="1:13" x14ac:dyDescent="0.25">
      <c r="A37" s="89"/>
      <c r="B37" s="67"/>
      <c r="C37" s="88"/>
      <c r="D37" s="89"/>
      <c r="E37" s="91"/>
      <c r="F37" s="89"/>
      <c r="G37" s="89"/>
      <c r="H37" s="89"/>
      <c r="I37" s="89"/>
      <c r="J37" s="89"/>
      <c r="K37" s="90"/>
      <c r="L37" s="90"/>
      <c r="M37" s="90"/>
    </row>
    <row r="38" spans="1:13" x14ac:dyDescent="0.25">
      <c r="A38" s="89"/>
      <c r="B38" s="67"/>
      <c r="C38" s="88"/>
      <c r="D38" s="89"/>
      <c r="E38" s="13"/>
      <c r="F38" s="89"/>
      <c r="G38" s="89"/>
      <c r="H38" s="89"/>
      <c r="I38" s="89"/>
      <c r="J38" s="89"/>
      <c r="K38" s="90"/>
      <c r="L38" s="90"/>
      <c r="M38" s="90"/>
    </row>
    <row r="39" spans="1:13" x14ac:dyDescent="0.25">
      <c r="A39" s="89"/>
      <c r="B39" s="67"/>
      <c r="C39" s="88"/>
      <c r="D39" s="89"/>
      <c r="E39" s="13"/>
      <c r="F39" s="89"/>
      <c r="G39" s="89"/>
      <c r="H39" s="89"/>
      <c r="I39" s="89"/>
      <c r="J39" s="89"/>
      <c r="K39" s="90"/>
      <c r="L39" s="90"/>
      <c r="M39" s="90"/>
    </row>
    <row r="40" spans="1:13" x14ac:dyDescent="0.25">
      <c r="A40" s="89"/>
      <c r="B40" s="67"/>
      <c r="C40" s="88"/>
      <c r="D40" s="89"/>
      <c r="E40" s="91"/>
      <c r="F40" s="89"/>
      <c r="G40" s="89"/>
      <c r="H40" s="89"/>
      <c r="I40" s="89"/>
      <c r="J40" s="89"/>
      <c r="K40" s="90"/>
      <c r="L40" s="90"/>
      <c r="M40" s="90"/>
    </row>
    <row r="41" spans="1:13" x14ac:dyDescent="0.25">
      <c r="A41" s="89"/>
      <c r="B41" s="67"/>
      <c r="C41" s="88"/>
      <c r="D41" s="89"/>
      <c r="E41" s="91"/>
      <c r="F41" s="89"/>
      <c r="G41" s="89"/>
      <c r="H41" s="89"/>
      <c r="I41" s="89"/>
      <c r="J41" s="89"/>
      <c r="K41" s="90"/>
      <c r="L41" s="90"/>
      <c r="M41" s="90"/>
    </row>
    <row r="42" spans="1:13" x14ac:dyDescent="0.25">
      <c r="A42" s="89"/>
      <c r="B42" s="67"/>
      <c r="C42" s="66"/>
      <c r="D42" s="89"/>
      <c r="E42" s="13"/>
      <c r="F42" s="89"/>
      <c r="G42" s="89"/>
      <c r="H42" s="89"/>
      <c r="I42" s="89"/>
      <c r="J42" s="89"/>
      <c r="K42" s="90"/>
      <c r="L42" s="90"/>
      <c r="M42" s="90"/>
    </row>
    <row r="43" spans="1:13" x14ac:dyDescent="0.25">
      <c r="A43" s="89"/>
      <c r="B43" s="67"/>
      <c r="C43" s="88"/>
      <c r="D43" s="89"/>
      <c r="E43" s="13"/>
      <c r="F43" s="89"/>
      <c r="G43" s="89"/>
      <c r="H43" s="89"/>
      <c r="I43" s="89"/>
      <c r="J43" s="89"/>
      <c r="K43" s="90"/>
      <c r="L43" s="90"/>
      <c r="M43" s="90"/>
    </row>
    <row r="44" spans="1:13" x14ac:dyDescent="0.25">
      <c r="A44" s="89"/>
      <c r="B44" s="67"/>
      <c r="C44" s="88"/>
      <c r="D44" s="89"/>
      <c r="E44" s="91"/>
      <c r="F44" s="89"/>
      <c r="G44" s="89"/>
      <c r="H44" s="89"/>
      <c r="I44" s="89"/>
      <c r="J44" s="89"/>
      <c r="K44" s="90"/>
      <c r="L44" s="90"/>
      <c r="M44" s="90"/>
    </row>
    <row r="45" spans="1:13" x14ac:dyDescent="0.25">
      <c r="A45" s="89"/>
      <c r="B45" s="67"/>
      <c r="C45" s="88"/>
      <c r="D45" s="89"/>
      <c r="E45" s="13"/>
      <c r="F45" s="89"/>
      <c r="G45" s="89"/>
      <c r="H45" s="89"/>
      <c r="I45" s="89"/>
      <c r="J45" s="89"/>
      <c r="K45" s="90"/>
      <c r="L45" s="90"/>
      <c r="M45" s="90"/>
    </row>
    <row r="46" spans="1:13" x14ac:dyDescent="0.25">
      <c r="A46" s="89"/>
      <c r="B46" s="67"/>
      <c r="C46" s="88"/>
      <c r="D46" s="89"/>
      <c r="E46" s="13"/>
      <c r="F46" s="89"/>
      <c r="G46" s="89"/>
      <c r="H46" s="89"/>
      <c r="I46" s="89"/>
      <c r="J46" s="89"/>
      <c r="K46" s="90"/>
      <c r="L46" s="90"/>
      <c r="M46" s="90"/>
    </row>
    <row r="47" spans="1:13" x14ac:dyDescent="0.25">
      <c r="A47" s="89"/>
      <c r="B47" s="67"/>
      <c r="C47" s="88"/>
      <c r="D47" s="89"/>
      <c r="E47" s="91"/>
      <c r="F47" s="89"/>
      <c r="G47" s="89"/>
      <c r="H47" s="89"/>
      <c r="I47" s="89"/>
      <c r="J47" s="89"/>
      <c r="K47" s="90"/>
      <c r="L47" s="90"/>
      <c r="M47" s="90"/>
    </row>
    <row r="48" spans="1:13" x14ac:dyDescent="0.25">
      <c r="A48" s="89"/>
      <c r="B48" s="67"/>
      <c r="C48" s="88"/>
      <c r="D48" s="89"/>
      <c r="E48" s="13"/>
      <c r="F48" s="89"/>
      <c r="G48" s="89"/>
      <c r="H48" s="89"/>
      <c r="I48" s="89"/>
      <c r="J48" s="89"/>
      <c r="K48" s="90"/>
      <c r="L48" s="90"/>
      <c r="M48" s="90"/>
    </row>
    <row r="49" spans="1:13" x14ac:dyDescent="0.25">
      <c r="A49" s="89"/>
      <c r="B49" s="67"/>
      <c r="C49" s="88"/>
      <c r="D49" s="89"/>
      <c r="E49" s="13"/>
      <c r="F49" s="89"/>
      <c r="G49" s="89"/>
      <c r="H49" s="89"/>
      <c r="I49" s="89"/>
      <c r="J49" s="89"/>
      <c r="K49" s="90"/>
      <c r="L49" s="90"/>
      <c r="M49" s="90"/>
    </row>
    <row r="50" spans="1:13" x14ac:dyDescent="0.25">
      <c r="A50" s="89"/>
      <c r="B50" s="67"/>
      <c r="C50" s="88"/>
      <c r="D50" s="89"/>
      <c r="E50" s="13"/>
      <c r="F50" s="89"/>
      <c r="G50" s="89"/>
      <c r="H50" s="89"/>
      <c r="I50" s="89"/>
      <c r="J50" s="89"/>
      <c r="K50" s="90"/>
      <c r="L50" s="90"/>
      <c r="M50" s="90"/>
    </row>
    <row r="51" spans="1:13" x14ac:dyDescent="0.25">
      <c r="A51" s="89"/>
      <c r="B51" s="67"/>
      <c r="C51" s="88"/>
      <c r="D51" s="89"/>
      <c r="E51" s="13"/>
      <c r="F51" s="89"/>
      <c r="G51" s="89"/>
      <c r="H51" s="89"/>
      <c r="I51" s="89"/>
      <c r="J51" s="89"/>
      <c r="K51" s="90"/>
      <c r="L51" s="90"/>
      <c r="M51" s="90"/>
    </row>
    <row r="52" spans="1:13" x14ac:dyDescent="0.25">
      <c r="A52" s="89"/>
      <c r="B52" s="67"/>
      <c r="C52" s="88"/>
      <c r="D52" s="89"/>
      <c r="E52" s="91"/>
      <c r="F52" s="89"/>
      <c r="G52" s="89"/>
      <c r="H52" s="89"/>
      <c r="I52" s="89"/>
      <c r="J52" s="89"/>
      <c r="K52" s="89"/>
      <c r="L52" s="89"/>
      <c r="M52" s="89"/>
    </row>
    <row r="53" spans="1:13" x14ac:dyDescent="0.25">
      <c r="A53" s="89"/>
      <c r="B53" s="67"/>
      <c r="C53" s="88"/>
      <c r="D53" s="89"/>
      <c r="E53" s="91"/>
      <c r="F53" s="89"/>
      <c r="G53" s="89"/>
      <c r="H53" s="89"/>
      <c r="I53" s="89"/>
      <c r="J53" s="89"/>
      <c r="K53" s="90"/>
      <c r="L53" s="90"/>
      <c r="M53" s="90"/>
    </row>
    <row r="54" spans="1:13" x14ac:dyDescent="0.25">
      <c r="A54" s="89"/>
      <c r="B54" s="67"/>
      <c r="C54" s="88"/>
      <c r="D54" s="89"/>
      <c r="E54" s="91"/>
      <c r="F54" s="89"/>
      <c r="G54" s="89"/>
      <c r="H54" s="89"/>
      <c r="I54" s="89"/>
      <c r="J54" s="89"/>
      <c r="K54" s="90"/>
      <c r="L54" s="90"/>
      <c r="M54" s="90"/>
    </row>
    <row r="55" spans="1:13" x14ac:dyDescent="0.25">
      <c r="A55" s="89"/>
      <c r="B55" s="67"/>
      <c r="C55" s="88"/>
      <c r="D55" s="89"/>
      <c r="E55" s="91"/>
      <c r="F55" s="89"/>
      <c r="G55" s="89"/>
      <c r="H55" s="89"/>
      <c r="I55" s="89"/>
      <c r="J55" s="89"/>
      <c r="K55" s="90"/>
      <c r="L55" s="90"/>
      <c r="M55" s="90"/>
    </row>
    <row r="56" spans="1:13" x14ac:dyDescent="0.25">
      <c r="A56" s="89"/>
      <c r="B56" s="67"/>
      <c r="C56" s="88"/>
      <c r="D56" s="89"/>
      <c r="E56" s="13"/>
      <c r="F56" s="89"/>
      <c r="G56" s="89"/>
      <c r="H56" s="89"/>
      <c r="I56" s="89"/>
      <c r="J56" s="89"/>
      <c r="K56" s="90"/>
      <c r="L56" s="90"/>
      <c r="M56" s="90"/>
    </row>
    <row r="57" spans="1:13" x14ac:dyDescent="0.25">
      <c r="A57" s="89"/>
      <c r="D57" s="89"/>
      <c r="E57" s="13"/>
      <c r="F57" s="89"/>
      <c r="G57" s="89"/>
      <c r="H57" s="89"/>
      <c r="I57" s="89"/>
      <c r="J57" s="89"/>
      <c r="K57" s="90"/>
      <c r="L57" s="90"/>
      <c r="M57" s="90"/>
    </row>
    <row r="58" spans="1:13" x14ac:dyDescent="0.25">
      <c r="A58" s="89"/>
      <c r="B58" s="89"/>
      <c r="C58" s="88"/>
      <c r="D58" s="89"/>
      <c r="E58" s="89"/>
      <c r="F58" s="89"/>
      <c r="G58" s="89"/>
      <c r="H58" s="89"/>
      <c r="I58" s="90"/>
      <c r="J58" s="90"/>
    </row>
    <row r="59" spans="1:13" x14ac:dyDescent="0.25">
      <c r="A59" s="89"/>
      <c r="B59" s="89"/>
      <c r="C59" s="89"/>
      <c r="D59" s="89"/>
      <c r="E59" s="89"/>
      <c r="F59" s="89"/>
      <c r="G59" s="89"/>
      <c r="H59" s="89"/>
      <c r="I59" s="90"/>
      <c r="J59" s="90"/>
    </row>
    <row r="62" spans="1:13" x14ac:dyDescent="0.25">
      <c r="G62" s="92"/>
    </row>
    <row r="63" spans="1:13" x14ac:dyDescent="0.25">
      <c r="G63" s="92"/>
    </row>
  </sheetData>
  <mergeCells count="3">
    <mergeCell ref="B2:P2"/>
    <mergeCell ref="B1:S1"/>
    <mergeCell ref="B30:S30"/>
  </mergeCells>
  <pageMargins left="0.7" right="0.7" top="0.75" bottom="0.75" header="0.3" footer="0.3"/>
  <pageSetup orientation="portrait" r:id="rId1"/>
  <ignoredErrors>
    <ignoredError sqref="C6 C17 C24 C22" numberStoredAsText="1"/>
    <ignoredError sqref="D26:M26 O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25"/>
  <sheetViews>
    <sheetView showGridLines="0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9" sqref="D9:V25"/>
    </sheetView>
  </sheetViews>
  <sheetFormatPr defaultColWidth="9.33203125" defaultRowHeight="14.4" x14ac:dyDescent="0.3"/>
  <cols>
    <col min="1" max="1" width="13.33203125" style="22" customWidth="1"/>
    <col min="2" max="2" width="29.6640625" style="22" customWidth="1"/>
    <col min="3" max="3" width="11.6640625" style="22" customWidth="1"/>
    <col min="4" max="15" width="8.6640625" style="22" customWidth="1"/>
    <col min="16" max="16" width="9.33203125" style="93"/>
    <col min="17" max="16384" width="9.33203125" style="22"/>
  </cols>
  <sheetData>
    <row r="1" spans="1:22" s="93" customFormat="1" x14ac:dyDescent="0.3">
      <c r="A1" s="68" t="s">
        <v>165</v>
      </c>
      <c r="B1" s="184" t="s">
        <v>126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  <c r="R1" s="186"/>
      <c r="S1" s="187"/>
    </row>
    <row r="2" spans="1:22" s="93" customFormat="1" x14ac:dyDescent="0.3">
      <c r="A2" s="68"/>
      <c r="B2" s="184" t="s">
        <v>122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/>
      <c r="R2" s="186"/>
      <c r="S2" s="187"/>
    </row>
    <row r="3" spans="1:22" s="93" customFormat="1" x14ac:dyDescent="0.3">
      <c r="A3" s="69" t="s">
        <v>120</v>
      </c>
      <c r="B3" s="69" t="s">
        <v>162</v>
      </c>
      <c r="C3" s="69" t="s">
        <v>163</v>
      </c>
      <c r="D3" s="87">
        <v>2004</v>
      </c>
      <c r="E3" s="87">
        <v>2005</v>
      </c>
      <c r="F3" s="87">
        <v>2006</v>
      </c>
      <c r="G3" s="87">
        <v>2007</v>
      </c>
      <c r="H3" s="87">
        <v>2008</v>
      </c>
      <c r="I3" s="87">
        <v>2009</v>
      </c>
      <c r="J3" s="87">
        <v>2010</v>
      </c>
      <c r="K3" s="87">
        <v>2011</v>
      </c>
      <c r="L3" s="87">
        <v>2012</v>
      </c>
      <c r="M3" s="87">
        <v>2013</v>
      </c>
      <c r="N3" s="93">
        <v>2014</v>
      </c>
      <c r="O3" s="93">
        <v>2015</v>
      </c>
      <c r="P3" s="93">
        <v>2016</v>
      </c>
      <c r="Q3" s="93">
        <v>2017</v>
      </c>
      <c r="R3" s="93">
        <v>2018</v>
      </c>
      <c r="S3" s="93">
        <v>2019</v>
      </c>
      <c r="T3" s="93">
        <v>2020</v>
      </c>
      <c r="U3" s="93">
        <v>2021</v>
      </c>
      <c r="V3" s="93">
        <v>2022</v>
      </c>
    </row>
    <row r="4" spans="1:22" x14ac:dyDescent="0.3">
      <c r="A4" s="7" t="s">
        <v>53</v>
      </c>
      <c r="B4" s="15" t="s">
        <v>54</v>
      </c>
      <c r="C4" s="16" t="s">
        <v>55</v>
      </c>
      <c r="D4" s="208">
        <v>0</v>
      </c>
      <c r="E4" s="208">
        <v>0</v>
      </c>
      <c r="F4" s="208">
        <v>0</v>
      </c>
      <c r="G4" s="208">
        <v>0</v>
      </c>
      <c r="H4" s="208">
        <v>0</v>
      </c>
      <c r="I4" s="208">
        <v>0</v>
      </c>
      <c r="J4" s="208">
        <v>0</v>
      </c>
      <c r="K4" s="208">
        <v>0</v>
      </c>
      <c r="L4" s="208">
        <v>0</v>
      </c>
      <c r="M4" s="208">
        <v>0</v>
      </c>
      <c r="N4" s="208">
        <v>0</v>
      </c>
      <c r="O4" s="208">
        <v>0</v>
      </c>
      <c r="P4" s="208">
        <v>0</v>
      </c>
      <c r="Q4" s="208">
        <v>0</v>
      </c>
      <c r="R4" s="208">
        <v>0</v>
      </c>
      <c r="S4" s="208">
        <v>0</v>
      </c>
      <c r="T4" s="208">
        <v>0</v>
      </c>
      <c r="U4" s="208">
        <v>0</v>
      </c>
      <c r="V4" s="208">
        <v>0</v>
      </c>
    </row>
    <row r="5" spans="1:22" x14ac:dyDescent="0.3">
      <c r="A5" s="7" t="s">
        <v>56</v>
      </c>
      <c r="B5" s="15" t="s">
        <v>57</v>
      </c>
      <c r="C5" s="16" t="s">
        <v>58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</row>
    <row r="6" spans="1:22" x14ac:dyDescent="0.3">
      <c r="A6" s="7" t="s">
        <v>59</v>
      </c>
      <c r="B6" s="15" t="s">
        <v>60</v>
      </c>
      <c r="C6" s="16" t="s">
        <v>61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</row>
    <row r="7" spans="1:22" ht="28.2" x14ac:dyDescent="0.3">
      <c r="A7" s="7" t="s">
        <v>62</v>
      </c>
      <c r="B7" s="15" t="s">
        <v>63</v>
      </c>
      <c r="C7" s="16" t="s">
        <v>64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</row>
    <row r="8" spans="1:22" x14ac:dyDescent="0.3">
      <c r="A8" s="7" t="s">
        <v>65</v>
      </c>
      <c r="B8" s="15" t="s">
        <v>66</v>
      </c>
      <c r="C8" s="16" t="s">
        <v>67</v>
      </c>
      <c r="D8" s="17">
        <v>3230756</v>
      </c>
      <c r="E8" s="17">
        <v>4115649</v>
      </c>
      <c r="F8" s="17">
        <v>5790736</v>
      </c>
      <c r="G8" s="5">
        <v>5529964</v>
      </c>
      <c r="H8" s="5">
        <v>8601826</v>
      </c>
      <c r="I8" s="5">
        <v>5297009</v>
      </c>
      <c r="J8" s="5">
        <v>7438966</v>
      </c>
      <c r="K8" s="5">
        <v>9108653</v>
      </c>
      <c r="L8" s="5">
        <v>9349600</v>
      </c>
      <c r="M8" s="5">
        <v>6873824</v>
      </c>
      <c r="N8" s="49">
        <v>9269115</v>
      </c>
      <c r="O8" s="46">
        <v>9021587</v>
      </c>
      <c r="P8" s="135" t="s">
        <v>130</v>
      </c>
      <c r="Q8" s="135" t="s">
        <v>130</v>
      </c>
      <c r="R8" s="135" t="s">
        <v>130</v>
      </c>
      <c r="S8" s="135" t="s">
        <v>130</v>
      </c>
      <c r="T8" s="135" t="s">
        <v>130</v>
      </c>
      <c r="U8" s="135" t="s">
        <v>130</v>
      </c>
      <c r="V8" s="135" t="s">
        <v>130</v>
      </c>
    </row>
    <row r="9" spans="1:22" x14ac:dyDescent="0.3">
      <c r="A9" s="7" t="s">
        <v>68</v>
      </c>
      <c r="B9" s="15" t="s">
        <v>69</v>
      </c>
      <c r="C9" s="16" t="s">
        <v>70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</row>
    <row r="10" spans="1:22" x14ac:dyDescent="0.3">
      <c r="A10" s="7" t="s">
        <v>71</v>
      </c>
      <c r="B10" s="15" t="s">
        <v>72</v>
      </c>
      <c r="C10" s="16" t="s">
        <v>73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</row>
    <row r="11" spans="1:22" ht="28.2" x14ac:dyDescent="0.3">
      <c r="A11" s="7" t="s">
        <v>74</v>
      </c>
      <c r="B11" s="15" t="s">
        <v>123</v>
      </c>
      <c r="C11" s="16" t="s">
        <v>76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</row>
    <row r="12" spans="1:22" ht="28.2" x14ac:dyDescent="0.3">
      <c r="A12" s="7" t="s">
        <v>77</v>
      </c>
      <c r="B12" s="15" t="s">
        <v>78</v>
      </c>
      <c r="C12" s="16" t="s">
        <v>79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</row>
    <row r="13" spans="1:22" ht="28.2" x14ac:dyDescent="0.3">
      <c r="A13" s="7" t="s">
        <v>80</v>
      </c>
      <c r="B13" s="15" t="s">
        <v>81</v>
      </c>
      <c r="C13" s="16" t="s">
        <v>82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</row>
    <row r="14" spans="1:22" x14ac:dyDescent="0.3">
      <c r="A14" s="7" t="s">
        <v>83</v>
      </c>
      <c r="B14" s="15" t="s">
        <v>84</v>
      </c>
      <c r="C14" s="16" t="s">
        <v>85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</row>
    <row r="15" spans="1:22" ht="28.2" x14ac:dyDescent="0.3">
      <c r="A15" s="7" t="s">
        <v>86</v>
      </c>
      <c r="B15" s="15" t="s">
        <v>87</v>
      </c>
      <c r="C15" s="16" t="s">
        <v>88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</row>
    <row r="16" spans="1:22" ht="28.2" x14ac:dyDescent="0.3">
      <c r="A16" s="7" t="s">
        <v>89</v>
      </c>
      <c r="B16" s="15" t="s">
        <v>90</v>
      </c>
      <c r="C16" s="16" t="s">
        <v>91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</row>
    <row r="17" spans="1:22" ht="28.2" x14ac:dyDescent="0.3">
      <c r="A17" s="7" t="s">
        <v>92</v>
      </c>
      <c r="B17" s="15" t="s">
        <v>93</v>
      </c>
      <c r="C17" s="16" t="s">
        <v>94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</row>
    <row r="18" spans="1:22" x14ac:dyDescent="0.3">
      <c r="A18" s="7" t="s">
        <v>95</v>
      </c>
      <c r="B18" s="15" t="s">
        <v>96</v>
      </c>
      <c r="C18" s="16" t="s">
        <v>97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</row>
    <row r="19" spans="1:22" ht="42" x14ac:dyDescent="0.3">
      <c r="A19" s="7" t="s">
        <v>98</v>
      </c>
      <c r="B19" s="15" t="s">
        <v>99</v>
      </c>
      <c r="C19" s="16" t="s">
        <v>100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</row>
    <row r="20" spans="1:22" ht="28.2" x14ac:dyDescent="0.3">
      <c r="A20" s="7" t="s">
        <v>101</v>
      </c>
      <c r="B20" s="15" t="s">
        <v>102</v>
      </c>
      <c r="C20" s="16" t="s">
        <v>103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</row>
    <row r="21" spans="1:22" ht="42" x14ac:dyDescent="0.3">
      <c r="A21" s="7" t="s">
        <v>104</v>
      </c>
      <c r="B21" s="15" t="s">
        <v>105</v>
      </c>
      <c r="C21" s="16" t="s">
        <v>106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</row>
    <row r="22" spans="1:22" ht="28.2" x14ac:dyDescent="0.3">
      <c r="A22" s="23" t="s">
        <v>107</v>
      </c>
      <c r="B22" s="19" t="s">
        <v>108</v>
      </c>
      <c r="C22" s="16" t="s">
        <v>109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</row>
    <row r="23" spans="1:22" ht="28.2" x14ac:dyDescent="0.3">
      <c r="A23" s="7" t="s">
        <v>110</v>
      </c>
      <c r="B23" s="15" t="s">
        <v>111</v>
      </c>
      <c r="C23" s="16" t="s">
        <v>112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</row>
    <row r="24" spans="1:22" ht="28.2" x14ac:dyDescent="0.3">
      <c r="A24" s="7" t="s">
        <v>113</v>
      </c>
      <c r="B24" s="15" t="s">
        <v>114</v>
      </c>
      <c r="C24" s="16" t="s">
        <v>115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</row>
    <row r="25" spans="1:22" x14ac:dyDescent="0.3">
      <c r="A25" s="21" t="s">
        <v>116</v>
      </c>
      <c r="B25" s="20" t="s">
        <v>117</v>
      </c>
      <c r="C25" s="16" t="s">
        <v>118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</row>
    <row r="26" spans="1:22" s="93" customFormat="1" x14ac:dyDescent="0.3">
      <c r="A26" s="74" t="s">
        <v>0</v>
      </c>
      <c r="B26" s="68"/>
      <c r="D26" s="94">
        <f t="shared" ref="D26:N26" si="0">SUM(D4:D25)</f>
        <v>3230756</v>
      </c>
      <c r="E26" s="94">
        <f t="shared" si="0"/>
        <v>4115649</v>
      </c>
      <c r="F26" s="94">
        <f t="shared" si="0"/>
        <v>5790736</v>
      </c>
      <c r="G26" s="94">
        <f t="shared" si="0"/>
        <v>5529964</v>
      </c>
      <c r="H26" s="94">
        <f t="shared" si="0"/>
        <v>8601826</v>
      </c>
      <c r="I26" s="94">
        <f t="shared" si="0"/>
        <v>5297009</v>
      </c>
      <c r="J26" s="94">
        <f t="shared" si="0"/>
        <v>7438966</v>
      </c>
      <c r="K26" s="94">
        <f t="shared" si="0"/>
        <v>9108653</v>
      </c>
      <c r="L26" s="94">
        <f t="shared" si="0"/>
        <v>9349600</v>
      </c>
      <c r="M26" s="94">
        <f t="shared" si="0"/>
        <v>6873824</v>
      </c>
      <c r="N26" s="94">
        <f t="shared" si="0"/>
        <v>9269115</v>
      </c>
      <c r="O26" s="117">
        <v>9021587</v>
      </c>
      <c r="P26" s="135" t="s">
        <v>130</v>
      </c>
      <c r="Q26" s="135" t="s">
        <v>130</v>
      </c>
      <c r="R26" s="135" t="s">
        <v>130</v>
      </c>
      <c r="S26" s="135" t="s">
        <v>130</v>
      </c>
      <c r="T26" s="135" t="s">
        <v>130</v>
      </c>
      <c r="U26" s="135" t="s">
        <v>130</v>
      </c>
      <c r="V26" s="135" t="s">
        <v>130</v>
      </c>
    </row>
    <row r="27" spans="1:22" s="93" customFormat="1" x14ac:dyDescent="0.3">
      <c r="A27" s="74"/>
      <c r="B27" s="68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1:22" s="93" customFormat="1" x14ac:dyDescent="0.3">
      <c r="A28" s="74"/>
      <c r="B28" s="68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22" s="6" customFormat="1" x14ac:dyDescent="0.3">
      <c r="A29" s="6" t="s">
        <v>173</v>
      </c>
      <c r="B29" t="s">
        <v>180</v>
      </c>
    </row>
    <row r="30" spans="1:22" s="6" customFormat="1" ht="13.8" x14ac:dyDescent="0.25">
      <c r="B30" s="6" t="s">
        <v>175</v>
      </c>
    </row>
    <row r="31" spans="1:22" s="6" customFormat="1" x14ac:dyDescent="0.3">
      <c r="A31" s="6" t="s">
        <v>177</v>
      </c>
      <c r="B31" s="181" t="s">
        <v>178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3"/>
    </row>
    <row r="32" spans="1:22" x14ac:dyDescent="0.3">
      <c r="A32" s="6"/>
      <c r="B32" s="13"/>
      <c r="C32" s="91"/>
      <c r="D32" s="13"/>
      <c r="E32" s="13"/>
      <c r="F32" s="13"/>
      <c r="G32" s="14"/>
      <c r="H32" s="14"/>
      <c r="I32" s="14"/>
      <c r="J32" s="14"/>
      <c r="K32" s="14"/>
    </row>
    <row r="33" spans="1:11" x14ac:dyDescent="0.3">
      <c r="A33" s="6"/>
      <c r="B33" s="13"/>
      <c r="C33" s="91"/>
      <c r="D33" s="13"/>
      <c r="E33" s="13"/>
      <c r="F33" s="13"/>
      <c r="G33" s="14"/>
      <c r="H33" s="14"/>
      <c r="I33" s="14"/>
      <c r="J33" s="14"/>
      <c r="K33" s="14"/>
    </row>
    <row r="34" spans="1:11" x14ac:dyDescent="0.3">
      <c r="A34" s="6"/>
      <c r="B34" s="13"/>
      <c r="C34" s="91"/>
      <c r="D34" s="13"/>
      <c r="E34" s="13"/>
      <c r="F34" s="13"/>
      <c r="G34" s="14"/>
      <c r="H34" s="14"/>
      <c r="I34" s="14"/>
      <c r="J34" s="14"/>
      <c r="K34" s="14"/>
    </row>
    <row r="35" spans="1:11" x14ac:dyDescent="0.3">
      <c r="A35" s="6"/>
      <c r="B35" s="13"/>
      <c r="C35" s="91"/>
      <c r="D35" s="13"/>
      <c r="E35" s="13"/>
      <c r="F35" s="13"/>
      <c r="G35" s="14"/>
      <c r="H35" s="14"/>
      <c r="I35" s="14"/>
      <c r="J35" s="14"/>
      <c r="K35" s="14"/>
    </row>
    <row r="36" spans="1:11" x14ac:dyDescent="0.3">
      <c r="A36" s="6"/>
      <c r="B36" s="13"/>
      <c r="C36" s="91"/>
      <c r="D36" s="13"/>
      <c r="E36" s="13"/>
      <c r="F36" s="13"/>
      <c r="G36" s="14"/>
      <c r="H36" s="14"/>
      <c r="I36" s="14"/>
      <c r="J36" s="14"/>
      <c r="K36" s="14"/>
    </row>
    <row r="37" spans="1:11" x14ac:dyDescent="0.3">
      <c r="A37" s="6"/>
      <c r="B37" s="13"/>
      <c r="C37" s="91"/>
      <c r="D37" s="13"/>
      <c r="E37" s="13"/>
      <c r="F37" s="13"/>
      <c r="G37" s="14"/>
      <c r="H37" s="14"/>
      <c r="I37" s="14"/>
      <c r="J37" s="14"/>
      <c r="K37" s="14"/>
    </row>
    <row r="38" spans="1:11" x14ac:dyDescent="0.3">
      <c r="A38" s="6"/>
      <c r="B38" s="13"/>
      <c r="C38" s="91"/>
      <c r="D38" s="13"/>
      <c r="E38" s="13"/>
      <c r="F38" s="13"/>
      <c r="G38" s="14"/>
      <c r="H38" s="14"/>
      <c r="I38" s="14"/>
      <c r="J38" s="14"/>
      <c r="K38" s="14"/>
    </row>
    <row r="39" spans="1:11" x14ac:dyDescent="0.3">
      <c r="A39" s="6"/>
      <c r="B39" s="13"/>
      <c r="C39" s="91"/>
      <c r="D39" s="13"/>
      <c r="E39" s="13"/>
      <c r="F39" s="13"/>
      <c r="G39" s="14"/>
      <c r="H39" s="14"/>
      <c r="I39" s="14"/>
      <c r="J39" s="14"/>
      <c r="K39" s="14"/>
    </row>
    <row r="40" spans="1:11" x14ac:dyDescent="0.3">
      <c r="A40" s="6"/>
      <c r="B40" s="13"/>
      <c r="C40" s="91"/>
      <c r="D40" s="13"/>
      <c r="E40" s="13"/>
      <c r="F40" s="13"/>
      <c r="G40" s="14"/>
      <c r="H40" s="14"/>
      <c r="I40" s="14"/>
      <c r="J40" s="14"/>
      <c r="K40" s="14"/>
    </row>
    <row r="41" spans="1:11" x14ac:dyDescent="0.3">
      <c r="A41" s="6"/>
      <c r="B41" s="13"/>
      <c r="C41" s="91"/>
      <c r="D41" s="13"/>
      <c r="E41" s="13"/>
      <c r="F41" s="13"/>
      <c r="G41" s="14"/>
      <c r="H41" s="14"/>
      <c r="I41" s="14"/>
      <c r="J41" s="14"/>
      <c r="K41" s="14"/>
    </row>
    <row r="42" spans="1:11" x14ac:dyDescent="0.3">
      <c r="A42" s="6"/>
      <c r="B42" s="13"/>
      <c r="C42" s="91"/>
      <c r="D42" s="13"/>
      <c r="E42" s="13"/>
      <c r="F42" s="13"/>
      <c r="G42" s="14"/>
      <c r="H42" s="14"/>
      <c r="I42" s="14"/>
      <c r="J42" s="14"/>
      <c r="K42" s="14"/>
    </row>
    <row r="43" spans="1:11" x14ac:dyDescent="0.3">
      <c r="A43" s="6"/>
      <c r="B43" s="13"/>
      <c r="C43" s="91"/>
      <c r="D43" s="13"/>
      <c r="E43" s="13"/>
      <c r="F43" s="13"/>
      <c r="G43" s="14"/>
      <c r="H43" s="14"/>
      <c r="I43" s="14"/>
      <c r="J43" s="14"/>
      <c r="K43" s="14"/>
    </row>
    <row r="44" spans="1:11" x14ac:dyDescent="0.3">
      <c r="A44" s="6"/>
      <c r="B44" s="13"/>
      <c r="C44" s="91"/>
      <c r="D44" s="13"/>
      <c r="E44" s="13"/>
      <c r="F44" s="13"/>
      <c r="G44" s="14"/>
      <c r="H44" s="14"/>
      <c r="I44" s="14"/>
      <c r="J44" s="14"/>
      <c r="K44" s="14"/>
    </row>
    <row r="45" spans="1:11" x14ac:dyDescent="0.3">
      <c r="A45" s="6"/>
      <c r="B45" s="13"/>
      <c r="C45" s="91"/>
      <c r="D45" s="13"/>
      <c r="E45" s="13"/>
      <c r="F45" s="13"/>
      <c r="G45" s="14"/>
      <c r="H45" s="14"/>
      <c r="I45" s="14"/>
      <c r="J45" s="14"/>
      <c r="K45" s="14"/>
    </row>
    <row r="46" spans="1:11" x14ac:dyDescent="0.3">
      <c r="A46" s="6"/>
      <c r="B46" s="13"/>
      <c r="C46" s="91"/>
      <c r="D46" s="13"/>
      <c r="E46" s="13"/>
      <c r="F46" s="13"/>
      <c r="G46" s="14"/>
      <c r="H46" s="14"/>
      <c r="I46" s="14"/>
      <c r="J46" s="14"/>
      <c r="K46" s="14"/>
    </row>
    <row r="47" spans="1:11" x14ac:dyDescent="0.3">
      <c r="A47" s="6"/>
      <c r="B47" s="13"/>
      <c r="C47" s="91"/>
      <c r="D47" s="13"/>
      <c r="E47" s="13"/>
      <c r="F47" s="13"/>
      <c r="G47" s="14"/>
      <c r="H47" s="14"/>
      <c r="I47" s="14"/>
      <c r="J47" s="14"/>
      <c r="K47" s="14"/>
    </row>
    <row r="48" spans="1:11" x14ac:dyDescent="0.3">
      <c r="A48" s="6"/>
      <c r="B48" s="13"/>
      <c r="C48" s="91"/>
      <c r="D48" s="13"/>
      <c r="E48" s="13"/>
      <c r="F48" s="13"/>
      <c r="G48" s="14"/>
      <c r="H48" s="14"/>
      <c r="I48" s="14"/>
      <c r="J48" s="14"/>
      <c r="K48" s="14"/>
    </row>
    <row r="49" spans="1:11" x14ac:dyDescent="0.3">
      <c r="A49" s="6"/>
      <c r="B49" s="13"/>
      <c r="C49" s="91"/>
      <c r="D49" s="13"/>
      <c r="E49" s="13"/>
      <c r="F49" s="13"/>
      <c r="G49" s="14"/>
      <c r="H49" s="14"/>
      <c r="I49" s="14"/>
      <c r="J49" s="14"/>
      <c r="K49" s="14"/>
    </row>
    <row r="50" spans="1:11" x14ac:dyDescent="0.3">
      <c r="A50" s="2"/>
      <c r="B50" s="95"/>
      <c r="C50" s="91"/>
      <c r="D50" s="13"/>
      <c r="E50" s="13"/>
      <c r="F50" s="13"/>
      <c r="G50" s="14"/>
      <c r="H50" s="14"/>
      <c r="I50" s="14"/>
      <c r="J50" s="14"/>
      <c r="K50" s="14"/>
    </row>
    <row r="51" spans="1:11" x14ac:dyDescent="0.3">
      <c r="A51" s="6"/>
      <c r="B51" s="13"/>
      <c r="C51" s="91"/>
      <c r="D51" s="13"/>
      <c r="E51" s="13"/>
      <c r="F51" s="13"/>
      <c r="G51" s="14"/>
      <c r="H51" s="14"/>
      <c r="I51" s="14"/>
      <c r="J51" s="14"/>
      <c r="K51" s="14"/>
    </row>
    <row r="52" spans="1:11" x14ac:dyDescent="0.3">
      <c r="A52" s="6"/>
      <c r="B52" s="13"/>
      <c r="C52" s="91"/>
      <c r="D52" s="13"/>
      <c r="E52" s="13"/>
      <c r="F52" s="13"/>
      <c r="G52" s="14"/>
      <c r="H52" s="14"/>
      <c r="I52" s="14"/>
      <c r="J52" s="14"/>
      <c r="K52" s="14"/>
    </row>
    <row r="53" spans="1:11" x14ac:dyDescent="0.3">
      <c r="A53" s="6"/>
      <c r="B53" s="13"/>
      <c r="C53" s="91"/>
      <c r="D53" s="13"/>
      <c r="E53" s="13"/>
      <c r="F53" s="13"/>
      <c r="G53" s="14"/>
      <c r="H53" s="14"/>
      <c r="I53" s="14"/>
      <c r="J53" s="14"/>
      <c r="K53" s="14"/>
    </row>
    <row r="54" spans="1:11" x14ac:dyDescent="0.3">
      <c r="A54" s="6"/>
      <c r="B54" s="13"/>
      <c r="C54" s="91"/>
      <c r="D54" s="13"/>
      <c r="E54" s="13"/>
      <c r="F54" s="13"/>
      <c r="G54" s="14"/>
      <c r="H54" s="14"/>
      <c r="I54" s="14"/>
      <c r="J54" s="14"/>
      <c r="K54" s="14"/>
    </row>
    <row r="55" spans="1:11" x14ac:dyDescent="0.3">
      <c r="A55" s="6"/>
      <c r="B55" s="13"/>
      <c r="C55" s="91"/>
      <c r="D55" s="13"/>
      <c r="E55" s="13"/>
      <c r="F55" s="13"/>
      <c r="G55" s="14"/>
      <c r="H55" s="14"/>
      <c r="I55" s="14"/>
      <c r="J55" s="14"/>
      <c r="K55" s="14"/>
    </row>
    <row r="56" spans="1:11" x14ac:dyDescent="0.3">
      <c r="A56" s="6"/>
      <c r="B56" s="13"/>
      <c r="C56" s="91"/>
      <c r="D56" s="13"/>
      <c r="E56" s="13"/>
      <c r="F56" s="13"/>
      <c r="G56" s="14"/>
      <c r="H56" s="14"/>
      <c r="I56" s="14"/>
      <c r="J56" s="14"/>
      <c r="K56" s="14"/>
    </row>
    <row r="57" spans="1:11" x14ac:dyDescent="0.3">
      <c r="A57" s="6"/>
      <c r="B57" s="13"/>
      <c r="C57" s="91"/>
      <c r="D57" s="13"/>
      <c r="E57" s="13"/>
      <c r="F57" s="13"/>
      <c r="G57" s="14"/>
      <c r="H57" s="14"/>
      <c r="I57" s="14"/>
      <c r="J57" s="14"/>
      <c r="K57" s="14"/>
    </row>
    <row r="58" spans="1:11" x14ac:dyDescent="0.3">
      <c r="A58" s="6"/>
      <c r="B58" s="13"/>
      <c r="C58" s="91"/>
      <c r="D58" s="13"/>
      <c r="E58" s="13"/>
      <c r="F58" s="13"/>
      <c r="G58" s="14"/>
      <c r="H58" s="14"/>
      <c r="I58" s="14"/>
      <c r="J58" s="14"/>
      <c r="K58" s="14"/>
    </row>
    <row r="59" spans="1:11" x14ac:dyDescent="0.3">
      <c r="A59" s="6"/>
      <c r="B59" s="13"/>
      <c r="C59" s="91"/>
      <c r="D59" s="13"/>
      <c r="E59" s="13"/>
      <c r="F59" s="13"/>
      <c r="G59" s="14"/>
      <c r="H59" s="14"/>
      <c r="I59" s="14"/>
      <c r="J59" s="14"/>
      <c r="K59" s="14"/>
    </row>
    <row r="60" spans="1:11" x14ac:dyDescent="0.3">
      <c r="A60" s="6"/>
      <c r="B60" s="13"/>
      <c r="C60" s="91"/>
      <c r="D60" s="13"/>
      <c r="E60" s="13"/>
      <c r="F60" s="13"/>
      <c r="G60" s="14"/>
      <c r="H60" s="14"/>
      <c r="I60" s="14"/>
      <c r="J60" s="14"/>
      <c r="K60" s="14"/>
    </row>
    <row r="61" spans="1:11" x14ac:dyDescent="0.3">
      <c r="A61" s="6"/>
      <c r="B61" s="13"/>
      <c r="C61" s="91"/>
      <c r="D61" s="13"/>
      <c r="E61" s="13"/>
      <c r="F61" s="13"/>
      <c r="G61" s="14"/>
      <c r="H61" s="14"/>
      <c r="I61" s="14"/>
      <c r="J61" s="14"/>
      <c r="K61" s="14"/>
    </row>
    <row r="62" spans="1:11" x14ac:dyDescent="0.3">
      <c r="A62" s="6"/>
      <c r="B62" s="13"/>
      <c r="C62" s="91"/>
      <c r="D62" s="13"/>
      <c r="E62" s="13"/>
      <c r="F62" s="13"/>
      <c r="G62" s="14"/>
      <c r="H62" s="14"/>
      <c r="I62" s="64"/>
      <c r="J62" s="64"/>
      <c r="K62" s="64"/>
    </row>
    <row r="63" spans="1:11" x14ac:dyDescent="0.3">
      <c r="A63" s="6"/>
      <c r="B63" s="13"/>
      <c r="C63" s="91"/>
      <c r="D63" s="13"/>
      <c r="E63" s="13"/>
      <c r="F63" s="13"/>
      <c r="G63" s="14"/>
      <c r="H63" s="14"/>
      <c r="I63" s="64"/>
      <c r="J63" s="64"/>
      <c r="K63" s="64"/>
    </row>
    <row r="64" spans="1:11" x14ac:dyDescent="0.3">
      <c r="A64" s="6"/>
      <c r="B64" s="13"/>
      <c r="C64" s="91"/>
      <c r="D64" s="13"/>
      <c r="E64" s="13"/>
      <c r="F64" s="13"/>
      <c r="G64" s="14"/>
      <c r="H64" s="14"/>
      <c r="I64" s="64"/>
      <c r="J64" s="64"/>
      <c r="K64" s="64"/>
    </row>
    <row r="65" spans="1:11" x14ac:dyDescent="0.3">
      <c r="A65" s="6"/>
      <c r="B65" s="13"/>
      <c r="C65" s="91"/>
      <c r="D65" s="13"/>
      <c r="E65" s="13"/>
      <c r="F65" s="13"/>
      <c r="G65" s="14"/>
      <c r="H65" s="14"/>
      <c r="I65" s="64"/>
      <c r="J65" s="64"/>
      <c r="K65" s="64"/>
    </row>
    <row r="66" spans="1:11" x14ac:dyDescent="0.3">
      <c r="A66" s="6"/>
      <c r="B66" s="13"/>
      <c r="C66" s="91"/>
      <c r="D66" s="13"/>
      <c r="E66" s="13"/>
      <c r="F66" s="13"/>
      <c r="G66" s="14"/>
      <c r="H66" s="14"/>
      <c r="I66" s="64"/>
      <c r="J66" s="64"/>
      <c r="K66" s="64"/>
    </row>
    <row r="67" spans="1:11" x14ac:dyDescent="0.3">
      <c r="A67" s="6"/>
      <c r="B67" s="13"/>
      <c r="C67" s="91"/>
      <c r="D67" s="13"/>
      <c r="E67" s="13"/>
      <c r="F67" s="13"/>
      <c r="G67" s="14"/>
      <c r="H67" s="14"/>
      <c r="I67" s="64"/>
      <c r="J67" s="64"/>
      <c r="K67" s="64"/>
    </row>
    <row r="68" spans="1:11" x14ac:dyDescent="0.3">
      <c r="A68" s="6"/>
      <c r="B68" s="13"/>
      <c r="C68" s="91"/>
      <c r="D68" s="13"/>
      <c r="E68" s="13"/>
      <c r="F68" s="13"/>
      <c r="G68" s="14"/>
      <c r="H68" s="14"/>
      <c r="I68" s="64"/>
      <c r="J68" s="64"/>
      <c r="K68" s="64"/>
    </row>
    <row r="69" spans="1:11" x14ac:dyDescent="0.3">
      <c r="A69" s="2"/>
      <c r="B69" s="95"/>
      <c r="C69" s="91"/>
      <c r="D69" s="13"/>
      <c r="E69" s="13"/>
      <c r="F69" s="13"/>
      <c r="G69" s="14"/>
      <c r="H69" s="14"/>
      <c r="I69" s="64"/>
      <c r="J69" s="64"/>
      <c r="K69" s="64"/>
    </row>
    <row r="70" spans="1:11" x14ac:dyDescent="0.3">
      <c r="A70" s="6"/>
      <c r="B70" s="13"/>
      <c r="C70" s="91"/>
      <c r="D70" s="13"/>
      <c r="E70" s="13"/>
      <c r="F70" s="13"/>
      <c r="G70" s="14"/>
      <c r="H70" s="14"/>
      <c r="I70" s="14"/>
      <c r="J70" s="14"/>
      <c r="K70" s="14"/>
    </row>
    <row r="71" spans="1:11" x14ac:dyDescent="0.3">
      <c r="A71" s="6"/>
      <c r="B71" s="13"/>
      <c r="C71" s="91"/>
      <c r="D71" s="13"/>
      <c r="E71" s="13"/>
      <c r="F71" s="13"/>
      <c r="G71" s="14"/>
      <c r="H71" s="14"/>
      <c r="I71" s="64"/>
      <c r="J71" s="64"/>
      <c r="K71" s="64"/>
    </row>
    <row r="72" spans="1:11" x14ac:dyDescent="0.3">
      <c r="A72" s="6"/>
      <c r="B72" s="13"/>
      <c r="C72" s="91"/>
      <c r="D72" s="13"/>
      <c r="E72" s="13"/>
      <c r="F72" s="13"/>
      <c r="G72" s="14"/>
      <c r="H72" s="14"/>
      <c r="I72" s="64"/>
      <c r="J72" s="64"/>
      <c r="K72" s="64"/>
    </row>
    <row r="73" spans="1:11" x14ac:dyDescent="0.3">
      <c r="A73" s="6"/>
      <c r="B73" s="13"/>
      <c r="C73" s="91"/>
      <c r="D73" s="13"/>
      <c r="E73" s="13"/>
      <c r="F73" s="13"/>
      <c r="G73" s="14"/>
      <c r="H73" s="14"/>
      <c r="I73" s="14"/>
      <c r="J73" s="14"/>
      <c r="K73" s="14"/>
    </row>
    <row r="74" spans="1:11" x14ac:dyDescent="0.3">
      <c r="A74" s="6"/>
      <c r="B74" s="13"/>
      <c r="C74" s="91"/>
      <c r="D74" s="13"/>
      <c r="E74" s="13"/>
      <c r="F74" s="13"/>
      <c r="G74" s="14"/>
      <c r="H74" s="14"/>
      <c r="I74" s="64"/>
      <c r="J74" s="64"/>
      <c r="K74" s="64"/>
    </row>
    <row r="75" spans="1:11" x14ac:dyDescent="0.3">
      <c r="A75" s="6"/>
      <c r="B75" s="13"/>
      <c r="C75" s="91"/>
      <c r="D75" s="13"/>
      <c r="E75" s="13"/>
      <c r="F75" s="13"/>
      <c r="G75" s="14"/>
      <c r="H75" s="14"/>
      <c r="I75" s="64"/>
      <c r="J75" s="64"/>
      <c r="K75" s="64"/>
    </row>
    <row r="76" spans="1:11" x14ac:dyDescent="0.3">
      <c r="A76" s="6"/>
      <c r="B76" s="13"/>
      <c r="C76" s="91"/>
      <c r="D76" s="13"/>
      <c r="E76" s="13"/>
      <c r="F76" s="13"/>
      <c r="G76" s="14"/>
      <c r="H76" s="14"/>
      <c r="I76" s="64"/>
      <c r="J76" s="64"/>
      <c r="K76" s="64"/>
    </row>
    <row r="77" spans="1:11" x14ac:dyDescent="0.3">
      <c r="A77" s="6"/>
      <c r="B77" s="13"/>
      <c r="C77" s="91"/>
      <c r="D77" s="13"/>
      <c r="E77" s="13"/>
      <c r="F77" s="13"/>
      <c r="G77" s="14"/>
      <c r="H77" s="14"/>
      <c r="I77" s="64"/>
      <c r="J77" s="64"/>
      <c r="K77" s="64"/>
    </row>
    <row r="78" spans="1:11" x14ac:dyDescent="0.3">
      <c r="A78" s="6"/>
      <c r="B78" s="13"/>
      <c r="C78" s="91"/>
      <c r="D78" s="13"/>
      <c r="E78" s="13"/>
      <c r="F78" s="13"/>
      <c r="G78" s="14"/>
      <c r="H78" s="14"/>
      <c r="I78" s="64"/>
      <c r="J78" s="64"/>
      <c r="K78" s="64"/>
    </row>
    <row r="79" spans="1:11" x14ac:dyDescent="0.3">
      <c r="A79" s="2"/>
      <c r="B79" s="95"/>
      <c r="C79" s="91"/>
      <c r="D79" s="13"/>
      <c r="E79" s="13"/>
      <c r="F79" s="13"/>
      <c r="G79" s="14"/>
      <c r="H79" s="14"/>
      <c r="I79" s="64"/>
      <c r="J79" s="64"/>
      <c r="K79" s="64"/>
    </row>
    <row r="80" spans="1:11" x14ac:dyDescent="0.3">
      <c r="A80" s="6"/>
      <c r="B80" s="13"/>
      <c r="C80" s="91"/>
      <c r="D80" s="13"/>
      <c r="E80" s="13"/>
      <c r="F80" s="13"/>
      <c r="G80" s="14"/>
      <c r="H80" s="14"/>
      <c r="I80" s="64"/>
      <c r="J80" s="64"/>
      <c r="K80" s="64"/>
    </row>
    <row r="81" spans="1:11" x14ac:dyDescent="0.3">
      <c r="A81" s="6"/>
      <c r="B81" s="13"/>
      <c r="C81" s="91"/>
      <c r="D81" s="13"/>
      <c r="E81" s="13"/>
      <c r="F81" s="13"/>
      <c r="G81" s="14"/>
      <c r="H81" s="14"/>
      <c r="I81" s="64"/>
      <c r="J81" s="64"/>
      <c r="K81" s="64"/>
    </row>
    <row r="82" spans="1:11" x14ac:dyDescent="0.3">
      <c r="A82" s="6"/>
      <c r="B82" s="13"/>
      <c r="C82" s="91"/>
      <c r="D82" s="13"/>
      <c r="E82" s="13"/>
      <c r="F82" s="13"/>
      <c r="G82" s="14"/>
      <c r="H82" s="14"/>
      <c r="I82" s="64"/>
      <c r="J82" s="64"/>
      <c r="K82" s="64"/>
    </row>
    <row r="83" spans="1:11" x14ac:dyDescent="0.3">
      <c r="A83" s="6"/>
      <c r="B83" s="13"/>
      <c r="C83" s="91"/>
      <c r="D83" s="13"/>
      <c r="E83" s="13"/>
      <c r="F83" s="13"/>
      <c r="G83" s="14"/>
      <c r="H83" s="14"/>
      <c r="I83" s="64"/>
      <c r="J83" s="64"/>
      <c r="K83" s="64"/>
    </row>
    <row r="84" spans="1:11" x14ac:dyDescent="0.3">
      <c r="A84" s="2"/>
      <c r="B84" s="95"/>
      <c r="C84" s="91"/>
      <c r="D84" s="13"/>
      <c r="E84" s="13"/>
      <c r="F84" s="13"/>
      <c r="G84" s="14"/>
      <c r="H84" s="14"/>
      <c r="I84" s="64"/>
      <c r="J84" s="64"/>
      <c r="K84" s="64"/>
    </row>
    <row r="85" spans="1:11" x14ac:dyDescent="0.3">
      <c r="A85" s="6"/>
      <c r="B85" s="13"/>
      <c r="C85" s="91"/>
      <c r="D85" s="13"/>
      <c r="E85" s="13"/>
      <c r="F85" s="13"/>
      <c r="G85" s="14"/>
      <c r="H85" s="14"/>
      <c r="I85" s="64"/>
      <c r="J85" s="64"/>
      <c r="K85" s="64"/>
    </row>
    <row r="86" spans="1:11" x14ac:dyDescent="0.3">
      <c r="A86" s="6"/>
      <c r="B86" s="13"/>
      <c r="C86" s="91"/>
      <c r="D86" s="13"/>
      <c r="E86" s="13"/>
      <c r="F86" s="13"/>
      <c r="G86" s="14"/>
      <c r="H86" s="14"/>
      <c r="I86" s="64"/>
      <c r="J86" s="64"/>
      <c r="K86" s="64"/>
    </row>
    <row r="87" spans="1:11" x14ac:dyDescent="0.3">
      <c r="A87" s="6"/>
      <c r="B87" s="13"/>
      <c r="C87" s="91"/>
      <c r="D87" s="13"/>
      <c r="E87" s="13"/>
      <c r="F87" s="13"/>
      <c r="G87" s="14"/>
      <c r="H87" s="14"/>
      <c r="I87" s="64"/>
      <c r="J87" s="64"/>
      <c r="K87" s="64"/>
    </row>
    <row r="88" spans="1:11" x14ac:dyDescent="0.3">
      <c r="A88" s="6"/>
      <c r="B88" s="13"/>
      <c r="C88" s="91"/>
      <c r="D88" s="13"/>
      <c r="E88" s="13"/>
      <c r="F88" s="13"/>
      <c r="G88" s="14"/>
      <c r="H88" s="14"/>
      <c r="I88" s="64"/>
      <c r="J88" s="64"/>
      <c r="K88" s="64"/>
    </row>
    <row r="89" spans="1:11" x14ac:dyDescent="0.3">
      <c r="A89" s="6"/>
      <c r="B89" s="13"/>
      <c r="C89" s="91"/>
      <c r="D89" s="13"/>
      <c r="E89" s="13"/>
      <c r="F89" s="13"/>
      <c r="G89" s="14"/>
      <c r="H89" s="14"/>
      <c r="I89" s="64"/>
      <c r="J89" s="64"/>
      <c r="K89" s="64"/>
    </row>
    <row r="90" spans="1:11" x14ac:dyDescent="0.3">
      <c r="A90" s="6"/>
      <c r="B90" s="13"/>
      <c r="C90" s="91"/>
      <c r="D90" s="13"/>
      <c r="E90" s="13"/>
      <c r="F90" s="13"/>
      <c r="G90" s="14"/>
      <c r="H90" s="14"/>
      <c r="I90" s="64"/>
      <c r="J90" s="64"/>
      <c r="K90" s="64"/>
    </row>
    <row r="91" spans="1:11" x14ac:dyDescent="0.3">
      <c r="A91" s="6"/>
      <c r="B91" s="13"/>
      <c r="C91" s="91"/>
      <c r="D91" s="13"/>
      <c r="E91" s="13"/>
      <c r="F91" s="13"/>
      <c r="G91" s="14"/>
      <c r="H91" s="14"/>
      <c r="I91" s="64"/>
      <c r="J91" s="64"/>
      <c r="K91" s="64"/>
    </row>
    <row r="92" spans="1:11" x14ac:dyDescent="0.3">
      <c r="A92" s="6"/>
      <c r="B92" s="13"/>
      <c r="C92" s="91"/>
      <c r="D92" s="13"/>
      <c r="E92" s="13"/>
      <c r="F92" s="13"/>
      <c r="G92" s="14"/>
      <c r="H92" s="14"/>
      <c r="I92" s="64"/>
      <c r="J92" s="64"/>
      <c r="K92" s="64"/>
    </row>
    <row r="93" spans="1:11" x14ac:dyDescent="0.3">
      <c r="A93" s="6"/>
      <c r="B93" s="13"/>
      <c r="C93" s="91"/>
      <c r="D93" s="13"/>
      <c r="E93" s="13"/>
      <c r="F93" s="13"/>
      <c r="G93" s="14"/>
      <c r="H93" s="14"/>
      <c r="I93" s="64"/>
      <c r="J93" s="64"/>
      <c r="K93" s="64"/>
    </row>
    <row r="94" spans="1:11" x14ac:dyDescent="0.3">
      <c r="A94" s="6"/>
      <c r="B94" s="13"/>
      <c r="C94" s="91"/>
      <c r="D94" s="13"/>
      <c r="E94" s="13"/>
      <c r="F94" s="13"/>
      <c r="G94" s="14"/>
      <c r="H94" s="14"/>
      <c r="I94" s="64"/>
      <c r="J94" s="64"/>
      <c r="K94" s="64"/>
    </row>
    <row r="95" spans="1:11" x14ac:dyDescent="0.3">
      <c r="A95" s="6"/>
      <c r="B95" s="13"/>
      <c r="C95" s="91"/>
      <c r="D95" s="13"/>
      <c r="E95" s="13"/>
      <c r="F95" s="13"/>
      <c r="G95" s="14"/>
      <c r="H95" s="14"/>
      <c r="I95" s="64"/>
      <c r="J95" s="64"/>
      <c r="K95" s="64"/>
    </row>
    <row r="96" spans="1:11" x14ac:dyDescent="0.3">
      <c r="A96" s="6"/>
      <c r="B96" s="13"/>
      <c r="C96" s="91"/>
      <c r="D96" s="13"/>
      <c r="E96" s="13"/>
      <c r="F96" s="13"/>
      <c r="G96" s="14"/>
      <c r="H96" s="14"/>
      <c r="I96" s="64"/>
      <c r="J96" s="64"/>
      <c r="K96" s="64"/>
    </row>
    <row r="97" spans="1:11" x14ac:dyDescent="0.3">
      <c r="A97" s="6"/>
      <c r="B97" s="13"/>
      <c r="C97" s="91"/>
      <c r="D97" s="13"/>
      <c r="E97" s="13"/>
      <c r="F97" s="13"/>
      <c r="G97" s="14"/>
      <c r="H97" s="14"/>
      <c r="I97" s="64"/>
      <c r="J97" s="64"/>
      <c r="K97" s="64"/>
    </row>
    <row r="98" spans="1:11" x14ac:dyDescent="0.3">
      <c r="A98" s="6"/>
      <c r="B98" s="13"/>
      <c r="C98" s="91"/>
      <c r="D98" s="13"/>
      <c r="E98" s="13"/>
      <c r="F98" s="13"/>
      <c r="G98" s="14"/>
      <c r="H98" s="14"/>
      <c r="I98" s="64"/>
      <c r="J98" s="64"/>
      <c r="K98" s="64"/>
    </row>
    <row r="99" spans="1:11" x14ac:dyDescent="0.3">
      <c r="A99" s="6"/>
      <c r="B99" s="13"/>
      <c r="C99" s="91"/>
      <c r="D99" s="13"/>
      <c r="E99" s="13"/>
      <c r="F99" s="13"/>
      <c r="G99" s="14"/>
      <c r="H99" s="14"/>
      <c r="I99" s="64"/>
      <c r="J99" s="64"/>
      <c r="K99" s="64"/>
    </row>
    <row r="100" spans="1:11" x14ac:dyDescent="0.3">
      <c r="A100" s="6"/>
      <c r="B100" s="13"/>
      <c r="C100" s="91"/>
      <c r="D100" s="13"/>
      <c r="E100" s="13"/>
      <c r="F100" s="13"/>
      <c r="G100" s="14"/>
      <c r="H100" s="14"/>
      <c r="I100" s="64"/>
      <c r="J100" s="64"/>
      <c r="K100" s="64"/>
    </row>
    <row r="101" spans="1:11" x14ac:dyDescent="0.3">
      <c r="A101" s="6"/>
      <c r="B101" s="13"/>
      <c r="C101" s="91"/>
      <c r="D101" s="13"/>
      <c r="E101" s="13"/>
      <c r="F101" s="13"/>
      <c r="G101" s="14"/>
      <c r="H101" s="14"/>
      <c r="I101" s="14"/>
      <c r="J101" s="14"/>
      <c r="K101" s="14"/>
    </row>
    <row r="102" spans="1:11" x14ac:dyDescent="0.3">
      <c r="A102" s="6"/>
      <c r="B102" s="13"/>
      <c r="C102" s="91"/>
      <c r="D102" s="13"/>
      <c r="E102" s="13"/>
      <c r="F102" s="13"/>
      <c r="G102" s="14"/>
      <c r="H102" s="14"/>
      <c r="I102" s="64"/>
      <c r="J102" s="64"/>
      <c r="K102" s="64"/>
    </row>
    <row r="103" spans="1:11" x14ac:dyDescent="0.3">
      <c r="A103" s="6"/>
      <c r="B103" s="13"/>
      <c r="C103" s="91"/>
      <c r="D103" s="13"/>
      <c r="E103" s="13"/>
      <c r="F103" s="13"/>
      <c r="G103" s="14"/>
      <c r="H103" s="14"/>
      <c r="I103" s="64"/>
      <c r="J103" s="64"/>
      <c r="K103" s="64"/>
    </row>
    <row r="104" spans="1:11" x14ac:dyDescent="0.3">
      <c r="A104" s="6"/>
      <c r="B104" s="13"/>
      <c r="C104" s="91"/>
      <c r="D104" s="13"/>
      <c r="E104" s="13"/>
      <c r="F104" s="13"/>
      <c r="G104" s="14"/>
      <c r="H104" s="14"/>
      <c r="I104" s="64"/>
      <c r="J104" s="64"/>
      <c r="K104" s="64"/>
    </row>
    <row r="105" spans="1:11" x14ac:dyDescent="0.3">
      <c r="A105" s="6"/>
      <c r="B105" s="13"/>
      <c r="C105" s="91"/>
      <c r="D105" s="13"/>
      <c r="E105" s="13"/>
      <c r="F105" s="13"/>
      <c r="G105" s="14"/>
      <c r="H105" s="14"/>
      <c r="I105" s="64"/>
      <c r="J105" s="64"/>
      <c r="K105" s="64"/>
    </row>
    <row r="106" spans="1:11" x14ac:dyDescent="0.3">
      <c r="A106" s="96"/>
      <c r="B106" s="9"/>
      <c r="C106" s="97"/>
      <c r="D106" s="9"/>
      <c r="E106" s="9"/>
      <c r="F106" s="9"/>
      <c r="G106" s="10"/>
      <c r="H106" s="10"/>
      <c r="I106" s="11"/>
      <c r="J106" s="11"/>
      <c r="K106" s="11"/>
    </row>
    <row r="107" spans="1:11" x14ac:dyDescent="0.3">
      <c r="A107" s="6"/>
      <c r="B107" s="13"/>
      <c r="C107" s="91"/>
      <c r="D107" s="13"/>
      <c r="E107" s="13"/>
      <c r="F107" s="13"/>
      <c r="G107" s="14"/>
      <c r="H107" s="14"/>
      <c r="I107" s="64"/>
      <c r="J107" s="64"/>
      <c r="K107" s="64"/>
    </row>
    <row r="108" spans="1:11" x14ac:dyDescent="0.3">
      <c r="A108" s="6"/>
      <c r="B108" s="13"/>
      <c r="C108" s="91"/>
      <c r="D108" s="13"/>
      <c r="E108" s="98"/>
      <c r="F108" s="13"/>
      <c r="G108" s="14"/>
      <c r="H108" s="14"/>
      <c r="I108" s="64"/>
      <c r="J108" s="64"/>
      <c r="K108" s="64"/>
    </row>
    <row r="109" spans="1:11" x14ac:dyDescent="0.3">
      <c r="A109" s="6"/>
      <c r="B109" s="13"/>
      <c r="C109" s="91"/>
      <c r="D109" s="13"/>
      <c r="E109" s="13"/>
      <c r="F109" s="13"/>
      <c r="G109" s="14"/>
      <c r="H109" s="14"/>
      <c r="I109" s="64"/>
      <c r="J109" s="64"/>
      <c r="K109" s="64"/>
    </row>
    <row r="110" spans="1:11" x14ac:dyDescent="0.3">
      <c r="A110" s="6"/>
      <c r="B110" s="13"/>
      <c r="C110" s="91"/>
      <c r="D110" s="13"/>
      <c r="E110" s="13"/>
      <c r="F110" s="13"/>
      <c r="G110" s="14"/>
      <c r="H110" s="14"/>
      <c r="I110" s="14"/>
      <c r="J110" s="14"/>
      <c r="K110" s="64"/>
    </row>
    <row r="111" spans="1:11" x14ac:dyDescent="0.3">
      <c r="A111" s="6"/>
      <c r="B111" s="13"/>
      <c r="C111" s="91"/>
      <c r="D111" s="13"/>
      <c r="E111" s="13"/>
      <c r="F111" s="13"/>
      <c r="G111" s="14"/>
      <c r="H111" s="14"/>
      <c r="I111" s="64"/>
      <c r="J111" s="64"/>
      <c r="K111" s="64"/>
    </row>
    <row r="112" spans="1:11" x14ac:dyDescent="0.3">
      <c r="A112" s="6"/>
      <c r="B112" s="13"/>
      <c r="C112" s="91"/>
      <c r="D112" s="13"/>
      <c r="E112" s="13"/>
      <c r="F112" s="13"/>
      <c r="G112" s="14"/>
      <c r="H112" s="14"/>
      <c r="I112" s="64"/>
      <c r="J112" s="64"/>
      <c r="K112" s="64"/>
    </row>
    <row r="113" spans="1:11" x14ac:dyDescent="0.3">
      <c r="A113" s="6"/>
      <c r="B113" s="13"/>
      <c r="C113" s="91"/>
      <c r="D113" s="13"/>
      <c r="E113" s="13"/>
      <c r="F113" s="13"/>
      <c r="G113" s="14"/>
      <c r="H113" s="14"/>
      <c r="I113" s="64"/>
      <c r="J113" s="64"/>
      <c r="K113" s="64"/>
    </row>
    <row r="114" spans="1:11" x14ac:dyDescent="0.3">
      <c r="A114" s="6"/>
      <c r="B114" s="13"/>
      <c r="C114" s="91"/>
      <c r="D114" s="13"/>
      <c r="E114" s="13"/>
      <c r="F114" s="13"/>
      <c r="G114" s="14"/>
      <c r="H114" s="14"/>
      <c r="I114" s="64"/>
      <c r="J114" s="64"/>
      <c r="K114" s="64"/>
    </row>
    <row r="115" spans="1:11" x14ac:dyDescent="0.3">
      <c r="A115" s="6"/>
      <c r="B115" s="13"/>
      <c r="C115" s="91"/>
      <c r="D115" s="13"/>
      <c r="E115" s="13"/>
      <c r="F115" s="13"/>
      <c r="G115" s="14"/>
      <c r="H115" s="14"/>
      <c r="I115" s="64"/>
      <c r="J115" s="64"/>
      <c r="K115" s="64"/>
    </row>
    <row r="116" spans="1:11" x14ac:dyDescent="0.3">
      <c r="A116" s="6"/>
      <c r="B116" s="13"/>
      <c r="C116" s="91"/>
      <c r="D116" s="13"/>
      <c r="E116" s="13"/>
      <c r="F116" s="13"/>
      <c r="G116" s="14"/>
      <c r="H116" s="14"/>
      <c r="I116" s="64"/>
      <c r="J116" s="64"/>
      <c r="K116" s="64"/>
    </row>
    <row r="117" spans="1:11" x14ac:dyDescent="0.3">
      <c r="A117" s="6"/>
      <c r="B117" s="13"/>
      <c r="C117" s="91"/>
      <c r="D117" s="13"/>
      <c r="E117" s="13"/>
      <c r="F117" s="13"/>
      <c r="G117" s="14"/>
      <c r="H117" s="14"/>
      <c r="I117" s="64"/>
      <c r="J117" s="64"/>
      <c r="K117" s="64"/>
    </row>
    <row r="118" spans="1:11" x14ac:dyDescent="0.3">
      <c r="A118" s="6"/>
      <c r="B118" s="13"/>
      <c r="C118" s="91"/>
      <c r="D118" s="13"/>
      <c r="E118" s="13"/>
      <c r="F118" s="13"/>
      <c r="G118" s="14"/>
      <c r="H118" s="14"/>
      <c r="I118" s="64"/>
      <c r="J118" s="64"/>
      <c r="K118" s="64"/>
    </row>
    <row r="119" spans="1:11" x14ac:dyDescent="0.3">
      <c r="A119" s="96"/>
      <c r="B119" s="9"/>
      <c r="C119" s="97"/>
      <c r="D119" s="9"/>
      <c r="E119" s="9"/>
      <c r="F119" s="10"/>
      <c r="G119" s="10"/>
      <c r="H119" s="10"/>
      <c r="I119" s="11"/>
      <c r="J119" s="11"/>
      <c r="K119" s="11"/>
    </row>
    <row r="120" spans="1:11" x14ac:dyDescent="0.3">
      <c r="A120" s="6"/>
      <c r="B120" s="13"/>
      <c r="C120" s="91"/>
      <c r="D120" s="13"/>
      <c r="E120" s="13"/>
      <c r="F120" s="13"/>
      <c r="G120" s="14"/>
      <c r="H120" s="14"/>
      <c r="I120" s="64"/>
      <c r="J120" s="64"/>
      <c r="K120" s="64"/>
    </row>
    <row r="121" spans="1:11" x14ac:dyDescent="0.3">
      <c r="A121" s="6"/>
      <c r="B121" s="13"/>
      <c r="C121" s="91"/>
      <c r="D121" s="13"/>
      <c r="E121" s="13"/>
      <c r="F121" s="13"/>
      <c r="G121" s="14"/>
      <c r="H121" s="14"/>
      <c r="I121" s="14"/>
      <c r="J121" s="14"/>
      <c r="K121" s="14"/>
    </row>
    <row r="122" spans="1:11" x14ac:dyDescent="0.3">
      <c r="A122" s="6"/>
      <c r="B122" s="13"/>
      <c r="C122" s="91"/>
      <c r="D122" s="13"/>
      <c r="E122" s="13"/>
      <c r="F122" s="13"/>
      <c r="G122" s="14"/>
      <c r="H122" s="14"/>
      <c r="I122" s="14"/>
      <c r="J122" s="14"/>
      <c r="K122" s="14"/>
    </row>
    <row r="123" spans="1:11" x14ac:dyDescent="0.3">
      <c r="A123" s="6"/>
      <c r="B123" s="13"/>
      <c r="C123" s="91"/>
      <c r="D123" s="13"/>
      <c r="E123" s="13"/>
      <c r="F123" s="13"/>
      <c r="G123" s="14"/>
      <c r="H123" s="14"/>
      <c r="I123" s="14"/>
      <c r="J123" s="14"/>
      <c r="K123" s="14"/>
    </row>
    <row r="124" spans="1:11" x14ac:dyDescent="0.3">
      <c r="A124" s="6"/>
      <c r="B124" s="13"/>
      <c r="C124" s="91"/>
      <c r="D124" s="13"/>
      <c r="E124" s="13"/>
      <c r="F124" s="13"/>
      <c r="G124" s="14"/>
      <c r="H124" s="14"/>
      <c r="I124" s="14"/>
      <c r="J124" s="14"/>
      <c r="K124" s="14"/>
    </row>
    <row r="125" spans="1:11" x14ac:dyDescent="0.3">
      <c r="A125" s="6"/>
      <c r="B125" s="13"/>
      <c r="C125" s="91"/>
      <c r="D125" s="13"/>
      <c r="E125" s="13"/>
      <c r="F125" s="13"/>
      <c r="G125" s="14"/>
      <c r="H125" s="14"/>
      <c r="I125" s="14"/>
      <c r="J125" s="14"/>
      <c r="K125" s="14"/>
    </row>
    <row r="126" spans="1:11" x14ac:dyDescent="0.3">
      <c r="A126" s="6"/>
      <c r="B126" s="13"/>
      <c r="C126" s="91"/>
      <c r="D126" s="13"/>
      <c r="E126" s="13"/>
      <c r="F126" s="13"/>
      <c r="G126" s="14"/>
      <c r="H126" s="14"/>
      <c r="I126" s="14"/>
      <c r="J126" s="14"/>
      <c r="K126" s="14"/>
    </row>
    <row r="127" spans="1:11" x14ac:dyDescent="0.3">
      <c r="A127" s="6"/>
      <c r="B127" s="13"/>
      <c r="C127" s="91"/>
      <c r="D127" s="13"/>
      <c r="E127" s="13"/>
      <c r="F127" s="13"/>
      <c r="G127" s="14"/>
      <c r="H127" s="14"/>
      <c r="I127" s="64"/>
      <c r="J127" s="64"/>
      <c r="K127" s="64"/>
    </row>
    <row r="128" spans="1:11" x14ac:dyDescent="0.3">
      <c r="A128" s="6"/>
      <c r="B128" s="13"/>
      <c r="C128" s="91"/>
      <c r="D128" s="13"/>
      <c r="E128" s="13"/>
      <c r="F128" s="13"/>
      <c r="G128" s="14"/>
      <c r="H128" s="14"/>
      <c r="I128" s="64"/>
      <c r="J128" s="64"/>
      <c r="K128" s="64"/>
    </row>
    <row r="129" spans="1:11" x14ac:dyDescent="0.3">
      <c r="A129" s="6"/>
      <c r="B129" s="13"/>
      <c r="C129" s="91"/>
      <c r="D129" s="13"/>
      <c r="E129" s="13"/>
      <c r="F129" s="13"/>
      <c r="G129" s="14"/>
      <c r="H129" s="14"/>
      <c r="I129" s="64"/>
      <c r="J129" s="64"/>
      <c r="K129" s="64"/>
    </row>
    <row r="130" spans="1:11" x14ac:dyDescent="0.3">
      <c r="A130" s="6"/>
      <c r="B130" s="13"/>
      <c r="C130" s="91"/>
      <c r="D130" s="13"/>
      <c r="E130" s="13"/>
      <c r="F130" s="13"/>
      <c r="G130" s="14"/>
      <c r="H130" s="14"/>
      <c r="I130" s="64"/>
      <c r="J130" s="64"/>
      <c r="K130" s="64"/>
    </row>
    <row r="131" spans="1:11" x14ac:dyDescent="0.3">
      <c r="A131" s="6"/>
      <c r="B131" s="13"/>
      <c r="C131" s="91"/>
      <c r="D131" s="13"/>
      <c r="E131" s="13"/>
      <c r="F131" s="13"/>
      <c r="G131" s="14"/>
      <c r="H131" s="14"/>
      <c r="I131" s="64"/>
      <c r="J131" s="64"/>
      <c r="K131" s="64"/>
    </row>
    <row r="132" spans="1:11" x14ac:dyDescent="0.3">
      <c r="A132" s="6"/>
      <c r="B132" s="13"/>
      <c r="C132" s="91"/>
      <c r="D132" s="13"/>
      <c r="E132" s="13"/>
      <c r="F132" s="13"/>
      <c r="G132" s="14"/>
      <c r="H132" s="14"/>
      <c r="I132" s="64"/>
      <c r="J132" s="64"/>
      <c r="K132" s="64"/>
    </row>
    <row r="133" spans="1:11" x14ac:dyDescent="0.3">
      <c r="A133" s="6"/>
      <c r="B133" s="13"/>
      <c r="C133" s="91"/>
      <c r="D133" s="13"/>
      <c r="E133" s="13"/>
      <c r="F133" s="13"/>
      <c r="G133" s="14"/>
      <c r="H133" s="14"/>
      <c r="I133" s="64"/>
      <c r="J133" s="64"/>
      <c r="K133" s="64"/>
    </row>
    <row r="134" spans="1:11" x14ac:dyDescent="0.3">
      <c r="A134" s="6"/>
      <c r="B134" s="13"/>
      <c r="C134" s="91"/>
      <c r="D134" s="13"/>
      <c r="E134" s="13"/>
      <c r="F134" s="13"/>
      <c r="G134" s="14"/>
      <c r="H134" s="14"/>
      <c r="I134" s="64"/>
      <c r="J134" s="64"/>
      <c r="K134" s="64"/>
    </row>
    <row r="135" spans="1:11" x14ac:dyDescent="0.3">
      <c r="A135" s="6"/>
      <c r="B135" s="13"/>
      <c r="C135" s="91"/>
      <c r="D135" s="13"/>
      <c r="E135" s="13"/>
      <c r="F135" s="13"/>
      <c r="G135" s="14"/>
      <c r="H135" s="14"/>
      <c r="I135" s="64"/>
      <c r="J135" s="64"/>
      <c r="K135" s="64"/>
    </row>
    <row r="136" spans="1:11" x14ac:dyDescent="0.3">
      <c r="A136" s="96"/>
      <c r="B136" s="9"/>
      <c r="C136" s="97"/>
      <c r="D136" s="9"/>
      <c r="E136" s="9"/>
      <c r="F136" s="9"/>
      <c r="G136" s="10"/>
      <c r="H136" s="10"/>
      <c r="I136" s="11"/>
      <c r="J136" s="11"/>
      <c r="K136" s="11"/>
    </row>
    <row r="137" spans="1:11" x14ac:dyDescent="0.3">
      <c r="A137" s="6"/>
      <c r="B137" s="13"/>
      <c r="C137" s="91"/>
      <c r="D137" s="13"/>
      <c r="E137" s="13"/>
      <c r="F137" s="13"/>
      <c r="G137" s="14"/>
      <c r="H137" s="14"/>
      <c r="I137" s="64"/>
      <c r="J137" s="64"/>
      <c r="K137" s="64"/>
    </row>
    <row r="138" spans="1:11" x14ac:dyDescent="0.3">
      <c r="A138" s="6"/>
      <c r="B138" s="13"/>
      <c r="C138" s="91"/>
      <c r="D138" s="13"/>
      <c r="E138" s="13"/>
      <c r="F138" s="13"/>
      <c r="G138" s="14"/>
      <c r="H138" s="14"/>
      <c r="I138" s="14"/>
      <c r="J138" s="14"/>
      <c r="K138" s="14"/>
    </row>
    <row r="139" spans="1:11" x14ac:dyDescent="0.3">
      <c r="A139" s="6"/>
      <c r="B139" s="13"/>
      <c r="C139" s="91"/>
      <c r="D139" s="13"/>
      <c r="E139" s="13"/>
      <c r="F139" s="13"/>
      <c r="G139" s="14"/>
      <c r="H139" s="14"/>
      <c r="I139" s="64"/>
      <c r="J139" s="64"/>
      <c r="K139" s="64"/>
    </row>
    <row r="140" spans="1:11" x14ac:dyDescent="0.3">
      <c r="A140" s="6"/>
      <c r="B140" s="13"/>
      <c r="C140" s="91"/>
      <c r="D140" s="13"/>
      <c r="E140" s="13"/>
      <c r="F140" s="13"/>
      <c r="G140" s="14"/>
      <c r="H140" s="14"/>
      <c r="I140" s="64"/>
      <c r="J140" s="64"/>
      <c r="K140" s="64"/>
    </row>
    <row r="141" spans="1:11" x14ac:dyDescent="0.3">
      <c r="A141" s="96"/>
      <c r="B141" s="9"/>
      <c r="C141" s="97"/>
      <c r="D141" s="9"/>
      <c r="E141" s="9"/>
      <c r="F141" s="9"/>
      <c r="G141" s="10"/>
      <c r="H141" s="10"/>
      <c r="I141" s="11"/>
      <c r="J141" s="11"/>
      <c r="K141" s="11"/>
    </row>
    <row r="142" spans="1:11" x14ac:dyDescent="0.3">
      <c r="A142" s="6"/>
      <c r="B142" s="13"/>
      <c r="C142" s="91"/>
      <c r="D142" s="13"/>
      <c r="E142" s="13"/>
      <c r="F142" s="13"/>
      <c r="G142" s="14"/>
      <c r="H142" s="14"/>
      <c r="I142" s="64"/>
      <c r="J142" s="64"/>
      <c r="K142" s="64"/>
    </row>
    <row r="143" spans="1:11" x14ac:dyDescent="0.3">
      <c r="A143" s="6"/>
      <c r="B143" s="13"/>
      <c r="C143" s="91"/>
      <c r="D143" s="13"/>
      <c r="E143" s="13"/>
      <c r="F143" s="13"/>
      <c r="G143" s="14"/>
      <c r="H143" s="14"/>
      <c r="I143" s="64"/>
      <c r="J143" s="64"/>
      <c r="K143" s="64"/>
    </row>
    <row r="144" spans="1:11" x14ac:dyDescent="0.3">
      <c r="A144" s="6"/>
      <c r="B144" s="13"/>
      <c r="C144" s="91"/>
      <c r="D144" s="13"/>
      <c r="E144" s="13"/>
      <c r="F144" s="13"/>
      <c r="G144" s="14"/>
      <c r="H144" s="14"/>
      <c r="I144" s="14"/>
      <c r="J144" s="14"/>
      <c r="K144" s="14"/>
    </row>
    <row r="145" spans="1:11" x14ac:dyDescent="0.3">
      <c r="A145" s="6"/>
      <c r="B145" s="13"/>
      <c r="C145" s="91"/>
      <c r="D145" s="13"/>
      <c r="E145" s="13"/>
      <c r="F145" s="13"/>
      <c r="G145" s="14"/>
      <c r="H145" s="14"/>
      <c r="I145" s="14"/>
      <c r="J145" s="14"/>
      <c r="K145" s="14"/>
    </row>
    <row r="146" spans="1:11" x14ac:dyDescent="0.3">
      <c r="A146" s="6"/>
      <c r="B146" s="13"/>
      <c r="C146" s="91"/>
      <c r="D146" s="13"/>
      <c r="E146" s="13"/>
      <c r="F146" s="13"/>
      <c r="G146" s="14"/>
      <c r="H146" s="14"/>
      <c r="I146" s="14"/>
      <c r="J146" s="14"/>
      <c r="K146" s="14"/>
    </row>
    <row r="147" spans="1:11" x14ac:dyDescent="0.3">
      <c r="A147" s="6"/>
      <c r="B147" s="13"/>
      <c r="C147" s="91"/>
      <c r="D147" s="13"/>
      <c r="E147" s="13"/>
      <c r="F147" s="13"/>
      <c r="G147" s="14"/>
      <c r="H147" s="14"/>
      <c r="I147" s="14"/>
      <c r="J147" s="14"/>
      <c r="K147" s="14"/>
    </row>
    <row r="148" spans="1:11" x14ac:dyDescent="0.3">
      <c r="A148" s="6"/>
      <c r="B148" s="13"/>
      <c r="C148" s="91"/>
      <c r="D148" s="13"/>
      <c r="E148" s="13"/>
      <c r="F148" s="13"/>
      <c r="G148" s="14"/>
      <c r="H148" s="14"/>
      <c r="I148" s="14"/>
      <c r="J148" s="14"/>
      <c r="K148" s="14"/>
    </row>
    <row r="149" spans="1:11" x14ac:dyDescent="0.3">
      <c r="A149" s="6"/>
      <c r="B149" s="13"/>
      <c r="C149" s="91"/>
      <c r="D149" s="13"/>
      <c r="E149" s="13"/>
      <c r="F149" s="13"/>
      <c r="G149" s="14"/>
      <c r="H149" s="14"/>
      <c r="I149" s="14"/>
      <c r="J149" s="14"/>
      <c r="K149" s="14"/>
    </row>
    <row r="150" spans="1:11" x14ac:dyDescent="0.3">
      <c r="A150" s="6"/>
      <c r="B150" s="13"/>
      <c r="C150" s="91"/>
      <c r="D150" s="13"/>
      <c r="E150" s="13"/>
      <c r="F150" s="13"/>
      <c r="G150" s="14"/>
      <c r="H150" s="14"/>
      <c r="I150" s="14"/>
      <c r="J150" s="14"/>
      <c r="K150" s="14"/>
    </row>
    <row r="151" spans="1:11" x14ac:dyDescent="0.3">
      <c r="A151" s="6"/>
      <c r="B151" s="13"/>
      <c r="C151" s="91"/>
      <c r="D151" s="13"/>
      <c r="E151" s="13"/>
      <c r="F151" s="13"/>
      <c r="G151" s="14"/>
      <c r="H151" s="14"/>
      <c r="I151" s="14"/>
      <c r="J151" s="14"/>
      <c r="K151" s="14"/>
    </row>
    <row r="152" spans="1:11" x14ac:dyDescent="0.3">
      <c r="A152" s="6"/>
      <c r="B152" s="13"/>
      <c r="C152" s="91"/>
      <c r="D152" s="13"/>
      <c r="E152" s="13"/>
      <c r="F152" s="13"/>
      <c r="G152" s="14"/>
      <c r="H152" s="14"/>
      <c r="I152" s="14"/>
      <c r="J152" s="14"/>
      <c r="K152" s="14"/>
    </row>
    <row r="153" spans="1:11" x14ac:dyDescent="0.3">
      <c r="A153" s="6"/>
      <c r="B153" s="13"/>
      <c r="C153" s="91"/>
      <c r="D153" s="13"/>
      <c r="E153" s="13"/>
      <c r="F153" s="13"/>
      <c r="G153" s="14"/>
      <c r="H153" s="14"/>
      <c r="I153" s="14"/>
      <c r="J153" s="14"/>
      <c r="K153" s="14"/>
    </row>
    <row r="154" spans="1:11" x14ac:dyDescent="0.3">
      <c r="A154" s="6"/>
      <c r="B154" s="13"/>
      <c r="C154" s="91"/>
      <c r="D154" s="13"/>
      <c r="E154" s="13"/>
      <c r="F154" s="13"/>
      <c r="G154" s="14"/>
      <c r="H154" s="14"/>
      <c r="I154" s="14"/>
      <c r="J154" s="14"/>
      <c r="K154" s="14"/>
    </row>
    <row r="155" spans="1:11" x14ac:dyDescent="0.3">
      <c r="A155" s="6"/>
      <c r="B155" s="13"/>
      <c r="C155" s="91"/>
      <c r="D155" s="13"/>
      <c r="E155" s="13"/>
      <c r="F155" s="13"/>
      <c r="G155" s="14"/>
      <c r="H155" s="14"/>
      <c r="I155" s="14"/>
      <c r="J155" s="14"/>
      <c r="K155" s="14"/>
    </row>
    <row r="156" spans="1:11" x14ac:dyDescent="0.3">
      <c r="A156" s="6"/>
      <c r="B156" s="13"/>
      <c r="C156" s="91"/>
      <c r="D156" s="13"/>
      <c r="E156" s="13"/>
      <c r="F156" s="13"/>
      <c r="G156" s="14"/>
      <c r="H156" s="14"/>
      <c r="I156" s="14"/>
      <c r="J156" s="14"/>
      <c r="K156" s="14"/>
    </row>
    <row r="157" spans="1:11" x14ac:dyDescent="0.3">
      <c r="A157" s="6"/>
      <c r="B157" s="13"/>
      <c r="C157" s="91"/>
      <c r="D157" s="13"/>
      <c r="E157" s="13"/>
      <c r="F157" s="13"/>
      <c r="G157" s="14"/>
      <c r="H157" s="14"/>
      <c r="I157" s="14"/>
      <c r="J157" s="14"/>
      <c r="K157" s="14"/>
    </row>
    <row r="158" spans="1:11" x14ac:dyDescent="0.3">
      <c r="A158" s="6"/>
      <c r="B158" s="13"/>
      <c r="C158" s="91"/>
      <c r="D158" s="13"/>
      <c r="E158" s="13"/>
      <c r="F158" s="13"/>
      <c r="G158" s="14"/>
      <c r="H158" s="14"/>
      <c r="I158" s="64"/>
      <c r="J158" s="64"/>
      <c r="K158" s="64"/>
    </row>
    <row r="159" spans="1:11" x14ac:dyDescent="0.3">
      <c r="A159" s="6"/>
      <c r="B159" s="13"/>
      <c r="C159" s="91"/>
      <c r="D159" s="13"/>
      <c r="E159" s="13"/>
      <c r="F159" s="13"/>
      <c r="G159" s="14"/>
      <c r="H159" s="14"/>
      <c r="I159" s="64"/>
      <c r="J159" s="64"/>
      <c r="K159" s="64"/>
    </row>
    <row r="160" spans="1:11" x14ac:dyDescent="0.3">
      <c r="A160" s="6"/>
      <c r="B160" s="13"/>
      <c r="C160" s="91"/>
      <c r="D160" s="13"/>
      <c r="E160" s="13"/>
      <c r="F160" s="13"/>
      <c r="G160" s="14"/>
      <c r="H160" s="14"/>
      <c r="I160" s="64"/>
      <c r="J160" s="14"/>
      <c r="K160" s="14"/>
    </row>
    <row r="161" spans="1:11" x14ac:dyDescent="0.3">
      <c r="A161" s="6"/>
      <c r="B161" s="13"/>
      <c r="C161" s="91"/>
      <c r="D161" s="13"/>
      <c r="E161" s="13"/>
      <c r="F161" s="13"/>
      <c r="G161" s="14"/>
      <c r="H161" s="14"/>
      <c r="I161" s="64"/>
      <c r="J161" s="64"/>
      <c r="K161" s="64"/>
    </row>
    <row r="162" spans="1:11" x14ac:dyDescent="0.3">
      <c r="A162" s="6"/>
      <c r="B162" s="13"/>
      <c r="C162" s="91"/>
      <c r="D162" s="13"/>
      <c r="E162" s="13"/>
      <c r="F162" s="13"/>
      <c r="G162" s="14"/>
      <c r="H162" s="14"/>
      <c r="I162" s="64"/>
      <c r="J162" s="64"/>
      <c r="K162" s="64"/>
    </row>
    <row r="163" spans="1:11" x14ac:dyDescent="0.3">
      <c r="A163" s="96"/>
      <c r="B163" s="9"/>
      <c r="C163" s="97"/>
      <c r="D163" s="9"/>
      <c r="E163" s="9"/>
      <c r="F163" s="10"/>
      <c r="G163" s="10"/>
      <c r="H163" s="10"/>
      <c r="I163" s="11"/>
      <c r="J163" s="11"/>
      <c r="K163" s="11"/>
    </row>
    <row r="164" spans="1:11" x14ac:dyDescent="0.3">
      <c r="A164" s="99"/>
      <c r="B164" s="100"/>
      <c r="C164" s="101"/>
      <c r="D164" s="100"/>
      <c r="E164" s="100"/>
      <c r="F164" s="102"/>
      <c r="G164" s="102"/>
      <c r="H164" s="102"/>
      <c r="I164" s="103"/>
      <c r="J164" s="103"/>
      <c r="K164" s="103"/>
    </row>
    <row r="165" spans="1:11" x14ac:dyDescent="0.3">
      <c r="A165" s="6"/>
      <c r="B165" s="13"/>
      <c r="C165" s="91"/>
      <c r="D165" s="13"/>
      <c r="E165" s="13"/>
      <c r="F165" s="13"/>
      <c r="G165" s="14"/>
      <c r="H165" s="14"/>
      <c r="I165" s="14"/>
      <c r="J165" s="14"/>
      <c r="K165" s="14"/>
    </row>
    <row r="166" spans="1:11" x14ac:dyDescent="0.3">
      <c r="A166" s="6"/>
      <c r="B166" s="13"/>
      <c r="C166" s="91"/>
      <c r="D166" s="13"/>
      <c r="E166" s="13"/>
      <c r="F166" s="13"/>
      <c r="G166" s="14"/>
      <c r="H166" s="14"/>
      <c r="I166" s="14"/>
      <c r="J166" s="14"/>
      <c r="K166" s="14"/>
    </row>
    <row r="167" spans="1:11" x14ac:dyDescent="0.3">
      <c r="A167" s="6"/>
      <c r="B167" s="13"/>
      <c r="C167" s="91"/>
      <c r="D167" s="13"/>
      <c r="E167" s="13"/>
      <c r="F167" s="13"/>
      <c r="G167" s="14"/>
      <c r="H167" s="14"/>
      <c r="I167" s="14"/>
      <c r="J167" s="14"/>
      <c r="K167" s="14"/>
    </row>
    <row r="168" spans="1:11" x14ac:dyDescent="0.3">
      <c r="A168" s="6"/>
      <c r="B168" s="13"/>
      <c r="C168" s="91"/>
      <c r="D168" s="13"/>
      <c r="E168" s="13"/>
      <c r="F168" s="13"/>
      <c r="G168" s="14"/>
      <c r="H168" s="14"/>
      <c r="I168" s="14"/>
      <c r="J168" s="14"/>
      <c r="K168" s="14"/>
    </row>
    <row r="169" spans="1:11" x14ac:dyDescent="0.3">
      <c r="A169" s="6"/>
      <c r="B169" s="13"/>
      <c r="C169" s="91"/>
      <c r="D169" s="13"/>
      <c r="E169" s="13"/>
      <c r="F169" s="13"/>
      <c r="G169" s="14"/>
      <c r="H169" s="14"/>
      <c r="I169" s="14"/>
      <c r="J169" s="14"/>
      <c r="K169" s="14"/>
    </row>
    <row r="170" spans="1:11" x14ac:dyDescent="0.3">
      <c r="A170" s="6"/>
      <c r="B170" s="13"/>
      <c r="C170" s="91"/>
      <c r="D170" s="13"/>
      <c r="E170" s="13"/>
      <c r="F170" s="13"/>
      <c r="G170" s="14"/>
      <c r="H170" s="14"/>
      <c r="I170" s="14"/>
      <c r="J170" s="14"/>
      <c r="K170" s="14"/>
    </row>
    <row r="171" spans="1:11" x14ac:dyDescent="0.3">
      <c r="A171" s="6"/>
      <c r="B171" s="13"/>
      <c r="C171" s="91"/>
      <c r="D171" s="13"/>
      <c r="E171" s="13"/>
      <c r="F171" s="13"/>
      <c r="G171" s="14"/>
      <c r="H171" s="14"/>
      <c r="I171" s="14"/>
      <c r="J171" s="14"/>
      <c r="K171" s="14"/>
    </row>
    <row r="172" spans="1:11" x14ac:dyDescent="0.3">
      <c r="A172" s="6"/>
      <c r="B172" s="13"/>
      <c r="C172" s="91"/>
      <c r="D172" s="13"/>
      <c r="E172" s="13"/>
      <c r="F172" s="13"/>
      <c r="G172" s="14"/>
      <c r="H172" s="14"/>
      <c r="I172" s="14"/>
      <c r="J172" s="14"/>
      <c r="K172" s="14"/>
    </row>
    <row r="173" spans="1:11" x14ac:dyDescent="0.3">
      <c r="A173" s="6"/>
      <c r="B173" s="13"/>
      <c r="C173" s="91"/>
      <c r="D173" s="13"/>
      <c r="E173" s="13"/>
      <c r="F173" s="13"/>
      <c r="G173" s="14"/>
      <c r="H173" s="14"/>
      <c r="I173" s="14"/>
      <c r="J173" s="14"/>
      <c r="K173" s="14"/>
    </row>
    <row r="174" spans="1:11" x14ac:dyDescent="0.3">
      <c r="A174" s="6"/>
      <c r="B174" s="13"/>
      <c r="C174" s="91"/>
      <c r="D174" s="13"/>
      <c r="E174" s="13"/>
      <c r="F174" s="13"/>
      <c r="G174" s="14"/>
      <c r="H174" s="14"/>
      <c r="I174" s="14"/>
      <c r="J174" s="14"/>
      <c r="K174" s="14"/>
    </row>
    <row r="175" spans="1:11" x14ac:dyDescent="0.3">
      <c r="A175" s="6"/>
      <c r="B175" s="13"/>
      <c r="C175" s="91"/>
      <c r="D175" s="13"/>
      <c r="E175" s="13"/>
      <c r="F175" s="13"/>
      <c r="G175" s="14"/>
      <c r="H175" s="14"/>
      <c r="I175" s="14"/>
      <c r="J175" s="14"/>
      <c r="K175" s="14"/>
    </row>
    <row r="176" spans="1:11" x14ac:dyDescent="0.3">
      <c r="A176" s="104"/>
      <c r="B176" s="13"/>
      <c r="C176" s="91"/>
      <c r="D176" s="13"/>
      <c r="E176" s="13"/>
      <c r="F176" s="13"/>
      <c r="G176" s="14"/>
      <c r="H176" s="14"/>
      <c r="I176" s="14"/>
      <c r="J176" s="14"/>
      <c r="K176" s="14"/>
    </row>
    <row r="177" spans="1:11" x14ac:dyDescent="0.3">
      <c r="A177" s="104"/>
      <c r="B177" s="13"/>
      <c r="C177" s="91"/>
      <c r="D177" s="13"/>
      <c r="E177" s="13"/>
      <c r="F177" s="13"/>
      <c r="G177" s="14"/>
      <c r="H177" s="14"/>
      <c r="I177" s="14"/>
      <c r="J177" s="14"/>
      <c r="K177" s="14"/>
    </row>
    <row r="178" spans="1:11" x14ac:dyDescent="0.3">
      <c r="A178" s="104"/>
      <c r="B178" s="13"/>
      <c r="C178" s="91"/>
      <c r="D178" s="13"/>
      <c r="E178" s="13"/>
      <c r="F178" s="13"/>
      <c r="G178" s="14"/>
      <c r="H178" s="14"/>
      <c r="I178" s="14"/>
      <c r="J178" s="14"/>
      <c r="K178" s="14"/>
    </row>
    <row r="179" spans="1:11" x14ac:dyDescent="0.3">
      <c r="A179" s="104"/>
      <c r="B179" s="13"/>
      <c r="C179" s="91"/>
      <c r="D179" s="13"/>
      <c r="E179" s="13"/>
      <c r="F179" s="13"/>
      <c r="G179" s="14"/>
      <c r="H179" s="14"/>
      <c r="I179" s="14"/>
      <c r="J179" s="14"/>
      <c r="K179" s="14"/>
    </row>
    <row r="180" spans="1:11" x14ac:dyDescent="0.3">
      <c r="A180" s="6"/>
      <c r="B180" s="13"/>
      <c r="C180" s="91"/>
      <c r="D180" s="13"/>
      <c r="E180" s="13"/>
      <c r="F180" s="13"/>
      <c r="G180" s="14"/>
      <c r="H180" s="14"/>
      <c r="I180" s="14"/>
      <c r="J180" s="14"/>
      <c r="K180" s="14"/>
    </row>
    <row r="181" spans="1:11" x14ac:dyDescent="0.3">
      <c r="A181" s="6"/>
      <c r="B181" s="13"/>
      <c r="C181" s="91"/>
      <c r="D181" s="13"/>
      <c r="E181" s="13"/>
      <c r="F181" s="13"/>
      <c r="G181" s="14"/>
      <c r="H181" s="14"/>
      <c r="I181" s="14"/>
      <c r="J181" s="14"/>
      <c r="K181" s="14"/>
    </row>
    <row r="182" spans="1:11" x14ac:dyDescent="0.3">
      <c r="A182" s="6"/>
      <c r="B182" s="13"/>
      <c r="C182" s="91"/>
      <c r="D182" s="13"/>
      <c r="E182" s="13"/>
      <c r="F182" s="13"/>
      <c r="G182" s="14"/>
      <c r="H182" s="14"/>
      <c r="I182" s="14"/>
      <c r="J182" s="14"/>
      <c r="K182" s="14"/>
    </row>
    <row r="183" spans="1:11" x14ac:dyDescent="0.3">
      <c r="A183" s="6"/>
      <c r="B183" s="13"/>
      <c r="C183" s="91"/>
      <c r="D183" s="13"/>
      <c r="E183" s="13"/>
      <c r="F183" s="13"/>
      <c r="G183" s="14"/>
      <c r="H183" s="14"/>
      <c r="I183" s="14"/>
      <c r="J183" s="14"/>
      <c r="K183" s="14"/>
    </row>
    <row r="184" spans="1:11" x14ac:dyDescent="0.3">
      <c r="A184" s="6"/>
      <c r="B184" s="13"/>
      <c r="C184" s="91"/>
      <c r="D184" s="13"/>
      <c r="E184" s="13"/>
      <c r="F184" s="13"/>
      <c r="G184" s="14"/>
      <c r="H184" s="14"/>
      <c r="I184" s="14"/>
      <c r="J184" s="14"/>
      <c r="K184" s="14"/>
    </row>
    <row r="185" spans="1:11" x14ac:dyDescent="0.3">
      <c r="A185" s="6"/>
      <c r="B185" s="13"/>
      <c r="C185" s="91"/>
      <c r="D185" s="13"/>
      <c r="E185" s="13"/>
      <c r="F185" s="13"/>
      <c r="G185" s="14"/>
      <c r="H185" s="14"/>
      <c r="I185" s="14"/>
      <c r="J185" s="14"/>
      <c r="K185" s="14"/>
    </row>
    <row r="186" spans="1:11" x14ac:dyDescent="0.3">
      <c r="A186" s="6"/>
      <c r="B186" s="13"/>
      <c r="C186" s="91"/>
      <c r="D186" s="13"/>
      <c r="E186" s="13"/>
      <c r="F186" s="13"/>
      <c r="G186" s="14"/>
      <c r="H186" s="14"/>
      <c r="I186" s="14"/>
      <c r="J186" s="14"/>
      <c r="K186" s="14"/>
    </row>
    <row r="187" spans="1:11" x14ac:dyDescent="0.3">
      <c r="A187" s="6"/>
      <c r="B187" s="13"/>
      <c r="C187" s="91"/>
      <c r="D187" s="13"/>
      <c r="E187" s="13"/>
      <c r="F187" s="13"/>
      <c r="G187" s="14"/>
      <c r="H187" s="14"/>
      <c r="I187" s="14"/>
      <c r="J187" s="14"/>
      <c r="K187" s="14"/>
    </row>
    <row r="188" spans="1:11" x14ac:dyDescent="0.3">
      <c r="A188" s="6"/>
      <c r="B188" s="13"/>
      <c r="C188" s="91"/>
      <c r="D188" s="13"/>
      <c r="E188" s="13"/>
      <c r="F188" s="13"/>
      <c r="G188" s="14"/>
      <c r="H188" s="14"/>
      <c r="I188" s="14"/>
      <c r="J188" s="14"/>
      <c r="K188" s="14"/>
    </row>
    <row r="189" spans="1:11" x14ac:dyDescent="0.3">
      <c r="A189" s="6"/>
      <c r="B189" s="13"/>
      <c r="C189" s="91"/>
      <c r="D189" s="13"/>
      <c r="E189" s="13"/>
      <c r="F189" s="13"/>
      <c r="G189" s="14"/>
      <c r="H189" s="14"/>
      <c r="I189" s="14"/>
      <c r="J189" s="14"/>
      <c r="K189" s="14"/>
    </row>
    <row r="190" spans="1:11" x14ac:dyDescent="0.3">
      <c r="A190" s="6"/>
      <c r="B190" s="13"/>
      <c r="C190" s="91"/>
      <c r="D190" s="13"/>
      <c r="E190" s="13"/>
      <c r="F190" s="13"/>
      <c r="G190" s="14"/>
      <c r="H190" s="14"/>
      <c r="I190" s="14"/>
      <c r="J190" s="14"/>
      <c r="K190" s="14"/>
    </row>
    <row r="191" spans="1:11" x14ac:dyDescent="0.3">
      <c r="A191" s="6"/>
      <c r="B191" s="13"/>
      <c r="C191" s="91"/>
      <c r="D191" s="13"/>
      <c r="E191" s="13"/>
      <c r="F191" s="13"/>
      <c r="G191" s="14"/>
      <c r="H191" s="14"/>
      <c r="I191" s="14"/>
      <c r="J191" s="14"/>
      <c r="K191" s="14"/>
    </row>
    <row r="192" spans="1:11" x14ac:dyDescent="0.3">
      <c r="A192" s="6"/>
      <c r="B192" s="13"/>
      <c r="C192" s="91"/>
      <c r="D192" s="13"/>
      <c r="E192" s="13"/>
      <c r="F192" s="13"/>
      <c r="G192" s="14"/>
      <c r="H192" s="14"/>
      <c r="I192" s="14"/>
      <c r="J192" s="14"/>
      <c r="K192" s="14"/>
    </row>
    <row r="193" spans="1:11" x14ac:dyDescent="0.3">
      <c r="A193" s="6"/>
      <c r="B193" s="13"/>
      <c r="C193" s="91"/>
      <c r="D193" s="13"/>
      <c r="E193" s="13"/>
      <c r="F193" s="13"/>
      <c r="G193" s="14"/>
      <c r="H193" s="14"/>
      <c r="I193" s="14"/>
      <c r="J193" s="14"/>
      <c r="K193" s="14"/>
    </row>
    <row r="194" spans="1:11" x14ac:dyDescent="0.3">
      <c r="A194" s="6"/>
      <c r="B194" s="13"/>
      <c r="C194" s="91"/>
      <c r="D194" s="13"/>
      <c r="E194" s="13"/>
      <c r="F194" s="13"/>
      <c r="G194" s="14"/>
      <c r="H194" s="14"/>
      <c r="I194" s="14"/>
      <c r="J194" s="14"/>
      <c r="K194" s="14"/>
    </row>
    <row r="195" spans="1:11" x14ac:dyDescent="0.3">
      <c r="A195" s="6"/>
      <c r="B195" s="13"/>
      <c r="C195" s="91"/>
      <c r="D195" s="13"/>
      <c r="E195" s="13"/>
      <c r="F195" s="13"/>
      <c r="G195" s="14"/>
      <c r="H195" s="14"/>
      <c r="I195" s="14"/>
      <c r="J195" s="14"/>
      <c r="K195" s="14"/>
    </row>
    <row r="196" spans="1:11" x14ac:dyDescent="0.3">
      <c r="A196" s="6"/>
      <c r="B196" s="13"/>
      <c r="C196" s="91"/>
      <c r="D196" s="13"/>
      <c r="E196" s="13"/>
      <c r="F196" s="13"/>
      <c r="G196" s="14"/>
      <c r="H196" s="14"/>
      <c r="I196" s="14"/>
      <c r="J196" s="14"/>
      <c r="K196" s="14"/>
    </row>
    <row r="197" spans="1:11" x14ac:dyDescent="0.3">
      <c r="A197" s="6"/>
      <c r="B197" s="13"/>
      <c r="C197" s="91"/>
      <c r="D197" s="13"/>
      <c r="E197" s="13"/>
      <c r="F197" s="13"/>
      <c r="G197" s="14"/>
      <c r="H197" s="14"/>
      <c r="I197" s="14"/>
      <c r="J197" s="14"/>
      <c r="K197" s="14"/>
    </row>
    <row r="198" spans="1:11" x14ac:dyDescent="0.3">
      <c r="A198" s="6"/>
      <c r="B198" s="13"/>
      <c r="C198" s="91"/>
      <c r="D198" s="13"/>
      <c r="E198" s="13"/>
      <c r="F198" s="13"/>
      <c r="G198" s="14"/>
      <c r="H198" s="14"/>
      <c r="I198" s="14"/>
      <c r="J198" s="14"/>
      <c r="K198" s="14"/>
    </row>
    <row r="199" spans="1:11" x14ac:dyDescent="0.3">
      <c r="A199" s="6"/>
      <c r="B199" s="13"/>
      <c r="C199" s="91"/>
      <c r="D199" s="13"/>
      <c r="E199" s="13"/>
      <c r="F199" s="13"/>
      <c r="G199" s="14"/>
      <c r="H199" s="14"/>
      <c r="I199" s="14"/>
      <c r="J199" s="14"/>
      <c r="K199" s="14"/>
    </row>
    <row r="200" spans="1:11" x14ac:dyDescent="0.3">
      <c r="A200" s="6"/>
      <c r="B200" s="13"/>
      <c r="C200" s="91"/>
      <c r="D200" s="13"/>
      <c r="E200" s="13"/>
      <c r="F200" s="13"/>
      <c r="G200" s="14"/>
      <c r="H200" s="14"/>
      <c r="I200" s="14"/>
      <c r="J200" s="14"/>
      <c r="K200" s="14"/>
    </row>
    <row r="201" spans="1:11" x14ac:dyDescent="0.3">
      <c r="A201" s="6"/>
      <c r="B201" s="13"/>
      <c r="C201" s="91"/>
      <c r="D201" s="13"/>
      <c r="E201" s="13"/>
      <c r="F201" s="13"/>
      <c r="G201" s="14"/>
      <c r="H201" s="14"/>
      <c r="I201" s="14"/>
      <c r="J201" s="14"/>
      <c r="K201" s="14"/>
    </row>
    <row r="202" spans="1:11" x14ac:dyDescent="0.3">
      <c r="A202" s="6"/>
      <c r="B202" s="13"/>
      <c r="C202" s="91"/>
      <c r="D202" s="13"/>
      <c r="E202" s="13"/>
      <c r="F202" s="13"/>
      <c r="G202" s="14"/>
      <c r="H202" s="14"/>
      <c r="I202" s="14"/>
      <c r="J202" s="14"/>
      <c r="K202" s="14"/>
    </row>
    <row r="203" spans="1:11" x14ac:dyDescent="0.3">
      <c r="A203" s="6"/>
      <c r="B203" s="13"/>
      <c r="C203" s="91"/>
      <c r="D203" s="13"/>
      <c r="E203" s="13"/>
      <c r="F203" s="13"/>
      <c r="G203" s="14"/>
      <c r="H203" s="14"/>
      <c r="I203" s="14"/>
      <c r="J203" s="14"/>
      <c r="K203" s="14"/>
    </row>
    <row r="204" spans="1:11" x14ac:dyDescent="0.3">
      <c r="A204" s="6"/>
      <c r="B204" s="13"/>
      <c r="C204" s="91"/>
      <c r="D204" s="13"/>
      <c r="E204" s="13"/>
      <c r="F204" s="13"/>
      <c r="G204" s="14"/>
      <c r="H204" s="14"/>
      <c r="I204" s="14"/>
      <c r="J204" s="14"/>
      <c r="K204" s="14"/>
    </row>
    <row r="205" spans="1:11" x14ac:dyDescent="0.3">
      <c r="A205" s="6"/>
      <c r="B205" s="13"/>
      <c r="C205" s="91"/>
      <c r="D205" s="13"/>
      <c r="E205" s="13"/>
      <c r="F205" s="13"/>
      <c r="G205" s="14"/>
      <c r="H205" s="14"/>
      <c r="I205" s="14"/>
      <c r="J205" s="14"/>
      <c r="K205" s="14"/>
    </row>
    <row r="206" spans="1:11" x14ac:dyDescent="0.3">
      <c r="A206" s="6"/>
      <c r="B206" s="13"/>
      <c r="C206" s="91"/>
      <c r="D206" s="13"/>
      <c r="E206" s="13"/>
      <c r="F206" s="13"/>
      <c r="G206" s="14"/>
      <c r="H206" s="14"/>
      <c r="I206" s="14"/>
      <c r="J206" s="14"/>
      <c r="K206" s="14"/>
    </row>
    <row r="207" spans="1:11" x14ac:dyDescent="0.3">
      <c r="A207" s="6"/>
      <c r="B207" s="13"/>
      <c r="C207" s="91"/>
      <c r="D207" s="13"/>
      <c r="E207" s="13"/>
      <c r="F207" s="13"/>
      <c r="G207" s="14"/>
      <c r="H207" s="14"/>
      <c r="I207" s="14"/>
      <c r="J207" s="14"/>
      <c r="K207" s="14"/>
    </row>
    <row r="208" spans="1:11" x14ac:dyDescent="0.3">
      <c r="A208" s="6"/>
      <c r="B208" s="13"/>
      <c r="C208" s="91"/>
      <c r="D208" s="13"/>
      <c r="E208" s="13"/>
      <c r="F208" s="13"/>
      <c r="G208" s="14"/>
      <c r="H208" s="14"/>
      <c r="I208" s="14"/>
      <c r="J208" s="14"/>
      <c r="K208" s="14"/>
    </row>
    <row r="209" spans="1:11" x14ac:dyDescent="0.3">
      <c r="A209" s="6"/>
      <c r="B209" s="13"/>
      <c r="C209" s="91"/>
      <c r="D209" s="13"/>
      <c r="E209" s="13"/>
      <c r="F209" s="13"/>
      <c r="G209" s="14"/>
      <c r="H209" s="14"/>
      <c r="I209" s="14"/>
      <c r="J209" s="14"/>
      <c r="K209" s="14"/>
    </row>
    <row r="210" spans="1:11" x14ac:dyDescent="0.3">
      <c r="A210" s="6"/>
      <c r="B210" s="13"/>
      <c r="C210" s="91"/>
      <c r="D210" s="13"/>
      <c r="E210" s="13"/>
      <c r="F210" s="13"/>
      <c r="G210" s="14"/>
      <c r="H210" s="14"/>
      <c r="I210" s="14"/>
      <c r="J210" s="14"/>
      <c r="K210" s="14"/>
    </row>
    <row r="211" spans="1:11" x14ac:dyDescent="0.3">
      <c r="A211" s="6"/>
      <c r="B211" s="13"/>
      <c r="C211" s="91"/>
      <c r="D211" s="13"/>
      <c r="E211" s="13"/>
      <c r="F211" s="13"/>
      <c r="G211" s="14"/>
      <c r="H211" s="14"/>
      <c r="I211" s="14"/>
      <c r="J211" s="14"/>
      <c r="K211" s="14"/>
    </row>
    <row r="212" spans="1:11" x14ac:dyDescent="0.3">
      <c r="A212" s="6"/>
      <c r="B212" s="13"/>
      <c r="C212" s="91"/>
      <c r="D212" s="13"/>
      <c r="E212" s="13"/>
      <c r="F212" s="13"/>
      <c r="G212" s="14"/>
      <c r="H212" s="14"/>
      <c r="I212" s="14"/>
      <c r="J212" s="14"/>
      <c r="K212" s="14"/>
    </row>
    <row r="213" spans="1:11" x14ac:dyDescent="0.3">
      <c r="A213" s="6"/>
      <c r="B213" s="13"/>
      <c r="C213" s="91"/>
      <c r="D213" s="13"/>
      <c r="E213" s="13"/>
      <c r="F213" s="13"/>
      <c r="G213" s="14"/>
      <c r="H213" s="14"/>
      <c r="I213" s="14"/>
      <c r="J213" s="14"/>
      <c r="K213" s="14"/>
    </row>
    <row r="214" spans="1:11" x14ac:dyDescent="0.3">
      <c r="A214" s="6"/>
      <c r="B214" s="13"/>
      <c r="C214" s="91"/>
      <c r="D214" s="13"/>
      <c r="E214" s="13"/>
      <c r="F214" s="13"/>
      <c r="G214" s="14"/>
      <c r="H214" s="14"/>
      <c r="I214" s="14"/>
      <c r="J214" s="14"/>
      <c r="K214" s="14"/>
    </row>
    <row r="215" spans="1:11" x14ac:dyDescent="0.3">
      <c r="A215" s="6"/>
      <c r="B215" s="13"/>
      <c r="C215" s="91"/>
      <c r="D215" s="13"/>
      <c r="E215" s="13"/>
      <c r="F215" s="13"/>
      <c r="G215" s="14"/>
      <c r="H215" s="14"/>
      <c r="I215" s="14"/>
      <c r="J215" s="14"/>
      <c r="K215" s="14"/>
    </row>
    <row r="216" spans="1:11" x14ac:dyDescent="0.3">
      <c r="A216" s="6"/>
      <c r="B216" s="13"/>
      <c r="C216" s="91"/>
      <c r="D216" s="13"/>
      <c r="E216" s="13"/>
      <c r="F216" s="13"/>
      <c r="G216" s="14"/>
      <c r="H216" s="14"/>
      <c r="I216" s="14"/>
      <c r="J216" s="14"/>
      <c r="K216" s="14"/>
    </row>
    <row r="217" spans="1:11" x14ac:dyDescent="0.3">
      <c r="A217" s="6"/>
      <c r="B217" s="13"/>
      <c r="C217" s="91"/>
      <c r="D217" s="13"/>
      <c r="E217" s="13"/>
      <c r="F217" s="13"/>
      <c r="G217" s="14"/>
      <c r="H217" s="14"/>
      <c r="I217" s="14"/>
      <c r="J217" s="14"/>
      <c r="K217" s="14"/>
    </row>
    <row r="218" spans="1:11" x14ac:dyDescent="0.3">
      <c r="A218" s="6"/>
      <c r="B218" s="13"/>
      <c r="C218" s="91"/>
      <c r="D218" s="13"/>
      <c r="E218" s="13"/>
      <c r="F218" s="13"/>
      <c r="G218" s="14"/>
      <c r="H218" s="14"/>
      <c r="I218" s="14"/>
      <c r="J218" s="14"/>
      <c r="K218" s="14"/>
    </row>
    <row r="219" spans="1:11" x14ac:dyDescent="0.3">
      <c r="A219" s="6"/>
      <c r="B219" s="13"/>
      <c r="C219" s="91"/>
      <c r="D219" s="13"/>
      <c r="E219" s="13"/>
      <c r="F219" s="13"/>
      <c r="G219" s="14"/>
      <c r="H219" s="14"/>
      <c r="I219" s="14"/>
      <c r="J219" s="14"/>
      <c r="K219" s="14"/>
    </row>
    <row r="220" spans="1:11" x14ac:dyDescent="0.3">
      <c r="A220" s="6"/>
      <c r="B220" s="13"/>
      <c r="C220" s="91"/>
      <c r="D220" s="13"/>
      <c r="E220" s="13"/>
      <c r="F220" s="13"/>
      <c r="G220" s="14"/>
      <c r="H220" s="14"/>
      <c r="I220" s="14"/>
      <c r="J220" s="14"/>
      <c r="K220" s="14"/>
    </row>
    <row r="221" spans="1:11" x14ac:dyDescent="0.3">
      <c r="A221" s="6"/>
      <c r="B221" s="13"/>
      <c r="C221" s="91"/>
      <c r="D221" s="13"/>
      <c r="E221" s="13"/>
      <c r="F221" s="13"/>
      <c r="G221" s="14"/>
      <c r="H221" s="14"/>
      <c r="I221" s="14"/>
      <c r="J221" s="14"/>
      <c r="K221" s="14"/>
    </row>
    <row r="222" spans="1:11" x14ac:dyDescent="0.3">
      <c r="A222" s="6"/>
      <c r="B222" s="13"/>
      <c r="C222" s="91"/>
      <c r="D222" s="13"/>
      <c r="E222" s="13"/>
      <c r="F222" s="13"/>
      <c r="G222" s="14"/>
      <c r="H222" s="14"/>
      <c r="I222" s="14"/>
      <c r="J222" s="14"/>
      <c r="K222" s="14"/>
    </row>
    <row r="223" spans="1:11" x14ac:dyDescent="0.3">
      <c r="A223" s="6"/>
      <c r="B223" s="13"/>
      <c r="C223" s="91"/>
      <c r="D223" s="13"/>
      <c r="E223" s="13"/>
      <c r="F223" s="13"/>
      <c r="G223" s="14"/>
      <c r="H223" s="14"/>
      <c r="I223" s="14"/>
      <c r="J223" s="14"/>
      <c r="K223" s="14"/>
    </row>
    <row r="224" spans="1:11" x14ac:dyDescent="0.3">
      <c r="A224" s="6"/>
      <c r="B224" s="13"/>
      <c r="C224" s="91"/>
      <c r="D224" s="13"/>
      <c r="E224" s="13"/>
      <c r="F224" s="13"/>
      <c r="G224" s="14"/>
      <c r="H224" s="14"/>
      <c r="I224" s="64"/>
      <c r="J224" s="64"/>
      <c r="K224" s="64"/>
    </row>
    <row r="225" spans="1:11" x14ac:dyDescent="0.3">
      <c r="A225" s="6"/>
      <c r="B225" s="13"/>
      <c r="C225" s="91"/>
      <c r="D225" s="13"/>
      <c r="E225" s="13"/>
      <c r="F225" s="13"/>
      <c r="G225" s="14"/>
      <c r="H225" s="14"/>
      <c r="I225" s="14"/>
      <c r="J225" s="14"/>
      <c r="K225" s="14"/>
    </row>
    <row r="226" spans="1:11" x14ac:dyDescent="0.3">
      <c r="A226" s="6"/>
      <c r="B226" s="13"/>
      <c r="C226" s="91"/>
      <c r="D226" s="13"/>
      <c r="E226" s="13"/>
      <c r="F226" s="13"/>
      <c r="G226" s="14"/>
      <c r="H226" s="14"/>
      <c r="I226" s="64"/>
      <c r="J226" s="64"/>
      <c r="K226" s="64"/>
    </row>
    <row r="227" spans="1:11" x14ac:dyDescent="0.3">
      <c r="A227" s="6"/>
      <c r="B227" s="13"/>
      <c r="C227" s="91"/>
      <c r="D227" s="13"/>
      <c r="E227" s="13"/>
      <c r="F227" s="13"/>
      <c r="G227" s="14"/>
      <c r="H227" s="14"/>
      <c r="I227" s="14"/>
      <c r="J227" s="14"/>
      <c r="K227" s="14"/>
    </row>
    <row r="228" spans="1:11" x14ac:dyDescent="0.3">
      <c r="A228" s="6"/>
      <c r="B228" s="13"/>
      <c r="C228" s="91"/>
      <c r="D228" s="13"/>
      <c r="E228" s="13"/>
      <c r="F228" s="13"/>
      <c r="G228" s="14"/>
      <c r="H228" s="14"/>
      <c r="I228" s="14"/>
      <c r="J228" s="14"/>
      <c r="K228" s="14"/>
    </row>
    <row r="229" spans="1:11" x14ac:dyDescent="0.3">
      <c r="A229" s="6"/>
      <c r="B229" s="13"/>
      <c r="C229" s="91"/>
      <c r="D229" s="13"/>
      <c r="E229" s="13"/>
      <c r="F229" s="13"/>
      <c r="G229" s="14"/>
      <c r="H229" s="14"/>
      <c r="I229" s="64"/>
      <c r="J229" s="64"/>
      <c r="K229" s="64"/>
    </row>
    <row r="230" spans="1:11" x14ac:dyDescent="0.3">
      <c r="A230" s="6"/>
      <c r="B230" s="13"/>
      <c r="C230" s="91"/>
      <c r="D230" s="13"/>
      <c r="E230" s="13"/>
      <c r="F230" s="13"/>
      <c r="G230" s="14"/>
      <c r="H230" s="14"/>
      <c r="I230" s="64"/>
      <c r="J230" s="64"/>
      <c r="K230" s="64"/>
    </row>
    <row r="231" spans="1:11" x14ac:dyDescent="0.3">
      <c r="A231" s="6"/>
      <c r="B231" s="13"/>
      <c r="C231" s="91"/>
      <c r="D231" s="13"/>
      <c r="E231" s="13"/>
      <c r="F231" s="13"/>
      <c r="G231" s="14"/>
      <c r="H231" s="14"/>
      <c r="I231" s="64"/>
      <c r="J231" s="64"/>
      <c r="K231" s="64"/>
    </row>
    <row r="232" spans="1:11" x14ac:dyDescent="0.3">
      <c r="A232" s="6"/>
      <c r="B232" s="13"/>
      <c r="C232" s="91"/>
      <c r="D232" s="13"/>
      <c r="E232" s="13"/>
      <c r="F232" s="13"/>
      <c r="G232" s="14"/>
      <c r="H232" s="14"/>
      <c r="I232" s="64"/>
      <c r="J232" s="64"/>
      <c r="K232" s="64"/>
    </row>
    <row r="233" spans="1:11" x14ac:dyDescent="0.3">
      <c r="A233" s="6"/>
      <c r="B233" s="13"/>
      <c r="C233" s="91"/>
      <c r="D233" s="13"/>
      <c r="E233" s="13"/>
      <c r="F233" s="13"/>
      <c r="G233" s="14"/>
      <c r="H233" s="14"/>
      <c r="I233" s="64"/>
      <c r="J233" s="64"/>
      <c r="K233" s="64"/>
    </row>
    <row r="234" spans="1:11" x14ac:dyDescent="0.3">
      <c r="A234" s="6"/>
      <c r="B234" s="13"/>
      <c r="C234" s="91"/>
      <c r="D234" s="13"/>
      <c r="E234" s="13"/>
      <c r="F234" s="13"/>
      <c r="G234" s="14"/>
      <c r="H234" s="14"/>
      <c r="I234" s="64"/>
      <c r="J234" s="64"/>
      <c r="K234" s="64"/>
    </row>
    <row r="235" spans="1:11" x14ac:dyDescent="0.3">
      <c r="A235" s="6"/>
      <c r="B235" s="13"/>
      <c r="C235" s="91"/>
      <c r="D235" s="13"/>
      <c r="E235" s="13"/>
      <c r="F235" s="13"/>
      <c r="G235" s="14"/>
      <c r="H235" s="14"/>
      <c r="I235" s="64"/>
      <c r="J235" s="64"/>
      <c r="K235" s="64"/>
    </row>
    <row r="236" spans="1:11" x14ac:dyDescent="0.3">
      <c r="A236" s="6"/>
      <c r="B236" s="13"/>
      <c r="C236" s="91"/>
      <c r="D236" s="13"/>
      <c r="E236" s="13"/>
      <c r="F236" s="13"/>
      <c r="G236" s="14"/>
      <c r="H236" s="14"/>
      <c r="I236" s="64"/>
      <c r="J236" s="64"/>
      <c r="K236" s="64"/>
    </row>
    <row r="237" spans="1:11" x14ac:dyDescent="0.3">
      <c r="A237" s="6"/>
      <c r="B237" s="13"/>
      <c r="C237" s="91"/>
      <c r="D237" s="13"/>
      <c r="E237" s="13"/>
      <c r="F237" s="13"/>
      <c r="G237" s="14"/>
      <c r="H237" s="14"/>
      <c r="I237" s="64"/>
      <c r="J237" s="64"/>
      <c r="K237" s="64"/>
    </row>
    <row r="238" spans="1:11" x14ac:dyDescent="0.3">
      <c r="A238" s="6"/>
      <c r="B238" s="13"/>
      <c r="C238" s="91"/>
      <c r="D238" s="13"/>
      <c r="E238" s="13"/>
      <c r="F238" s="13"/>
      <c r="G238" s="14"/>
      <c r="H238" s="14"/>
      <c r="I238" s="64"/>
      <c r="J238" s="64"/>
      <c r="K238" s="64"/>
    </row>
    <row r="239" spans="1:11" x14ac:dyDescent="0.3">
      <c r="A239" s="6"/>
      <c r="B239" s="13"/>
      <c r="C239" s="91"/>
      <c r="D239" s="13"/>
      <c r="E239" s="13"/>
      <c r="F239" s="13"/>
      <c r="G239" s="14"/>
      <c r="H239" s="14"/>
      <c r="I239" s="64"/>
      <c r="J239" s="64"/>
      <c r="K239" s="64"/>
    </row>
    <row r="240" spans="1:11" x14ac:dyDescent="0.3">
      <c r="A240" s="6"/>
      <c r="B240" s="13"/>
      <c r="C240" s="91"/>
      <c r="D240" s="13"/>
      <c r="E240" s="13"/>
      <c r="F240" s="13"/>
      <c r="G240" s="14"/>
      <c r="H240" s="14"/>
      <c r="I240" s="64"/>
      <c r="J240" s="64"/>
      <c r="K240" s="64"/>
    </row>
    <row r="241" spans="1:11" x14ac:dyDescent="0.3">
      <c r="A241" s="6"/>
      <c r="B241" s="13"/>
      <c r="C241" s="91"/>
      <c r="D241" s="13"/>
      <c r="E241" s="13"/>
      <c r="F241" s="13"/>
      <c r="G241" s="14"/>
      <c r="H241" s="14"/>
      <c r="I241" s="64"/>
      <c r="J241" s="64"/>
      <c r="K241" s="64"/>
    </row>
    <row r="242" spans="1:11" x14ac:dyDescent="0.3">
      <c r="A242" s="6"/>
      <c r="B242" s="13"/>
      <c r="C242" s="91"/>
      <c r="D242" s="13"/>
      <c r="E242" s="13"/>
      <c r="F242" s="13"/>
      <c r="G242" s="14"/>
      <c r="H242" s="14"/>
      <c r="I242" s="64"/>
      <c r="J242" s="64"/>
      <c r="K242" s="64"/>
    </row>
    <row r="243" spans="1:11" x14ac:dyDescent="0.3">
      <c r="A243" s="6"/>
      <c r="B243" s="13"/>
      <c r="C243" s="91"/>
      <c r="D243" s="13"/>
      <c r="E243" s="13"/>
      <c r="F243" s="13"/>
      <c r="G243" s="14"/>
      <c r="H243" s="14"/>
      <c r="I243" s="64"/>
      <c r="J243" s="64"/>
      <c r="K243" s="64"/>
    </row>
    <row r="244" spans="1:11" x14ac:dyDescent="0.3">
      <c r="A244" s="6"/>
      <c r="B244" s="13"/>
      <c r="C244" s="91"/>
      <c r="D244" s="13"/>
      <c r="E244" s="13"/>
      <c r="F244" s="13"/>
      <c r="G244" s="14"/>
      <c r="H244" s="14"/>
      <c r="I244" s="64"/>
      <c r="J244" s="64"/>
      <c r="K244" s="64"/>
    </row>
    <row r="245" spans="1:11" x14ac:dyDescent="0.3">
      <c r="A245" s="6"/>
      <c r="B245" s="13"/>
      <c r="C245" s="91"/>
      <c r="D245" s="13"/>
      <c r="E245" s="13"/>
      <c r="F245" s="13"/>
      <c r="G245" s="14"/>
      <c r="H245" s="14"/>
      <c r="I245" s="64"/>
      <c r="J245" s="64"/>
      <c r="K245" s="64"/>
    </row>
    <row r="246" spans="1:11" x14ac:dyDescent="0.3">
      <c r="A246" s="6"/>
      <c r="B246" s="13"/>
      <c r="C246" s="91"/>
      <c r="D246" s="13"/>
      <c r="E246" s="13"/>
      <c r="F246" s="13"/>
      <c r="G246" s="14"/>
      <c r="H246" s="14"/>
      <c r="I246" s="64"/>
      <c r="J246" s="64"/>
      <c r="K246" s="64"/>
    </row>
    <row r="247" spans="1:11" x14ac:dyDescent="0.3">
      <c r="A247" s="6"/>
      <c r="B247" s="13"/>
      <c r="C247" s="91"/>
      <c r="D247" s="13"/>
      <c r="E247" s="13"/>
      <c r="F247" s="13"/>
      <c r="G247" s="14"/>
      <c r="H247" s="14"/>
      <c r="I247" s="64"/>
      <c r="J247" s="64"/>
      <c r="K247" s="64"/>
    </row>
    <row r="248" spans="1:11" x14ac:dyDescent="0.3">
      <c r="A248" s="6"/>
      <c r="B248" s="13"/>
      <c r="C248" s="91"/>
      <c r="D248" s="13"/>
      <c r="E248" s="13"/>
      <c r="F248" s="13"/>
      <c r="G248" s="14"/>
      <c r="H248" s="14"/>
      <c r="I248" s="64"/>
      <c r="J248" s="64"/>
      <c r="K248" s="64"/>
    </row>
    <row r="249" spans="1:11" x14ac:dyDescent="0.3">
      <c r="A249" s="6"/>
      <c r="B249" s="13"/>
      <c r="C249" s="91"/>
      <c r="D249" s="13"/>
      <c r="E249" s="13"/>
      <c r="F249" s="13"/>
      <c r="G249" s="14"/>
      <c r="H249" s="14"/>
      <c r="I249" s="64"/>
      <c r="J249" s="64"/>
      <c r="K249" s="64"/>
    </row>
    <row r="250" spans="1:11" x14ac:dyDescent="0.3">
      <c r="A250" s="6"/>
      <c r="B250" s="13"/>
      <c r="C250" s="91"/>
      <c r="D250" s="13"/>
      <c r="E250" s="13"/>
      <c r="F250" s="13"/>
      <c r="G250" s="14"/>
      <c r="H250" s="14"/>
      <c r="I250" s="64"/>
      <c r="J250" s="64"/>
      <c r="K250" s="64"/>
    </row>
    <row r="251" spans="1:11" x14ac:dyDescent="0.3">
      <c r="A251" s="6"/>
      <c r="B251" s="13"/>
      <c r="C251" s="91"/>
      <c r="D251" s="13"/>
      <c r="E251" s="13"/>
      <c r="F251" s="13"/>
      <c r="G251" s="14"/>
      <c r="H251" s="14"/>
      <c r="I251" s="64"/>
      <c r="J251" s="64"/>
      <c r="K251" s="64"/>
    </row>
    <row r="252" spans="1:11" x14ac:dyDescent="0.3">
      <c r="A252" s="6"/>
      <c r="B252" s="13"/>
      <c r="C252" s="91"/>
      <c r="D252" s="13"/>
      <c r="E252" s="13"/>
      <c r="F252" s="13"/>
      <c r="G252" s="14"/>
      <c r="H252" s="14"/>
      <c r="I252" s="64"/>
      <c r="J252" s="64"/>
      <c r="K252" s="64"/>
    </row>
    <row r="253" spans="1:11" x14ac:dyDescent="0.3">
      <c r="A253" s="6"/>
      <c r="B253" s="13"/>
      <c r="C253" s="91"/>
      <c r="D253" s="13"/>
      <c r="E253" s="13"/>
      <c r="F253" s="13"/>
      <c r="G253" s="14"/>
      <c r="H253" s="14"/>
      <c r="I253" s="64"/>
      <c r="J253" s="64"/>
      <c r="K253" s="64"/>
    </row>
    <row r="254" spans="1:11" x14ac:dyDescent="0.3">
      <c r="A254" s="6"/>
      <c r="B254" s="13"/>
      <c r="C254" s="91"/>
      <c r="D254" s="13"/>
      <c r="E254" s="13"/>
      <c r="F254" s="13"/>
      <c r="G254" s="14"/>
      <c r="H254" s="14"/>
      <c r="I254" s="64"/>
      <c r="J254" s="64"/>
      <c r="K254" s="64"/>
    </row>
    <row r="255" spans="1:11" x14ac:dyDescent="0.3">
      <c r="A255" s="6"/>
      <c r="B255" s="13"/>
      <c r="C255" s="91"/>
      <c r="D255" s="13"/>
      <c r="E255" s="13"/>
      <c r="F255" s="13"/>
      <c r="G255" s="14"/>
      <c r="H255" s="14"/>
      <c r="I255" s="64"/>
      <c r="J255" s="64"/>
      <c r="K255" s="64"/>
    </row>
    <row r="256" spans="1:11" x14ac:dyDescent="0.3">
      <c r="A256" s="6"/>
      <c r="B256" s="13"/>
      <c r="C256" s="91"/>
      <c r="D256" s="13"/>
      <c r="E256" s="13"/>
      <c r="F256" s="13"/>
      <c r="G256" s="14"/>
      <c r="H256" s="14"/>
      <c r="I256" s="14"/>
      <c r="J256" s="14"/>
      <c r="K256" s="14"/>
    </row>
    <row r="257" spans="1:11" x14ac:dyDescent="0.3">
      <c r="A257" s="6"/>
      <c r="B257" s="13"/>
      <c r="C257" s="91"/>
      <c r="D257" s="13"/>
      <c r="E257" s="13"/>
      <c r="F257" s="13"/>
      <c r="G257" s="14"/>
      <c r="H257" s="14"/>
      <c r="I257" s="64"/>
      <c r="J257" s="64"/>
      <c r="K257" s="64"/>
    </row>
    <row r="258" spans="1:11" x14ac:dyDescent="0.3">
      <c r="A258" s="6"/>
      <c r="B258" s="13"/>
      <c r="C258" s="91"/>
      <c r="D258" s="13"/>
      <c r="E258" s="13"/>
      <c r="F258" s="13"/>
      <c r="G258" s="14"/>
      <c r="H258" s="14"/>
      <c r="I258" s="14"/>
      <c r="J258" s="14"/>
      <c r="K258" s="14"/>
    </row>
    <row r="259" spans="1:11" x14ac:dyDescent="0.3">
      <c r="A259" s="6"/>
      <c r="B259" s="13"/>
      <c r="C259" s="91"/>
      <c r="D259" s="13"/>
      <c r="E259" s="13"/>
      <c r="F259" s="13"/>
      <c r="G259" s="14"/>
      <c r="H259" s="14"/>
      <c r="I259" s="64"/>
      <c r="J259" s="64"/>
      <c r="K259" s="64"/>
    </row>
    <row r="260" spans="1:11" x14ac:dyDescent="0.3">
      <c r="A260" s="6"/>
      <c r="B260" s="13"/>
      <c r="C260" s="91"/>
      <c r="D260" s="13"/>
      <c r="E260" s="13"/>
      <c r="F260" s="13"/>
      <c r="G260" s="14"/>
      <c r="H260" s="14"/>
      <c r="I260" s="64"/>
      <c r="J260" s="64"/>
      <c r="K260" s="64"/>
    </row>
    <row r="261" spans="1:11" x14ac:dyDescent="0.3">
      <c r="A261" s="6"/>
      <c r="B261" s="13"/>
      <c r="C261" s="91"/>
      <c r="D261" s="13"/>
      <c r="E261" s="13"/>
      <c r="F261" s="13"/>
      <c r="G261" s="14"/>
      <c r="H261" s="14"/>
      <c r="I261" s="64"/>
      <c r="J261" s="64"/>
      <c r="K261" s="64"/>
    </row>
    <row r="262" spans="1:11" x14ac:dyDescent="0.3">
      <c r="A262" s="6"/>
      <c r="B262" s="13"/>
      <c r="C262" s="91"/>
      <c r="D262" s="13"/>
      <c r="E262" s="13"/>
      <c r="F262" s="13"/>
      <c r="G262" s="14"/>
      <c r="H262" s="14"/>
      <c r="I262" s="64"/>
      <c r="J262" s="64"/>
      <c r="K262" s="64"/>
    </row>
    <row r="263" spans="1:11" x14ac:dyDescent="0.3">
      <c r="A263" s="6"/>
      <c r="B263" s="13"/>
      <c r="C263" s="91"/>
      <c r="D263" s="13"/>
      <c r="E263" s="13"/>
      <c r="F263" s="13"/>
      <c r="G263" s="14"/>
      <c r="H263" s="14"/>
      <c r="I263" s="64"/>
      <c r="J263" s="64"/>
      <c r="K263" s="64"/>
    </row>
    <row r="264" spans="1:11" x14ac:dyDescent="0.3">
      <c r="A264" s="6"/>
      <c r="B264" s="13"/>
      <c r="C264" s="91"/>
      <c r="D264" s="13"/>
      <c r="E264" s="13"/>
      <c r="F264" s="13"/>
      <c r="G264" s="14"/>
      <c r="H264" s="14"/>
      <c r="I264" s="64"/>
      <c r="J264" s="64"/>
      <c r="K264" s="64"/>
    </row>
    <row r="265" spans="1:11" x14ac:dyDescent="0.3">
      <c r="A265" s="6"/>
      <c r="B265" s="13"/>
      <c r="C265" s="91"/>
      <c r="D265" s="13"/>
      <c r="E265" s="13"/>
      <c r="F265" s="13"/>
      <c r="G265" s="14"/>
      <c r="H265" s="14"/>
      <c r="I265" s="64"/>
      <c r="J265" s="64"/>
      <c r="K265" s="64"/>
    </row>
    <row r="266" spans="1:11" x14ac:dyDescent="0.3">
      <c r="A266" s="6"/>
      <c r="B266" s="13"/>
      <c r="C266" s="91"/>
      <c r="D266" s="13"/>
      <c r="E266" s="13"/>
      <c r="F266" s="13"/>
      <c r="G266" s="14"/>
      <c r="H266" s="14"/>
      <c r="I266" s="64"/>
      <c r="J266" s="64"/>
      <c r="K266" s="64"/>
    </row>
    <row r="267" spans="1:11" x14ac:dyDescent="0.3">
      <c r="A267" s="6"/>
      <c r="B267" s="13"/>
      <c r="C267" s="91"/>
      <c r="D267" s="13"/>
      <c r="E267" s="13"/>
      <c r="F267" s="13"/>
      <c r="G267" s="14"/>
      <c r="H267" s="14"/>
      <c r="I267" s="64"/>
      <c r="J267" s="64"/>
      <c r="K267" s="64"/>
    </row>
    <row r="268" spans="1:11" x14ac:dyDescent="0.3">
      <c r="A268" s="6"/>
      <c r="B268" s="13"/>
      <c r="C268" s="91"/>
      <c r="D268" s="13"/>
      <c r="E268" s="13"/>
      <c r="F268" s="13"/>
      <c r="G268" s="14"/>
      <c r="H268" s="14"/>
      <c r="I268" s="64"/>
      <c r="J268" s="64"/>
      <c r="K268" s="64"/>
    </row>
    <row r="269" spans="1:11" x14ac:dyDescent="0.3">
      <c r="A269" s="6"/>
      <c r="B269" s="13"/>
      <c r="C269" s="91"/>
      <c r="D269" s="13"/>
      <c r="E269" s="13"/>
      <c r="F269" s="13"/>
      <c r="G269" s="14"/>
      <c r="H269" s="14"/>
      <c r="I269" s="64"/>
      <c r="J269" s="64"/>
      <c r="K269" s="64"/>
    </row>
    <row r="270" spans="1:11" x14ac:dyDescent="0.3">
      <c r="A270" s="6"/>
      <c r="B270" s="13"/>
      <c r="C270" s="91"/>
      <c r="D270" s="13"/>
      <c r="E270" s="13"/>
      <c r="F270" s="13"/>
      <c r="G270" s="14"/>
      <c r="H270" s="14"/>
      <c r="I270" s="64"/>
      <c r="J270" s="64"/>
      <c r="K270" s="64"/>
    </row>
    <row r="271" spans="1:11" x14ac:dyDescent="0.3">
      <c r="A271" s="6"/>
      <c r="B271" s="13"/>
      <c r="C271" s="91"/>
      <c r="D271" s="13"/>
      <c r="E271" s="13"/>
      <c r="F271" s="6"/>
      <c r="G271" s="14"/>
      <c r="H271" s="14"/>
      <c r="I271" s="64"/>
      <c r="J271" s="64"/>
      <c r="K271" s="64"/>
    </row>
    <row r="272" spans="1:11" x14ac:dyDescent="0.3">
      <c r="A272" s="96"/>
      <c r="B272" s="9"/>
      <c r="C272" s="97"/>
      <c r="D272" s="9"/>
      <c r="E272" s="9"/>
      <c r="F272" s="96"/>
      <c r="G272" s="10"/>
      <c r="H272" s="96"/>
      <c r="I272" s="11"/>
      <c r="J272" s="11"/>
      <c r="K272" s="11"/>
    </row>
    <row r="273" spans="1:11" x14ac:dyDescent="0.3">
      <c r="A273" s="96"/>
      <c r="B273" s="9"/>
      <c r="C273" s="97"/>
      <c r="D273" s="9"/>
      <c r="E273" s="9"/>
      <c r="F273" s="9"/>
      <c r="G273" s="9"/>
      <c r="H273" s="9"/>
      <c r="I273" s="9"/>
      <c r="J273" s="9"/>
      <c r="K273" s="9"/>
    </row>
    <row r="274" spans="1:11" x14ac:dyDescent="0.3">
      <c r="A274" s="6"/>
      <c r="B274" s="13"/>
      <c r="C274" s="91"/>
      <c r="D274" s="13"/>
      <c r="E274" s="13"/>
      <c r="F274" s="13"/>
      <c r="G274" s="14"/>
      <c r="H274" s="14"/>
      <c r="I274" s="64"/>
      <c r="J274" s="64"/>
      <c r="K274" s="64"/>
    </row>
    <row r="275" spans="1:11" x14ac:dyDescent="0.3">
      <c r="A275" s="6"/>
      <c r="B275" s="13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1:11" x14ac:dyDescent="0.3">
      <c r="A276" s="6"/>
      <c r="B276" s="13"/>
      <c r="C276" s="91"/>
      <c r="D276" s="13"/>
      <c r="E276" s="13"/>
      <c r="F276" s="13"/>
      <c r="G276" s="14"/>
      <c r="H276" s="14"/>
      <c r="I276" s="64"/>
      <c r="J276" s="64"/>
      <c r="K276" s="64"/>
    </row>
    <row r="277" spans="1:11" x14ac:dyDescent="0.3">
      <c r="A277" s="6"/>
      <c r="B277" s="13"/>
      <c r="C277" s="91"/>
      <c r="D277" s="13"/>
      <c r="E277" s="13"/>
      <c r="F277" s="13"/>
      <c r="G277" s="14"/>
      <c r="H277" s="14"/>
      <c r="I277" s="64"/>
      <c r="J277" s="64"/>
      <c r="K277" s="64"/>
    </row>
    <row r="278" spans="1:11" x14ac:dyDescent="0.3">
      <c r="A278" s="6"/>
      <c r="B278" s="13"/>
      <c r="C278" s="91"/>
      <c r="D278" s="13"/>
      <c r="E278" s="13"/>
      <c r="F278" s="13"/>
      <c r="G278" s="14"/>
      <c r="H278" s="14"/>
      <c r="I278" s="14"/>
      <c r="J278" s="14"/>
      <c r="K278" s="14"/>
    </row>
    <row r="279" spans="1:11" x14ac:dyDescent="0.3">
      <c r="A279" s="6"/>
      <c r="B279" s="13"/>
      <c r="C279" s="91"/>
      <c r="D279" s="13"/>
      <c r="E279" s="13"/>
      <c r="F279" s="13"/>
      <c r="G279" s="14"/>
      <c r="H279" s="14"/>
      <c r="I279" s="14"/>
      <c r="J279" s="14"/>
      <c r="K279" s="14"/>
    </row>
    <row r="280" spans="1:11" x14ac:dyDescent="0.3">
      <c r="A280" s="6"/>
      <c r="B280" s="13"/>
      <c r="C280" s="91"/>
      <c r="D280" s="13"/>
      <c r="E280" s="13"/>
      <c r="F280" s="13"/>
      <c r="G280" s="14"/>
      <c r="H280" s="14"/>
      <c r="I280" s="14"/>
      <c r="J280" s="14"/>
      <c r="K280" s="14"/>
    </row>
    <row r="281" spans="1:11" x14ac:dyDescent="0.3">
      <c r="A281" s="6"/>
      <c r="B281" s="13"/>
      <c r="C281" s="91"/>
      <c r="D281" s="13"/>
      <c r="E281" s="13"/>
      <c r="F281" s="13"/>
      <c r="G281" s="14"/>
      <c r="H281" s="14"/>
      <c r="I281" s="14"/>
      <c r="J281" s="14"/>
      <c r="K281" s="14"/>
    </row>
    <row r="282" spans="1:11" x14ac:dyDescent="0.3">
      <c r="A282" s="6"/>
      <c r="B282" s="13"/>
      <c r="C282" s="91"/>
      <c r="D282" s="13"/>
      <c r="E282" s="13"/>
      <c r="F282" s="13"/>
      <c r="G282" s="14"/>
      <c r="H282" s="14"/>
      <c r="I282" s="14"/>
      <c r="J282" s="14"/>
      <c r="K282" s="14"/>
    </row>
    <row r="283" spans="1:11" x14ac:dyDescent="0.3">
      <c r="A283" s="104"/>
      <c r="B283" s="105"/>
      <c r="C283" s="91"/>
      <c r="D283" s="105"/>
      <c r="E283" s="105"/>
      <c r="F283" s="13"/>
      <c r="G283" s="14"/>
      <c r="H283" s="14"/>
      <c r="I283" s="14"/>
      <c r="J283" s="14"/>
      <c r="K283" s="14"/>
    </row>
    <row r="284" spans="1:11" x14ac:dyDescent="0.3">
      <c r="A284" s="6"/>
      <c r="B284" s="13"/>
      <c r="C284" s="91"/>
      <c r="D284" s="13"/>
      <c r="E284" s="13"/>
      <c r="F284" s="13"/>
      <c r="G284" s="14"/>
      <c r="H284" s="14"/>
      <c r="I284" s="14"/>
      <c r="J284" s="14"/>
      <c r="K284" s="14"/>
    </row>
    <row r="285" spans="1:11" x14ac:dyDescent="0.3">
      <c r="A285" s="6"/>
      <c r="B285" s="13"/>
      <c r="C285" s="91"/>
      <c r="D285" s="13"/>
      <c r="E285" s="13"/>
      <c r="F285" s="13"/>
      <c r="G285" s="14"/>
      <c r="H285" s="14"/>
      <c r="I285" s="14"/>
      <c r="J285" s="14"/>
      <c r="K285" s="14"/>
    </row>
    <row r="286" spans="1:11" x14ac:dyDescent="0.3">
      <c r="A286" s="6"/>
      <c r="B286" s="13"/>
      <c r="C286" s="91"/>
      <c r="D286" s="13"/>
      <c r="E286" s="13"/>
      <c r="F286" s="13"/>
      <c r="G286" s="14"/>
      <c r="H286" s="14"/>
      <c r="I286" s="14"/>
      <c r="J286" s="14"/>
      <c r="K286" s="14"/>
    </row>
    <row r="287" spans="1:11" x14ac:dyDescent="0.3">
      <c r="A287" s="6"/>
      <c r="B287" s="13"/>
      <c r="C287" s="91"/>
      <c r="D287" s="13"/>
      <c r="E287" s="13"/>
      <c r="F287" s="13"/>
      <c r="G287" s="14"/>
      <c r="H287" s="14"/>
      <c r="I287" s="14"/>
      <c r="J287" s="14"/>
      <c r="K287" s="14"/>
    </row>
    <row r="288" spans="1:11" x14ac:dyDescent="0.3">
      <c r="A288" s="6"/>
      <c r="B288" s="13"/>
      <c r="C288" s="91"/>
      <c r="D288" s="13"/>
      <c r="E288" s="13"/>
      <c r="F288" s="13"/>
      <c r="G288" s="14"/>
      <c r="H288" s="14"/>
      <c r="I288" s="14"/>
      <c r="J288" s="14"/>
      <c r="K288" s="14"/>
    </row>
    <row r="289" spans="1:11" x14ac:dyDescent="0.3">
      <c r="A289" s="20"/>
      <c r="B289" s="106"/>
      <c r="C289" s="91"/>
      <c r="D289" s="106"/>
      <c r="E289" s="106"/>
      <c r="F289" s="106"/>
      <c r="G289" s="14"/>
      <c r="H289" s="14"/>
      <c r="I289" s="14"/>
      <c r="J289" s="14"/>
      <c r="K289" s="14"/>
    </row>
    <row r="290" spans="1:11" x14ac:dyDescent="0.3">
      <c r="A290" s="6"/>
      <c r="B290" s="13"/>
      <c r="C290" s="91"/>
      <c r="D290" s="13"/>
      <c r="E290" s="13"/>
      <c r="F290" s="13"/>
      <c r="G290" s="14"/>
      <c r="H290" s="14"/>
      <c r="I290" s="14"/>
      <c r="J290" s="14"/>
      <c r="K290" s="14"/>
    </row>
    <row r="291" spans="1:11" x14ac:dyDescent="0.3">
      <c r="A291" s="6"/>
      <c r="B291" s="13"/>
      <c r="C291" s="91"/>
      <c r="D291" s="13"/>
      <c r="E291" s="13"/>
      <c r="F291" s="13"/>
      <c r="G291" s="14"/>
      <c r="H291" s="14"/>
      <c r="I291" s="14"/>
      <c r="J291" s="14"/>
      <c r="K291" s="14"/>
    </row>
    <row r="292" spans="1:11" x14ac:dyDescent="0.3">
      <c r="A292" s="6"/>
      <c r="B292" s="13"/>
      <c r="C292" s="91"/>
      <c r="D292" s="13"/>
      <c r="E292" s="13"/>
      <c r="F292" s="13"/>
      <c r="G292" s="14"/>
      <c r="H292" s="14"/>
      <c r="I292" s="14"/>
      <c r="J292" s="14"/>
      <c r="K292" s="14"/>
    </row>
    <row r="293" spans="1:11" x14ac:dyDescent="0.3">
      <c r="A293" s="6"/>
      <c r="B293" s="13"/>
      <c r="C293" s="91"/>
      <c r="D293" s="13"/>
      <c r="E293" s="13"/>
      <c r="F293" s="13"/>
      <c r="G293" s="14"/>
      <c r="H293" s="14"/>
      <c r="I293" s="14"/>
      <c r="J293" s="14"/>
      <c r="K293" s="14"/>
    </row>
    <row r="294" spans="1:11" x14ac:dyDescent="0.3">
      <c r="A294" s="6"/>
      <c r="B294" s="13"/>
      <c r="C294" s="91"/>
      <c r="D294" s="13"/>
      <c r="E294" s="13"/>
      <c r="F294" s="13"/>
      <c r="G294" s="14"/>
      <c r="H294" s="14"/>
      <c r="I294" s="14"/>
      <c r="J294" s="14"/>
      <c r="K294" s="14"/>
    </row>
    <row r="295" spans="1:11" x14ac:dyDescent="0.3">
      <c r="A295" s="6"/>
      <c r="B295" s="13"/>
      <c r="C295" s="91"/>
      <c r="D295" s="13"/>
      <c r="E295" s="13"/>
      <c r="F295" s="13"/>
      <c r="G295" s="14"/>
      <c r="H295" s="14"/>
      <c r="I295" s="14"/>
      <c r="J295" s="14"/>
      <c r="K295" s="14"/>
    </row>
    <row r="296" spans="1:11" x14ac:dyDescent="0.3">
      <c r="A296" s="6"/>
      <c r="B296" s="13"/>
      <c r="C296" s="91"/>
      <c r="D296" s="13"/>
      <c r="E296" s="13"/>
      <c r="F296" s="13"/>
      <c r="G296" s="14"/>
      <c r="H296" s="14"/>
      <c r="I296" s="14"/>
      <c r="J296" s="14"/>
      <c r="K296" s="14"/>
    </row>
    <row r="297" spans="1:11" x14ac:dyDescent="0.3">
      <c r="A297" s="6"/>
      <c r="B297" s="13"/>
      <c r="C297" s="91"/>
      <c r="D297" s="13"/>
      <c r="E297" s="13"/>
      <c r="F297" s="13"/>
      <c r="G297" s="14"/>
      <c r="H297" s="14"/>
      <c r="I297" s="64"/>
      <c r="J297" s="64"/>
      <c r="K297" s="64"/>
    </row>
    <row r="298" spans="1:11" x14ac:dyDescent="0.3">
      <c r="A298" s="6"/>
      <c r="B298" s="13"/>
      <c r="C298" s="91"/>
      <c r="D298" s="13"/>
      <c r="E298" s="13"/>
      <c r="F298" s="13"/>
      <c r="G298" s="14"/>
      <c r="H298" s="14"/>
      <c r="I298" s="64"/>
      <c r="J298" s="64"/>
      <c r="K298" s="64"/>
    </row>
    <row r="299" spans="1:11" x14ac:dyDescent="0.3">
      <c r="A299" s="6"/>
      <c r="B299" s="13"/>
      <c r="C299" s="91"/>
      <c r="D299" s="13"/>
      <c r="E299" s="13"/>
      <c r="F299" s="6"/>
      <c r="G299" s="14"/>
      <c r="H299" s="14"/>
      <c r="I299" s="64"/>
      <c r="J299" s="64"/>
      <c r="K299" s="64"/>
    </row>
    <row r="300" spans="1:11" x14ac:dyDescent="0.3">
      <c r="A300" s="96"/>
      <c r="B300" s="9"/>
      <c r="C300" s="97"/>
      <c r="D300" s="9"/>
      <c r="E300" s="9"/>
      <c r="F300" s="9"/>
      <c r="G300" s="10"/>
      <c r="H300" s="10"/>
      <c r="I300" s="11"/>
      <c r="J300" s="11"/>
      <c r="K300" s="11"/>
    </row>
    <row r="301" spans="1:11" x14ac:dyDescent="0.3">
      <c r="A301" s="6"/>
      <c r="B301" s="13"/>
      <c r="C301" s="91"/>
      <c r="D301" s="13"/>
      <c r="E301" s="13"/>
      <c r="F301" s="13"/>
      <c r="G301" s="14"/>
      <c r="H301" s="14"/>
      <c r="I301" s="64"/>
      <c r="J301" s="64"/>
      <c r="K301" s="64"/>
    </row>
    <row r="302" spans="1:11" x14ac:dyDescent="0.3">
      <c r="A302" s="6"/>
      <c r="B302" s="13"/>
      <c r="C302" s="91"/>
      <c r="D302" s="13"/>
      <c r="E302" s="13"/>
      <c r="F302" s="13"/>
      <c r="G302" s="14"/>
      <c r="H302" s="14"/>
      <c r="I302" s="14"/>
      <c r="J302" s="14"/>
      <c r="K302" s="14"/>
    </row>
    <row r="303" spans="1:11" x14ac:dyDescent="0.3">
      <c r="A303" s="6"/>
      <c r="B303" s="13"/>
      <c r="C303" s="91"/>
      <c r="D303" s="13"/>
      <c r="E303" s="13"/>
      <c r="F303" s="13"/>
      <c r="G303" s="14"/>
      <c r="H303" s="14"/>
      <c r="I303" s="14"/>
      <c r="J303" s="14"/>
      <c r="K303" s="14"/>
    </row>
    <row r="304" spans="1:11" x14ac:dyDescent="0.3">
      <c r="A304" s="6"/>
      <c r="B304" s="13"/>
      <c r="C304" s="91"/>
      <c r="D304" s="13"/>
      <c r="E304" s="13"/>
      <c r="F304" s="13"/>
      <c r="G304" s="14"/>
      <c r="H304" s="14"/>
      <c r="I304" s="14"/>
      <c r="J304" s="14"/>
      <c r="K304" s="14"/>
    </row>
    <row r="305" spans="1:11" x14ac:dyDescent="0.3">
      <c r="A305" s="6"/>
      <c r="B305" s="13"/>
      <c r="C305" s="91"/>
      <c r="D305" s="13"/>
      <c r="E305" s="13"/>
      <c r="F305" s="13"/>
      <c r="G305" s="14"/>
      <c r="H305" s="14"/>
      <c r="I305" s="14"/>
      <c r="J305" s="14"/>
      <c r="K305" s="14"/>
    </row>
    <row r="306" spans="1:11" x14ac:dyDescent="0.3">
      <c r="A306" s="6"/>
      <c r="B306" s="13"/>
      <c r="C306" s="91"/>
      <c r="D306" s="13"/>
      <c r="E306" s="13"/>
      <c r="F306" s="13"/>
      <c r="G306" s="14"/>
      <c r="H306" s="14"/>
      <c r="I306" s="14"/>
      <c r="J306" s="14"/>
      <c r="K306" s="14"/>
    </row>
    <row r="307" spans="1:11" x14ac:dyDescent="0.3">
      <c r="A307" s="6"/>
      <c r="B307" s="13"/>
      <c r="C307" s="91"/>
      <c r="D307" s="13"/>
      <c r="E307" s="13"/>
      <c r="F307" s="13"/>
      <c r="G307" s="14"/>
      <c r="H307" s="14"/>
      <c r="I307" s="14"/>
      <c r="J307" s="14"/>
      <c r="K307" s="14"/>
    </row>
    <row r="308" spans="1:11" x14ac:dyDescent="0.3">
      <c r="A308" s="6"/>
      <c r="B308" s="13"/>
      <c r="C308" s="91"/>
      <c r="D308" s="13"/>
      <c r="E308" s="13"/>
      <c r="F308" s="13"/>
      <c r="G308" s="14"/>
      <c r="H308" s="14"/>
      <c r="I308" s="14"/>
      <c r="J308" s="14"/>
      <c r="K308" s="14"/>
    </row>
    <row r="309" spans="1:11" x14ac:dyDescent="0.3">
      <c r="A309" s="6"/>
      <c r="B309" s="13"/>
      <c r="C309" s="91"/>
      <c r="D309" s="13"/>
      <c r="E309" s="13"/>
      <c r="F309" s="13"/>
      <c r="G309" s="14"/>
      <c r="H309" s="14"/>
      <c r="I309" s="14"/>
      <c r="J309" s="14"/>
      <c r="K309" s="14"/>
    </row>
    <row r="310" spans="1:11" x14ac:dyDescent="0.3">
      <c r="A310" s="6"/>
      <c r="B310" s="13"/>
      <c r="C310" s="91"/>
      <c r="D310" s="13"/>
      <c r="E310" s="13"/>
      <c r="F310" s="13"/>
      <c r="G310" s="14"/>
      <c r="H310" s="14"/>
      <c r="I310" s="64"/>
      <c r="J310" s="64"/>
      <c r="K310" s="64"/>
    </row>
    <row r="311" spans="1:11" x14ac:dyDescent="0.3">
      <c r="A311" s="6"/>
      <c r="B311" s="13"/>
      <c r="C311" s="91"/>
      <c r="D311" s="13"/>
      <c r="E311" s="13"/>
      <c r="F311" s="13"/>
      <c r="G311" s="14"/>
      <c r="H311" s="14"/>
      <c r="I311" s="64"/>
      <c r="J311" s="64"/>
      <c r="K311" s="64"/>
    </row>
    <row r="312" spans="1:11" x14ac:dyDescent="0.3">
      <c r="A312" s="6"/>
      <c r="B312" s="13"/>
      <c r="C312" s="91"/>
      <c r="D312" s="13"/>
      <c r="E312" s="13"/>
      <c r="F312" s="13"/>
      <c r="G312" s="14"/>
      <c r="H312" s="14"/>
      <c r="I312" s="64"/>
      <c r="J312" s="64"/>
      <c r="K312" s="64"/>
    </row>
    <row r="313" spans="1:11" x14ac:dyDescent="0.3">
      <c r="A313" s="6"/>
      <c r="B313" s="13"/>
      <c r="C313" s="91"/>
      <c r="D313" s="13"/>
      <c r="E313" s="13"/>
      <c r="F313" s="13"/>
      <c r="G313" s="14"/>
      <c r="H313" s="14"/>
      <c r="I313" s="64"/>
      <c r="J313" s="64"/>
      <c r="K313" s="64"/>
    </row>
    <row r="314" spans="1:11" x14ac:dyDescent="0.3">
      <c r="A314" s="6"/>
      <c r="B314" s="13"/>
      <c r="C314" s="91"/>
      <c r="D314" s="13"/>
      <c r="E314" s="13"/>
      <c r="F314" s="13"/>
      <c r="G314" s="14"/>
      <c r="H314" s="14"/>
      <c r="I314" s="64"/>
      <c r="J314" s="64"/>
      <c r="K314" s="64"/>
    </row>
    <row r="315" spans="1:11" x14ac:dyDescent="0.3">
      <c r="A315" s="6"/>
      <c r="B315" s="13"/>
      <c r="C315" s="91"/>
      <c r="D315" s="13"/>
      <c r="E315" s="13"/>
      <c r="F315" s="13"/>
      <c r="G315" s="14"/>
      <c r="H315" s="14"/>
      <c r="I315" s="64"/>
      <c r="J315" s="64"/>
      <c r="K315" s="64"/>
    </row>
    <row r="316" spans="1:11" x14ac:dyDescent="0.3">
      <c r="A316" s="6"/>
      <c r="B316" s="13"/>
      <c r="C316" s="91"/>
      <c r="D316" s="13"/>
      <c r="E316" s="13"/>
      <c r="F316" s="13"/>
      <c r="G316" s="14"/>
      <c r="H316" s="14"/>
      <c r="I316" s="64"/>
      <c r="J316" s="64"/>
      <c r="K316" s="64"/>
    </row>
    <row r="317" spans="1:11" x14ac:dyDescent="0.3">
      <c r="A317" s="6"/>
      <c r="B317" s="13"/>
      <c r="C317" s="91"/>
      <c r="D317" s="13"/>
      <c r="E317" s="13"/>
      <c r="F317" s="13"/>
      <c r="G317" s="14"/>
      <c r="H317" s="14"/>
      <c r="I317" s="64"/>
      <c r="J317" s="64"/>
      <c r="K317" s="64"/>
    </row>
    <row r="318" spans="1:11" x14ac:dyDescent="0.3">
      <c r="A318" s="6"/>
      <c r="B318" s="13"/>
      <c r="C318" s="91"/>
      <c r="D318" s="13"/>
      <c r="E318" s="13"/>
      <c r="F318" s="13"/>
      <c r="G318" s="14"/>
      <c r="H318" s="14"/>
      <c r="I318" s="64"/>
      <c r="J318" s="64"/>
      <c r="K318" s="64"/>
    </row>
    <row r="319" spans="1:11" x14ac:dyDescent="0.3">
      <c r="A319" s="6"/>
      <c r="B319" s="13"/>
      <c r="C319" s="91"/>
      <c r="D319" s="13"/>
      <c r="E319" s="13"/>
      <c r="F319" s="13"/>
      <c r="G319" s="14"/>
      <c r="H319" s="14"/>
      <c r="I319" s="64"/>
      <c r="J319" s="64"/>
      <c r="K319" s="64"/>
    </row>
    <row r="320" spans="1:11" x14ac:dyDescent="0.3">
      <c r="A320" s="6"/>
      <c r="B320" s="13"/>
      <c r="C320" s="91"/>
      <c r="D320" s="13"/>
      <c r="E320" s="13"/>
      <c r="F320" s="13"/>
      <c r="G320" s="14"/>
      <c r="H320" s="14"/>
      <c r="I320" s="14"/>
      <c r="J320" s="14"/>
      <c r="K320" s="14"/>
    </row>
    <row r="321" spans="1:11" x14ac:dyDescent="0.3">
      <c r="A321" s="6"/>
      <c r="B321" s="13"/>
      <c r="C321" s="91"/>
      <c r="D321" s="13"/>
      <c r="E321" s="13"/>
      <c r="F321" s="13"/>
      <c r="G321" s="14"/>
      <c r="H321" s="14"/>
      <c r="I321" s="64"/>
      <c r="J321" s="64"/>
      <c r="K321" s="64"/>
    </row>
    <row r="322" spans="1:11" x14ac:dyDescent="0.3">
      <c r="A322" s="6"/>
      <c r="B322" s="13"/>
      <c r="C322" s="7"/>
      <c r="D322" s="13"/>
      <c r="E322" s="13"/>
      <c r="F322" s="13"/>
      <c r="G322" s="14"/>
      <c r="H322" s="14"/>
      <c r="I322" s="64"/>
      <c r="J322" s="64"/>
      <c r="K322" s="64"/>
    </row>
    <row r="323" spans="1:11" x14ac:dyDescent="0.3">
      <c r="A323" s="6"/>
      <c r="B323" s="6"/>
      <c r="C323" s="7"/>
      <c r="D323" s="13"/>
      <c r="E323" s="13"/>
      <c r="F323" s="13"/>
      <c r="G323" s="14"/>
      <c r="H323" s="14"/>
      <c r="I323" s="64"/>
      <c r="J323" s="64"/>
      <c r="K323" s="64"/>
    </row>
    <row r="324" spans="1:11" x14ac:dyDescent="0.3">
      <c r="A324" s="6"/>
      <c r="B324" s="6"/>
      <c r="C324" s="7"/>
      <c r="D324" s="13"/>
      <c r="E324" s="13"/>
      <c r="F324" s="13"/>
      <c r="G324" s="14"/>
      <c r="H324" s="14"/>
      <c r="I324" s="64"/>
      <c r="J324" s="64"/>
      <c r="K324" s="64"/>
    </row>
    <row r="325" spans="1:11" x14ac:dyDescent="0.3">
      <c r="A325" s="6"/>
      <c r="B325" s="6"/>
      <c r="C325" s="7"/>
      <c r="D325" s="13"/>
      <c r="E325" s="6"/>
      <c r="F325" s="6"/>
      <c r="G325" s="6"/>
      <c r="H325" s="14"/>
      <c r="I325" s="64"/>
      <c r="J325" s="13"/>
      <c r="K325" s="107"/>
    </row>
  </sheetData>
  <mergeCells count="3">
    <mergeCell ref="B1:S1"/>
    <mergeCell ref="B2:S2"/>
    <mergeCell ref="B31:S31"/>
  </mergeCells>
  <pageMargins left="0.7" right="0.7" top="0.75" bottom="0.75" header="0.3" footer="0.3"/>
  <pageSetup orientation="portrait" r:id="rId1"/>
  <ignoredErrors>
    <ignoredError sqref="C24:C25 C6 C17 C22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2"/>
  <sheetViews>
    <sheetView showGridLines="0" workbookViewId="0">
      <pane xSplit="3" ySplit="4" topLeftCell="I17" activePane="bottomRight" state="frozen"/>
      <selection pane="topRight" activeCell="D1" sqref="D1"/>
      <selection pane="bottomLeft" activeCell="A5" sqref="A5"/>
      <selection pane="bottomRight" activeCell="D5" sqref="D5:V26"/>
    </sheetView>
  </sheetViews>
  <sheetFormatPr defaultColWidth="9.33203125" defaultRowHeight="13.8" x14ac:dyDescent="0.25"/>
  <cols>
    <col min="1" max="1" width="12.33203125" style="44" customWidth="1"/>
    <col min="2" max="2" width="28.6640625" style="44" customWidth="1"/>
    <col min="3" max="3" width="12.33203125" style="21" customWidth="1"/>
    <col min="4" max="14" width="10.44140625" style="44" customWidth="1"/>
    <col min="15" max="15" width="11.109375" style="44" bestFit="1" customWidth="1"/>
    <col min="16" max="16" width="9.33203125" style="108"/>
    <col min="17" max="16384" width="9.33203125" style="44"/>
  </cols>
  <sheetData>
    <row r="1" spans="1:22" s="108" customFormat="1" ht="14.4" x14ac:dyDescent="0.3">
      <c r="A1" s="108" t="s">
        <v>166</v>
      </c>
      <c r="B1" s="195" t="s">
        <v>127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86"/>
      <c r="R1" s="186"/>
      <c r="S1" s="187"/>
    </row>
    <row r="2" spans="1:22" s="108" customFormat="1" ht="14.4" x14ac:dyDescent="0.3">
      <c r="B2" s="195" t="s">
        <v>122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86"/>
      <c r="R2" s="186"/>
      <c r="S2" s="187"/>
    </row>
    <row r="3" spans="1:22" s="108" customFormat="1" ht="14.4" x14ac:dyDescent="0.3">
      <c r="B3" s="197" t="s">
        <v>128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86"/>
      <c r="R3" s="186"/>
      <c r="S3" s="187"/>
    </row>
    <row r="4" spans="1:22" s="108" customFormat="1" x14ac:dyDescent="0.25">
      <c r="A4" s="69" t="s">
        <v>120</v>
      </c>
      <c r="B4" s="69" t="s">
        <v>162</v>
      </c>
      <c r="C4" s="69" t="s">
        <v>163</v>
      </c>
      <c r="D4" s="87">
        <v>2004</v>
      </c>
      <c r="E4" s="87">
        <v>2005</v>
      </c>
      <c r="F4" s="87">
        <v>2006</v>
      </c>
      <c r="G4" s="87">
        <v>2007</v>
      </c>
      <c r="H4" s="87">
        <v>2008</v>
      </c>
      <c r="I4" s="87">
        <v>2009</v>
      </c>
      <c r="J4" s="87">
        <v>2010</v>
      </c>
      <c r="K4" s="87">
        <v>2011</v>
      </c>
      <c r="L4" s="87">
        <v>2012</v>
      </c>
      <c r="M4" s="87">
        <v>2013</v>
      </c>
      <c r="N4" s="108">
        <v>2014</v>
      </c>
      <c r="O4" s="108">
        <v>2015</v>
      </c>
      <c r="P4" s="108">
        <v>2016</v>
      </c>
      <c r="Q4" s="68">
        <v>2017</v>
      </c>
      <c r="R4" s="68">
        <v>2018</v>
      </c>
      <c r="S4" s="68">
        <v>2019</v>
      </c>
      <c r="T4" s="108">
        <v>2020</v>
      </c>
      <c r="U4" s="108">
        <v>2021</v>
      </c>
      <c r="V4" s="108">
        <v>2022</v>
      </c>
    </row>
    <row r="5" spans="1:22" x14ac:dyDescent="0.25">
      <c r="A5" s="7" t="s">
        <v>53</v>
      </c>
      <c r="B5" s="15" t="s">
        <v>54</v>
      </c>
      <c r="C5" s="16" t="s">
        <v>55</v>
      </c>
      <c r="D5" s="4">
        <v>1977646</v>
      </c>
      <c r="E5" s="4">
        <v>195480</v>
      </c>
      <c r="F5" s="4">
        <v>0</v>
      </c>
      <c r="G5" s="4">
        <v>758592</v>
      </c>
      <c r="H5" s="4">
        <v>1454782</v>
      </c>
      <c r="I5" s="4">
        <v>3593241.85</v>
      </c>
      <c r="J5" s="4">
        <v>3606102.8</v>
      </c>
      <c r="K5" s="4">
        <v>3627152</v>
      </c>
      <c r="L5" s="4">
        <v>2344313.2999999998</v>
      </c>
      <c r="M5" s="4">
        <v>3000</v>
      </c>
      <c r="N5" s="5">
        <v>2861925.6</v>
      </c>
      <c r="O5" s="5">
        <v>11931295</v>
      </c>
      <c r="P5" s="49">
        <v>12273719</v>
      </c>
      <c r="Q5" s="6">
        <v>0</v>
      </c>
      <c r="R5" s="6">
        <v>0</v>
      </c>
      <c r="S5" s="6">
        <v>0</v>
      </c>
      <c r="T5" s="167">
        <v>447874</v>
      </c>
      <c r="U5" s="167">
        <f>502171+46000</f>
        <v>548171</v>
      </c>
      <c r="V5" s="167">
        <v>70000</v>
      </c>
    </row>
    <row r="6" spans="1:22" x14ac:dyDescent="0.25">
      <c r="A6" s="7" t="s">
        <v>56</v>
      </c>
      <c r="B6" s="15" t="s">
        <v>57</v>
      </c>
      <c r="C6" s="16" t="s">
        <v>58</v>
      </c>
      <c r="D6" s="4">
        <v>0</v>
      </c>
      <c r="E6" s="4">
        <v>0</v>
      </c>
      <c r="F6" s="4">
        <v>27000</v>
      </c>
      <c r="G6" s="4">
        <v>57000</v>
      </c>
      <c r="H6" s="4">
        <v>0</v>
      </c>
      <c r="I6" s="4">
        <v>0</v>
      </c>
      <c r="J6" s="4">
        <v>0</v>
      </c>
      <c r="K6" s="4">
        <v>0</v>
      </c>
      <c r="L6" s="4">
        <v>12000</v>
      </c>
      <c r="M6" s="4">
        <v>37000</v>
      </c>
      <c r="N6" s="5">
        <v>0</v>
      </c>
      <c r="O6" s="134">
        <v>0</v>
      </c>
      <c r="P6" s="49">
        <v>0</v>
      </c>
      <c r="Q6" s="6">
        <v>38</v>
      </c>
      <c r="R6" s="6">
        <v>5</v>
      </c>
      <c r="S6" s="6">
        <v>0</v>
      </c>
      <c r="T6" s="167"/>
      <c r="U6" s="167"/>
      <c r="V6" s="167">
        <v>0</v>
      </c>
    </row>
    <row r="7" spans="1:22" x14ac:dyDescent="0.25">
      <c r="A7" s="7" t="s">
        <v>59</v>
      </c>
      <c r="B7" s="15" t="s">
        <v>60</v>
      </c>
      <c r="C7" s="16" t="s">
        <v>61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v>0</v>
      </c>
      <c r="O7" s="134">
        <v>0</v>
      </c>
      <c r="P7" s="49">
        <v>0</v>
      </c>
      <c r="Q7" s="5">
        <v>0</v>
      </c>
      <c r="R7" s="5">
        <v>0</v>
      </c>
      <c r="S7" s="5">
        <v>0</v>
      </c>
      <c r="T7" s="167">
        <v>634634</v>
      </c>
      <c r="U7" s="167">
        <v>2325775</v>
      </c>
      <c r="V7" s="167">
        <v>1553306.25</v>
      </c>
    </row>
    <row r="8" spans="1:22" ht="27.6" x14ac:dyDescent="0.25">
      <c r="A8" s="7" t="s">
        <v>62</v>
      </c>
      <c r="B8" s="15" t="s">
        <v>63</v>
      </c>
      <c r="C8" s="16" t="s">
        <v>64</v>
      </c>
      <c r="D8" s="4">
        <v>418952000</v>
      </c>
      <c r="E8" s="4">
        <v>454698000</v>
      </c>
      <c r="F8" s="4">
        <v>451009000</v>
      </c>
      <c r="G8" s="4">
        <v>460545214</v>
      </c>
      <c r="H8" s="4">
        <v>589483000</v>
      </c>
      <c r="I8" s="4">
        <v>479929000</v>
      </c>
      <c r="J8" s="4">
        <v>309647000</v>
      </c>
      <c r="K8" s="4">
        <v>272790000</v>
      </c>
      <c r="L8" s="4">
        <v>415703000</v>
      </c>
      <c r="M8" s="4">
        <v>383862000</v>
      </c>
      <c r="N8" s="5">
        <v>341869000</v>
      </c>
      <c r="O8" s="5">
        <v>365587000</v>
      </c>
      <c r="P8" s="49">
        <v>371320000</v>
      </c>
      <c r="Q8" s="40">
        <v>307825</v>
      </c>
      <c r="R8" s="40">
        <v>374919</v>
      </c>
      <c r="S8" s="40">
        <v>351470</v>
      </c>
      <c r="T8" s="153">
        <v>406381031</v>
      </c>
      <c r="U8" s="153">
        <v>305826491</v>
      </c>
      <c r="V8" s="153">
        <v>373166729</v>
      </c>
    </row>
    <row r="9" spans="1:22" ht="14.4" x14ac:dyDescent="0.3">
      <c r="A9" s="54" t="s">
        <v>65</v>
      </c>
      <c r="B9" s="24" t="s">
        <v>66</v>
      </c>
      <c r="C9" s="25" t="s">
        <v>67</v>
      </c>
      <c r="D9" s="17">
        <v>3230756</v>
      </c>
      <c r="E9" s="17">
        <v>4115649</v>
      </c>
      <c r="F9" s="17">
        <v>5790736</v>
      </c>
      <c r="G9" s="5">
        <v>5529964</v>
      </c>
      <c r="H9" s="5">
        <v>8601826</v>
      </c>
      <c r="I9" s="5">
        <v>5297009</v>
      </c>
      <c r="J9" s="5">
        <v>7438966</v>
      </c>
      <c r="K9" s="5">
        <v>9108653</v>
      </c>
      <c r="L9" s="5">
        <v>9349600</v>
      </c>
      <c r="M9" s="5">
        <v>6873824</v>
      </c>
      <c r="N9" s="5">
        <v>9269115</v>
      </c>
      <c r="O9" s="5">
        <v>9021587</v>
      </c>
      <c r="P9" s="209" t="s">
        <v>130</v>
      </c>
      <c r="Q9" s="209" t="s">
        <v>130</v>
      </c>
      <c r="R9" s="209" t="s">
        <v>130</v>
      </c>
      <c r="S9" s="209" t="s">
        <v>130</v>
      </c>
      <c r="T9" s="210" t="s">
        <v>130</v>
      </c>
      <c r="U9" s="210" t="s">
        <v>130</v>
      </c>
      <c r="V9" s="211" t="s">
        <v>130</v>
      </c>
    </row>
    <row r="10" spans="1:22" x14ac:dyDescent="0.25">
      <c r="A10" s="7" t="s">
        <v>68</v>
      </c>
      <c r="B10" s="15" t="s">
        <v>69</v>
      </c>
      <c r="C10" s="16" t="s">
        <v>70</v>
      </c>
      <c r="D10" s="17">
        <v>19000</v>
      </c>
      <c r="E10" s="17">
        <v>0</v>
      </c>
      <c r="F10" s="17">
        <v>2000</v>
      </c>
      <c r="G10" s="17">
        <v>0</v>
      </c>
      <c r="H10" s="17">
        <v>41000</v>
      </c>
      <c r="I10" s="17">
        <v>0</v>
      </c>
      <c r="J10" s="17">
        <v>0</v>
      </c>
      <c r="K10" s="17">
        <v>0</v>
      </c>
      <c r="L10" s="17">
        <v>6000</v>
      </c>
      <c r="M10" s="17">
        <v>0</v>
      </c>
      <c r="N10" s="5">
        <v>2000</v>
      </c>
      <c r="O10" s="5">
        <v>0</v>
      </c>
      <c r="P10" s="49">
        <v>245000</v>
      </c>
      <c r="Q10" s="6">
        <v>3</v>
      </c>
      <c r="R10" s="6">
        <v>110</v>
      </c>
      <c r="S10" s="6">
        <v>0</v>
      </c>
      <c r="T10" s="167">
        <v>43000</v>
      </c>
      <c r="U10" s="167"/>
      <c r="V10" s="167">
        <v>35000</v>
      </c>
    </row>
    <row r="11" spans="1:22" x14ac:dyDescent="0.25">
      <c r="A11" s="7" t="s">
        <v>71</v>
      </c>
      <c r="B11" s="15" t="s">
        <v>72</v>
      </c>
      <c r="C11" s="16" t="s">
        <v>73</v>
      </c>
      <c r="D11" s="17">
        <v>4000</v>
      </c>
      <c r="E11" s="17">
        <v>0</v>
      </c>
      <c r="F11" s="17">
        <v>0</v>
      </c>
      <c r="G11" s="17">
        <v>270000</v>
      </c>
      <c r="H11" s="17">
        <v>87000</v>
      </c>
      <c r="I11" s="17">
        <v>0</v>
      </c>
      <c r="J11" s="17">
        <v>0</v>
      </c>
      <c r="K11" s="17">
        <v>96000</v>
      </c>
      <c r="L11" s="17">
        <v>0</v>
      </c>
      <c r="M11" s="17">
        <v>0</v>
      </c>
      <c r="N11" s="5">
        <v>171000</v>
      </c>
      <c r="O11" s="5">
        <v>0</v>
      </c>
      <c r="P11" s="49">
        <v>11000</v>
      </c>
      <c r="Q11" s="6">
        <v>67</v>
      </c>
      <c r="R11" s="6">
        <v>31</v>
      </c>
      <c r="S11" s="6">
        <v>6</v>
      </c>
      <c r="T11" s="167">
        <v>57000</v>
      </c>
      <c r="U11" s="167">
        <v>4000</v>
      </c>
      <c r="V11" s="167">
        <v>272000</v>
      </c>
    </row>
    <row r="12" spans="1:22" ht="27.6" x14ac:dyDescent="0.25">
      <c r="A12" s="7" t="s">
        <v>74</v>
      </c>
      <c r="B12" s="15" t="s">
        <v>123</v>
      </c>
      <c r="C12" s="16" t="s">
        <v>76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  <c r="O12" s="5">
        <v>0</v>
      </c>
      <c r="P12" s="49">
        <v>0</v>
      </c>
      <c r="Q12" s="5">
        <v>0</v>
      </c>
      <c r="R12" s="5">
        <v>0</v>
      </c>
      <c r="S12" s="5">
        <v>0</v>
      </c>
      <c r="T12" s="167"/>
      <c r="U12" s="167">
        <v>2000</v>
      </c>
      <c r="V12" s="167">
        <v>2000</v>
      </c>
    </row>
    <row r="13" spans="1:22" ht="27.6" x14ac:dyDescent="0.25">
      <c r="A13" s="7" t="s">
        <v>77</v>
      </c>
      <c r="B13" s="15" t="s">
        <v>78</v>
      </c>
      <c r="C13" s="16" t="s">
        <v>79</v>
      </c>
      <c r="D13" s="17">
        <v>0</v>
      </c>
      <c r="E13" s="17">
        <v>0</v>
      </c>
      <c r="F13" s="17">
        <v>0</v>
      </c>
      <c r="G13" s="17">
        <v>12000</v>
      </c>
      <c r="H13" s="17">
        <v>7000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5">
        <v>3000</v>
      </c>
      <c r="O13" s="5">
        <v>0</v>
      </c>
      <c r="P13" s="49">
        <v>0</v>
      </c>
      <c r="Q13" s="5">
        <v>0</v>
      </c>
      <c r="R13" s="5">
        <v>0</v>
      </c>
      <c r="S13" s="5">
        <v>0</v>
      </c>
      <c r="T13" s="167">
        <v>10000</v>
      </c>
      <c r="U13" s="167">
        <v>3000</v>
      </c>
      <c r="V13" s="167">
        <v>0</v>
      </c>
    </row>
    <row r="14" spans="1:22" ht="27.6" x14ac:dyDescent="0.25">
      <c r="A14" s="7" t="s">
        <v>80</v>
      </c>
      <c r="B14" s="15" t="s">
        <v>81</v>
      </c>
      <c r="C14" s="16" t="s">
        <v>82</v>
      </c>
      <c r="D14" s="17">
        <v>0</v>
      </c>
      <c r="E14" s="17">
        <v>0</v>
      </c>
      <c r="F14" s="17">
        <v>4000</v>
      </c>
      <c r="G14" s="17">
        <v>5000</v>
      </c>
      <c r="H14" s="17">
        <v>5000</v>
      </c>
      <c r="I14" s="17">
        <v>65000</v>
      </c>
      <c r="J14" s="17">
        <v>0</v>
      </c>
      <c r="K14" s="17">
        <v>0</v>
      </c>
      <c r="L14" s="17">
        <v>2000</v>
      </c>
      <c r="M14" s="17">
        <v>0</v>
      </c>
      <c r="N14" s="5">
        <v>4000</v>
      </c>
      <c r="O14" s="5">
        <v>59000</v>
      </c>
      <c r="P14" s="49">
        <v>23000</v>
      </c>
      <c r="Q14" s="6">
        <v>9</v>
      </c>
      <c r="R14" s="6">
        <v>11</v>
      </c>
      <c r="S14" s="6">
        <v>0</v>
      </c>
      <c r="T14" s="167">
        <v>186000</v>
      </c>
      <c r="U14" s="167">
        <v>7000</v>
      </c>
      <c r="V14" s="167">
        <v>135000</v>
      </c>
    </row>
    <row r="15" spans="1:22" x14ac:dyDescent="0.25">
      <c r="A15" s="7" t="s">
        <v>83</v>
      </c>
      <c r="B15" s="15" t="s">
        <v>84</v>
      </c>
      <c r="C15" s="16" t="s">
        <v>85</v>
      </c>
      <c r="D15" s="17">
        <v>1000</v>
      </c>
      <c r="E15" s="17">
        <v>1000</v>
      </c>
      <c r="F15" s="17">
        <v>2000</v>
      </c>
      <c r="G15" s="17">
        <v>0</v>
      </c>
      <c r="H15" s="17">
        <v>0</v>
      </c>
      <c r="I15" s="17">
        <v>1000</v>
      </c>
      <c r="J15" s="17">
        <v>1000</v>
      </c>
      <c r="K15" s="17">
        <v>3000</v>
      </c>
      <c r="L15" s="17">
        <v>5000</v>
      </c>
      <c r="M15" s="17">
        <v>7000</v>
      </c>
      <c r="N15" s="5">
        <v>0</v>
      </c>
      <c r="O15" s="5">
        <v>0</v>
      </c>
      <c r="P15" s="49">
        <v>55000</v>
      </c>
      <c r="Q15" s="6">
        <v>0</v>
      </c>
      <c r="R15" s="6">
        <v>16</v>
      </c>
      <c r="S15" s="6">
        <v>20</v>
      </c>
      <c r="T15" s="167">
        <v>1000</v>
      </c>
      <c r="U15" s="167"/>
      <c r="V15" s="167">
        <v>19000</v>
      </c>
    </row>
    <row r="16" spans="1:22" ht="27.6" x14ac:dyDescent="0.25">
      <c r="A16" s="7" t="s">
        <v>86</v>
      </c>
      <c r="B16" s="15" t="s">
        <v>87</v>
      </c>
      <c r="C16" s="16" t="s">
        <v>88</v>
      </c>
      <c r="D16" s="17">
        <v>0</v>
      </c>
      <c r="E16" s="17">
        <v>34000</v>
      </c>
      <c r="F16" s="17">
        <v>0</v>
      </c>
      <c r="G16" s="17">
        <v>8000</v>
      </c>
      <c r="H16" s="17">
        <v>0</v>
      </c>
      <c r="I16" s="17">
        <v>0</v>
      </c>
      <c r="J16" s="17">
        <v>0</v>
      </c>
      <c r="K16" s="17">
        <v>56000</v>
      </c>
      <c r="L16" s="17">
        <v>3000</v>
      </c>
      <c r="M16" s="17">
        <v>5000</v>
      </c>
      <c r="N16" s="5">
        <v>13000</v>
      </c>
      <c r="O16" s="5">
        <v>0</v>
      </c>
      <c r="P16" s="49">
        <v>0</v>
      </c>
      <c r="Q16" s="5">
        <v>0</v>
      </c>
      <c r="R16" s="5">
        <v>0</v>
      </c>
      <c r="S16" s="5">
        <v>0</v>
      </c>
      <c r="T16" s="167"/>
      <c r="U16" s="167">
        <v>34000</v>
      </c>
      <c r="V16" s="167">
        <v>0</v>
      </c>
    </row>
    <row r="17" spans="1:22" ht="27.6" x14ac:dyDescent="0.25">
      <c r="A17" s="7" t="s">
        <v>89</v>
      </c>
      <c r="B17" s="15" t="s">
        <v>90</v>
      </c>
      <c r="C17" s="16" t="s">
        <v>91</v>
      </c>
      <c r="D17" s="17">
        <v>0</v>
      </c>
      <c r="E17" s="17">
        <v>0</v>
      </c>
      <c r="F17" s="17">
        <v>0</v>
      </c>
      <c r="G17" s="17">
        <v>3000</v>
      </c>
      <c r="H17" s="17">
        <v>11000</v>
      </c>
      <c r="I17" s="17">
        <v>0</v>
      </c>
      <c r="J17" s="17">
        <v>16000</v>
      </c>
      <c r="K17" s="17">
        <v>0</v>
      </c>
      <c r="L17" s="17">
        <v>0</v>
      </c>
      <c r="M17" s="17">
        <v>0</v>
      </c>
      <c r="N17" s="5">
        <v>0</v>
      </c>
      <c r="O17" s="5">
        <v>0</v>
      </c>
      <c r="P17" s="49">
        <v>0</v>
      </c>
      <c r="Q17" s="5">
        <v>0</v>
      </c>
      <c r="R17" s="5">
        <v>0</v>
      </c>
      <c r="S17" s="5">
        <v>0</v>
      </c>
      <c r="T17" s="167"/>
      <c r="U17" s="167"/>
      <c r="V17" s="167">
        <v>0</v>
      </c>
    </row>
    <row r="18" spans="1:22" ht="27.6" x14ac:dyDescent="0.25">
      <c r="A18" s="7" t="s">
        <v>92</v>
      </c>
      <c r="B18" s="15" t="s">
        <v>93</v>
      </c>
      <c r="C18" s="16" t="s">
        <v>94</v>
      </c>
      <c r="D18" s="17">
        <v>0</v>
      </c>
      <c r="E18" s="17">
        <v>0</v>
      </c>
      <c r="F18" s="17">
        <v>5000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432000</v>
      </c>
      <c r="M18" s="17">
        <v>73000</v>
      </c>
      <c r="N18" s="5"/>
      <c r="O18" s="5">
        <v>0</v>
      </c>
      <c r="P18" s="49">
        <v>0</v>
      </c>
      <c r="Q18" s="6">
        <v>14</v>
      </c>
      <c r="R18" s="5">
        <v>0</v>
      </c>
      <c r="S18" s="6">
        <v>0</v>
      </c>
      <c r="T18" s="167"/>
      <c r="U18" s="167">
        <v>3000</v>
      </c>
      <c r="V18" s="167">
        <v>10000</v>
      </c>
    </row>
    <row r="19" spans="1:22" x14ac:dyDescent="0.25">
      <c r="A19" s="7" t="s">
        <v>95</v>
      </c>
      <c r="B19" s="15" t="s">
        <v>96</v>
      </c>
      <c r="C19" s="16" t="s">
        <v>97</v>
      </c>
      <c r="D19" s="17">
        <v>58000</v>
      </c>
      <c r="E19" s="17">
        <v>33000</v>
      </c>
      <c r="F19" s="17">
        <v>24000</v>
      </c>
      <c r="G19" s="17">
        <v>30000</v>
      </c>
      <c r="H19" s="17">
        <v>51000</v>
      </c>
      <c r="I19" s="17">
        <v>16000</v>
      </c>
      <c r="J19" s="17">
        <v>0</v>
      </c>
      <c r="K19" s="17">
        <v>0</v>
      </c>
      <c r="L19" s="17">
        <v>0</v>
      </c>
      <c r="M19" s="17">
        <v>49000</v>
      </c>
      <c r="N19" s="5">
        <v>144000</v>
      </c>
      <c r="O19" s="5">
        <v>112000</v>
      </c>
      <c r="P19" s="49">
        <v>72470</v>
      </c>
      <c r="Q19" s="6">
        <v>35</v>
      </c>
      <c r="R19" s="6">
        <v>62</v>
      </c>
      <c r="S19" s="6">
        <v>83</v>
      </c>
      <c r="T19" s="167">
        <v>142000</v>
      </c>
      <c r="U19" s="167">
        <v>24000</v>
      </c>
      <c r="V19" s="167">
        <v>81000</v>
      </c>
    </row>
    <row r="20" spans="1:22" ht="41.4" x14ac:dyDescent="0.25">
      <c r="A20" s="7" t="s">
        <v>98</v>
      </c>
      <c r="B20" s="15" t="s">
        <v>99</v>
      </c>
      <c r="C20" s="16" t="s">
        <v>100</v>
      </c>
      <c r="D20" s="17">
        <v>142000</v>
      </c>
      <c r="E20" s="17">
        <v>232000</v>
      </c>
      <c r="F20" s="17">
        <v>170000</v>
      </c>
      <c r="G20" s="17">
        <v>104000</v>
      </c>
      <c r="H20" s="17">
        <v>988000</v>
      </c>
      <c r="I20" s="17">
        <v>245000</v>
      </c>
      <c r="J20" s="17">
        <v>298000</v>
      </c>
      <c r="K20" s="17">
        <v>254000</v>
      </c>
      <c r="L20" s="17">
        <v>780000</v>
      </c>
      <c r="M20" s="17">
        <v>100000</v>
      </c>
      <c r="N20" s="5">
        <v>292000</v>
      </c>
      <c r="O20" s="5">
        <v>85000</v>
      </c>
      <c r="P20" s="49">
        <v>647000</v>
      </c>
      <c r="Q20" s="6">
        <v>192</v>
      </c>
      <c r="R20" s="6">
        <v>239</v>
      </c>
      <c r="S20" s="6">
        <v>924</v>
      </c>
      <c r="T20" s="167">
        <v>417000</v>
      </c>
      <c r="U20" s="167">
        <v>1064000</v>
      </c>
      <c r="V20" s="167">
        <v>1057000</v>
      </c>
    </row>
    <row r="21" spans="1:22" ht="27.6" x14ac:dyDescent="0.25">
      <c r="A21" s="7" t="s">
        <v>101</v>
      </c>
      <c r="B21" s="15" t="s">
        <v>102</v>
      </c>
      <c r="C21" s="16" t="s">
        <v>103</v>
      </c>
      <c r="D21" s="17">
        <v>13000</v>
      </c>
      <c r="E21" s="17">
        <v>3000</v>
      </c>
      <c r="F21" s="17">
        <v>2000</v>
      </c>
      <c r="G21" s="17">
        <v>0</v>
      </c>
      <c r="H21" s="17">
        <v>0</v>
      </c>
      <c r="I21" s="17">
        <v>3000</v>
      </c>
      <c r="J21" s="17">
        <v>0</v>
      </c>
      <c r="K21" s="17">
        <v>0</v>
      </c>
      <c r="L21" s="17">
        <v>0</v>
      </c>
      <c r="M21" s="17">
        <v>12000</v>
      </c>
      <c r="N21" s="5">
        <v>0</v>
      </c>
      <c r="O21" s="5">
        <v>2000</v>
      </c>
      <c r="P21" s="49">
        <v>0</v>
      </c>
      <c r="Q21" s="6">
        <v>3</v>
      </c>
      <c r="R21" s="6">
        <v>0</v>
      </c>
      <c r="S21" s="6">
        <v>3</v>
      </c>
      <c r="T21" s="167">
        <v>2000</v>
      </c>
      <c r="U21" s="167">
        <v>12000</v>
      </c>
      <c r="V21" s="167">
        <v>52000</v>
      </c>
    </row>
    <row r="22" spans="1:22" ht="55.2" x14ac:dyDescent="0.25">
      <c r="A22" s="7" t="s">
        <v>104</v>
      </c>
      <c r="B22" s="15" t="s">
        <v>105</v>
      </c>
      <c r="C22" s="16" t="s">
        <v>106</v>
      </c>
      <c r="D22" s="17">
        <v>4000</v>
      </c>
      <c r="E22" s="17">
        <v>16000</v>
      </c>
      <c r="F22" s="17">
        <v>76000</v>
      </c>
      <c r="G22" s="17">
        <v>6000</v>
      </c>
      <c r="H22" s="17">
        <v>13000</v>
      </c>
      <c r="I22" s="17">
        <v>15000</v>
      </c>
      <c r="J22" s="17">
        <v>43000</v>
      </c>
      <c r="K22" s="17">
        <v>3000</v>
      </c>
      <c r="L22" s="17">
        <v>89000</v>
      </c>
      <c r="M22" s="17">
        <v>9000</v>
      </c>
      <c r="N22" s="5">
        <v>0</v>
      </c>
      <c r="O22" s="5">
        <v>29000</v>
      </c>
      <c r="P22" s="49">
        <v>128000</v>
      </c>
      <c r="Q22" s="6">
        <v>192</v>
      </c>
      <c r="R22" s="6">
        <v>79</v>
      </c>
      <c r="S22" s="6">
        <v>31</v>
      </c>
      <c r="T22" s="167">
        <v>53000</v>
      </c>
      <c r="U22" s="167">
        <v>22000</v>
      </c>
      <c r="V22" s="167">
        <v>2000</v>
      </c>
    </row>
    <row r="23" spans="1:22" ht="27.6" x14ac:dyDescent="0.25">
      <c r="A23" s="23" t="s">
        <v>107</v>
      </c>
      <c r="B23" s="19" t="s">
        <v>108</v>
      </c>
      <c r="C23" s="16" t="s">
        <v>109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v>0</v>
      </c>
      <c r="O23" s="5">
        <v>6000</v>
      </c>
      <c r="P23" s="49">
        <v>0</v>
      </c>
      <c r="Q23" s="6">
        <v>0</v>
      </c>
      <c r="R23" s="6">
        <v>15</v>
      </c>
      <c r="S23" s="6">
        <v>0</v>
      </c>
      <c r="T23" s="167"/>
      <c r="U23" s="167"/>
      <c r="V23" s="167">
        <v>0</v>
      </c>
    </row>
    <row r="24" spans="1:22" ht="27.6" x14ac:dyDescent="0.25">
      <c r="A24" s="7" t="s">
        <v>110</v>
      </c>
      <c r="B24" s="15" t="s">
        <v>111</v>
      </c>
      <c r="C24" s="16" t="s">
        <v>112</v>
      </c>
      <c r="D24" s="17">
        <v>3000</v>
      </c>
      <c r="E24" s="17">
        <v>12000</v>
      </c>
      <c r="F24" s="17">
        <v>0</v>
      </c>
      <c r="G24" s="17">
        <v>21000</v>
      </c>
      <c r="H24" s="17">
        <v>13000</v>
      </c>
      <c r="I24" s="17">
        <v>4000</v>
      </c>
      <c r="J24" s="17">
        <v>0</v>
      </c>
      <c r="K24" s="17">
        <v>0</v>
      </c>
      <c r="L24" s="17">
        <v>2000</v>
      </c>
      <c r="M24" s="17">
        <v>80000</v>
      </c>
      <c r="N24" s="5">
        <v>114000</v>
      </c>
      <c r="O24" s="5">
        <v>14000</v>
      </c>
      <c r="P24" s="49">
        <v>5000</v>
      </c>
      <c r="Q24" s="6">
        <v>4</v>
      </c>
      <c r="R24" s="6">
        <v>54</v>
      </c>
      <c r="S24" s="6">
        <v>0</v>
      </c>
      <c r="T24" s="167"/>
      <c r="U24" s="167">
        <v>3000</v>
      </c>
      <c r="V24" s="167">
        <v>53000</v>
      </c>
    </row>
    <row r="25" spans="1:22" ht="27.6" x14ac:dyDescent="0.25">
      <c r="A25" s="7" t="s">
        <v>113</v>
      </c>
      <c r="B25" s="15" t="s">
        <v>114</v>
      </c>
      <c r="C25" s="16" t="s">
        <v>115</v>
      </c>
      <c r="D25" s="17">
        <v>0</v>
      </c>
      <c r="E25" s="17">
        <v>135000</v>
      </c>
      <c r="F25" s="17">
        <v>0</v>
      </c>
      <c r="G25" s="17">
        <v>0</v>
      </c>
      <c r="H25" s="17">
        <v>0</v>
      </c>
      <c r="I25" s="17">
        <v>4000</v>
      </c>
      <c r="J25" s="17">
        <v>0</v>
      </c>
      <c r="K25" s="17">
        <v>0</v>
      </c>
      <c r="L25" s="17">
        <v>12000</v>
      </c>
      <c r="M25" s="17">
        <v>0</v>
      </c>
      <c r="N25" s="5">
        <v>0</v>
      </c>
      <c r="O25" s="5">
        <v>2000</v>
      </c>
      <c r="P25" s="49">
        <v>24000</v>
      </c>
      <c r="Q25" s="6">
        <v>0</v>
      </c>
      <c r="R25" s="6">
        <v>3</v>
      </c>
      <c r="S25" s="6">
        <v>13</v>
      </c>
      <c r="T25" s="167"/>
      <c r="U25" s="167">
        <v>21000</v>
      </c>
      <c r="V25" s="167">
        <v>0</v>
      </c>
    </row>
    <row r="26" spans="1:22" x14ac:dyDescent="0.25">
      <c r="A26" s="21" t="s">
        <v>116</v>
      </c>
      <c r="B26" s="20" t="s">
        <v>117</v>
      </c>
      <c r="C26" s="16" t="s">
        <v>118</v>
      </c>
      <c r="D26" s="17">
        <v>748000</v>
      </c>
      <c r="E26" s="17">
        <v>3206000</v>
      </c>
      <c r="F26" s="17">
        <v>576000</v>
      </c>
      <c r="G26" s="17">
        <v>1107000</v>
      </c>
      <c r="H26" s="17">
        <v>1111000</v>
      </c>
      <c r="I26" s="17">
        <v>1048000</v>
      </c>
      <c r="J26" s="17">
        <v>7359000</v>
      </c>
      <c r="K26" s="17">
        <v>2001000</v>
      </c>
      <c r="L26" s="17">
        <v>453000</v>
      </c>
      <c r="M26" s="17">
        <v>384000</v>
      </c>
      <c r="N26" s="5">
        <v>960000</v>
      </c>
      <c r="O26" s="5">
        <v>705000</v>
      </c>
      <c r="P26" s="49">
        <v>348000</v>
      </c>
      <c r="Q26" s="6">
        <v>839</v>
      </c>
      <c r="R26" s="40">
        <v>1769</v>
      </c>
      <c r="S26" s="6">
        <v>665</v>
      </c>
      <c r="T26" s="167">
        <v>619000</v>
      </c>
      <c r="U26" s="167">
        <v>515000</v>
      </c>
      <c r="V26" s="167">
        <v>391000</v>
      </c>
    </row>
    <row r="27" spans="1:22" s="108" customFormat="1" x14ac:dyDescent="0.25">
      <c r="A27" s="74" t="s">
        <v>0</v>
      </c>
      <c r="C27" s="83"/>
      <c r="D27" s="84">
        <f t="shared" ref="D27:N27" si="0">SUM(D5:D26)</f>
        <v>425152402</v>
      </c>
      <c r="E27" s="84">
        <f t="shared" si="0"/>
        <v>462681129</v>
      </c>
      <c r="F27" s="84">
        <f t="shared" si="0"/>
        <v>457687736</v>
      </c>
      <c r="G27" s="84">
        <f t="shared" si="0"/>
        <v>468456770</v>
      </c>
      <c r="H27" s="84">
        <f t="shared" si="0"/>
        <v>601866608</v>
      </c>
      <c r="I27" s="84">
        <f t="shared" si="0"/>
        <v>490220250.85000002</v>
      </c>
      <c r="J27" s="84">
        <f t="shared" si="0"/>
        <v>328409068.80000001</v>
      </c>
      <c r="K27" s="84">
        <f t="shared" si="0"/>
        <v>287938805</v>
      </c>
      <c r="L27" s="84">
        <f t="shared" si="0"/>
        <v>429192913.30000001</v>
      </c>
      <c r="M27" s="84">
        <f t="shared" si="0"/>
        <v>391494824</v>
      </c>
      <c r="N27" s="84">
        <f t="shared" si="0"/>
        <v>355703040.60000002</v>
      </c>
      <c r="O27" s="85">
        <f>SUM(O5:O26)</f>
        <v>387553882</v>
      </c>
      <c r="P27" s="85">
        <f>SUM(P5:P26)</f>
        <v>385152189</v>
      </c>
      <c r="Q27" s="12">
        <f t="shared" ref="Q27:S27" si="1">SUM(Q5:Q26)</f>
        <v>309221</v>
      </c>
      <c r="R27" s="12">
        <f t="shared" si="1"/>
        <v>377313</v>
      </c>
      <c r="S27" s="12">
        <f t="shared" si="1"/>
        <v>353215</v>
      </c>
      <c r="T27" s="165">
        <f t="shared" ref="T27:V27" si="2">SUM(T5:T26)</f>
        <v>408993539</v>
      </c>
      <c r="U27" s="165">
        <f t="shared" si="2"/>
        <v>310414437</v>
      </c>
      <c r="V27" s="165">
        <f t="shared" si="2"/>
        <v>376899035.25</v>
      </c>
    </row>
    <row r="28" spans="1:22" s="4" customFormat="1" x14ac:dyDescent="0.25">
      <c r="P28" s="94"/>
      <c r="Q28" s="68"/>
      <c r="R28" s="68"/>
      <c r="S28" s="68"/>
    </row>
    <row r="29" spans="1:22" s="4" customFormat="1" x14ac:dyDescent="0.25">
      <c r="P29" s="94"/>
    </row>
    <row r="30" spans="1:22" s="6" customFormat="1" ht="14.4" x14ac:dyDescent="0.3">
      <c r="A30" s="6" t="s">
        <v>173</v>
      </c>
      <c r="B30" t="s">
        <v>174</v>
      </c>
    </row>
    <row r="31" spans="1:22" s="6" customFormat="1" x14ac:dyDescent="0.25">
      <c r="B31" s="6" t="s">
        <v>175</v>
      </c>
    </row>
    <row r="32" spans="1:22" s="6" customFormat="1" ht="14.4" x14ac:dyDescent="0.3">
      <c r="A32" s="6" t="s">
        <v>177</v>
      </c>
      <c r="B32" s="181" t="s">
        <v>178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3"/>
    </row>
  </sheetData>
  <mergeCells count="4">
    <mergeCell ref="B1:S1"/>
    <mergeCell ref="B2:S2"/>
    <mergeCell ref="B3:S3"/>
    <mergeCell ref="B32:S32"/>
  </mergeCells>
  <pageMargins left="0.7" right="0.7" top="0.75" bottom="0.75" header="0.3" footer="0.3"/>
  <pageSetup orientation="portrait" r:id="rId1"/>
  <ignoredErrors>
    <ignoredError sqref="D27:N27" formulaRange="1"/>
    <ignoredError sqref="C7 C18 C23:C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0"/>
  <sheetViews>
    <sheetView showGridLines="0" workbookViewId="0">
      <pane xSplit="1" ySplit="3" topLeftCell="B10" activePane="bottomRight" state="frozen"/>
      <selection pane="topRight" activeCell="B1" sqref="B1"/>
      <selection pane="bottomLeft" activeCell="A5" sqref="A5"/>
      <selection pane="bottomRight" activeCell="B15" sqref="B15:S15"/>
    </sheetView>
  </sheetViews>
  <sheetFormatPr defaultColWidth="9.33203125" defaultRowHeight="14.4" x14ac:dyDescent="0.3"/>
  <cols>
    <col min="1" max="1" width="31.33203125" style="22" customWidth="1"/>
    <col min="2" max="7" width="8.33203125" style="22" bestFit="1" customWidth="1"/>
    <col min="8" max="9" width="11.109375" style="22" bestFit="1" customWidth="1"/>
    <col min="10" max="10" width="11.77734375" style="22" bestFit="1" customWidth="1"/>
    <col min="11" max="12" width="11.109375" style="22" bestFit="1" customWidth="1"/>
    <col min="13" max="14" width="8.33203125" style="22" bestFit="1" customWidth="1"/>
    <col min="15" max="17" width="7.5546875" style="22" bestFit="1" customWidth="1"/>
    <col min="18" max="16384" width="9.33203125" style="22"/>
  </cols>
  <sheetData>
    <row r="1" spans="1:20" s="93" customFormat="1" x14ac:dyDescent="0.3">
      <c r="A1" s="111" t="s">
        <v>167</v>
      </c>
      <c r="B1" s="199" t="s">
        <v>129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86"/>
      <c r="P1" s="186"/>
      <c r="Q1" s="187"/>
    </row>
    <row r="2" spans="1:20" s="93" customFormat="1" x14ac:dyDescent="0.3">
      <c r="A2" s="112"/>
      <c r="B2" s="199" t="s">
        <v>42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186"/>
      <c r="P2" s="186"/>
      <c r="Q2" s="187"/>
    </row>
    <row r="3" spans="1:20" s="93" customFormat="1" x14ac:dyDescent="0.3">
      <c r="A3" s="113"/>
      <c r="B3" s="114">
        <v>2004</v>
      </c>
      <c r="C3" s="114">
        <v>2005</v>
      </c>
      <c r="D3" s="114">
        <v>2006</v>
      </c>
      <c r="E3" s="114">
        <v>2007</v>
      </c>
      <c r="F3" s="114">
        <v>2008</v>
      </c>
      <c r="G3" s="114">
        <v>2009</v>
      </c>
      <c r="H3" s="114">
        <v>2010</v>
      </c>
      <c r="I3" s="114">
        <v>2011</v>
      </c>
      <c r="J3" s="114">
        <v>2012</v>
      </c>
      <c r="K3" s="114">
        <v>2013</v>
      </c>
      <c r="L3" s="93">
        <v>2014</v>
      </c>
      <c r="M3" s="93">
        <v>2015</v>
      </c>
      <c r="N3" s="93">
        <v>2016</v>
      </c>
      <c r="O3" s="93">
        <v>2017</v>
      </c>
      <c r="P3" s="93">
        <v>2018</v>
      </c>
      <c r="Q3" s="93">
        <v>2019</v>
      </c>
      <c r="R3" s="93">
        <v>2020</v>
      </c>
      <c r="S3" s="93">
        <v>2021</v>
      </c>
      <c r="T3" s="93">
        <v>2022</v>
      </c>
    </row>
    <row r="4" spans="1:20" x14ac:dyDescent="0.3">
      <c r="A4" s="6" t="s">
        <v>38</v>
      </c>
      <c r="B4" s="31">
        <v>1977646</v>
      </c>
      <c r="C4" s="31">
        <v>195480</v>
      </c>
      <c r="D4" s="17">
        <v>0</v>
      </c>
      <c r="E4" s="31">
        <v>758592</v>
      </c>
      <c r="F4" s="17">
        <v>1454782</v>
      </c>
      <c r="G4" s="17">
        <v>3593241.85</v>
      </c>
      <c r="H4" s="17">
        <v>3606102.8</v>
      </c>
      <c r="I4" s="17">
        <v>3627152</v>
      </c>
      <c r="J4" s="17">
        <f>2048612.41+127649.86+54704.03+109347</f>
        <v>2340313.2999999998</v>
      </c>
      <c r="K4" s="17" t="s">
        <v>130</v>
      </c>
      <c r="L4" s="45" t="s">
        <v>130</v>
      </c>
      <c r="M4" s="46">
        <v>11931295</v>
      </c>
      <c r="N4" s="46">
        <v>3400312</v>
      </c>
      <c r="O4" s="138">
        <v>0</v>
      </c>
      <c r="P4" s="138">
        <v>0</v>
      </c>
      <c r="Q4" s="138">
        <v>0</v>
      </c>
      <c r="R4" s="149">
        <v>1667031</v>
      </c>
      <c r="S4" s="149">
        <v>2214491</v>
      </c>
      <c r="T4" s="149">
        <v>2342728.91</v>
      </c>
    </row>
    <row r="5" spans="1:20" x14ac:dyDescent="0.3">
      <c r="A5" s="6" t="s">
        <v>40</v>
      </c>
      <c r="B5" s="31">
        <v>409578000</v>
      </c>
      <c r="C5" s="31">
        <v>446606000</v>
      </c>
      <c r="D5" s="17">
        <v>445270000</v>
      </c>
      <c r="E5" s="31">
        <v>451473000</v>
      </c>
      <c r="F5" s="17">
        <v>579711000</v>
      </c>
      <c r="G5" s="17">
        <f>22893000+36317000+5000+18956000+193598000+11305000+188037000+196000</f>
        <v>471307000</v>
      </c>
      <c r="H5" s="17">
        <f>28000+11000+20000+8000+6000+19000+47815000+14928000+117464000+10950000+110824000+78000</f>
        <v>302151000</v>
      </c>
      <c r="I5" s="17">
        <v>272790000</v>
      </c>
      <c r="J5" s="17">
        <v>415703000</v>
      </c>
      <c r="K5" s="17">
        <v>383730000</v>
      </c>
      <c r="L5" s="46">
        <v>341869000</v>
      </c>
      <c r="M5" s="46">
        <v>365587000</v>
      </c>
      <c r="N5" s="46">
        <v>371214000</v>
      </c>
      <c r="O5" s="138">
        <v>307732</v>
      </c>
      <c r="P5" s="138">
        <v>374919</v>
      </c>
      <c r="Q5" s="138">
        <v>351470</v>
      </c>
      <c r="R5" s="149">
        <v>404713969</v>
      </c>
      <c r="S5" s="149">
        <v>303611509</v>
      </c>
      <c r="T5" s="149">
        <v>370824000</v>
      </c>
    </row>
    <row r="6" spans="1:20" x14ac:dyDescent="0.3">
      <c r="A6" s="6" t="s">
        <v>39</v>
      </c>
      <c r="B6" s="31">
        <v>9374000</v>
      </c>
      <c r="C6" s="31">
        <v>8092000</v>
      </c>
      <c r="D6" s="17">
        <v>5739000</v>
      </c>
      <c r="E6" s="31">
        <v>9072214</v>
      </c>
      <c r="F6" s="17">
        <v>9766000</v>
      </c>
      <c r="G6" s="17">
        <v>8622000</v>
      </c>
      <c r="H6" s="17">
        <v>7496000</v>
      </c>
      <c r="I6" s="17">
        <v>0</v>
      </c>
      <c r="J6" s="17">
        <v>0</v>
      </c>
      <c r="K6" s="17">
        <v>132000</v>
      </c>
      <c r="L6" s="46">
        <v>0</v>
      </c>
      <c r="M6" s="46">
        <v>0</v>
      </c>
      <c r="N6" s="46">
        <v>0</v>
      </c>
      <c r="O6" s="138">
        <v>0</v>
      </c>
      <c r="P6" s="138">
        <v>0</v>
      </c>
      <c r="Q6" s="138">
        <v>0</v>
      </c>
      <c r="R6" s="150">
        <v>0</v>
      </c>
      <c r="S6" s="150">
        <v>0</v>
      </c>
      <c r="T6" s="150">
        <v>0</v>
      </c>
    </row>
    <row r="7" spans="1:20" x14ac:dyDescent="0.3">
      <c r="A7" s="2" t="s">
        <v>131</v>
      </c>
      <c r="B7" s="4">
        <f t="shared" ref="B7:K7" si="0">B8-SUM(B4:B6)</f>
        <v>3695000</v>
      </c>
      <c r="C7" s="4">
        <f t="shared" si="0"/>
        <v>859000</v>
      </c>
      <c r="D7" s="4">
        <f t="shared" si="0"/>
        <v>1325000</v>
      </c>
      <c r="E7" s="4">
        <f t="shared" si="0"/>
        <v>2526000</v>
      </c>
      <c r="F7" s="4">
        <f t="shared" si="0"/>
        <v>1535000</v>
      </c>
      <c r="G7" s="4">
        <f t="shared" si="0"/>
        <v>7717000</v>
      </c>
      <c r="H7" s="4">
        <f t="shared" si="0"/>
        <v>2317000</v>
      </c>
      <c r="I7" s="4">
        <f t="shared" si="0"/>
        <v>1874000</v>
      </c>
      <c r="J7" s="4">
        <f t="shared" si="0"/>
        <v>741000</v>
      </c>
      <c r="K7" s="4">
        <f t="shared" si="0"/>
        <v>2410000</v>
      </c>
      <c r="L7" s="46">
        <v>4564926</v>
      </c>
      <c r="M7" s="46">
        <v>1014000</v>
      </c>
      <c r="N7" s="46">
        <v>10537877</v>
      </c>
      <c r="O7" s="138">
        <v>1489</v>
      </c>
      <c r="P7" s="138">
        <v>2394</v>
      </c>
      <c r="Q7" s="138">
        <v>1745</v>
      </c>
      <c r="R7" s="151">
        <v>2613000</v>
      </c>
      <c r="S7" s="151">
        <v>4588000</v>
      </c>
      <c r="T7" s="151">
        <v>3732000</v>
      </c>
    </row>
    <row r="8" spans="1:20" s="93" customFormat="1" x14ac:dyDescent="0.3">
      <c r="A8" s="116" t="s">
        <v>132</v>
      </c>
      <c r="B8" s="94">
        <v>424624646</v>
      </c>
      <c r="C8" s="94">
        <v>455752480</v>
      </c>
      <c r="D8" s="94">
        <v>452334000</v>
      </c>
      <c r="E8" s="94">
        <v>463829806</v>
      </c>
      <c r="F8" s="94">
        <v>592466782</v>
      </c>
      <c r="G8" s="94">
        <v>491239241.85000002</v>
      </c>
      <c r="H8" s="94">
        <v>315570102.80000001</v>
      </c>
      <c r="I8" s="94">
        <v>278291152</v>
      </c>
      <c r="J8" s="94">
        <v>418784313.30000001</v>
      </c>
      <c r="K8" s="94">
        <v>386272000</v>
      </c>
      <c r="L8" s="117">
        <f>SUM(L4:L7)</f>
        <v>346433926</v>
      </c>
      <c r="M8" s="117">
        <v>378532295</v>
      </c>
      <c r="N8" s="117">
        <f>SUM(N4:N7)</f>
        <v>385152189</v>
      </c>
      <c r="O8" s="139">
        <f t="shared" ref="O8:Q8" si="1">SUM(O4:O7)</f>
        <v>309221</v>
      </c>
      <c r="P8" s="139">
        <f t="shared" si="1"/>
        <v>377313</v>
      </c>
      <c r="Q8" s="139">
        <f t="shared" si="1"/>
        <v>353215</v>
      </c>
      <c r="R8" s="152">
        <f t="shared" ref="R8:T8" si="2">SUM(R4:R7)</f>
        <v>408994000</v>
      </c>
      <c r="S8" s="152">
        <f t="shared" si="2"/>
        <v>310414000</v>
      </c>
      <c r="T8" s="152">
        <f t="shared" si="2"/>
        <v>376898728.91000003</v>
      </c>
    </row>
    <row r="9" spans="1:20" s="93" customFormat="1" x14ac:dyDescent="0.3">
      <c r="A9" s="116"/>
      <c r="B9" s="94"/>
      <c r="C9" s="94"/>
      <c r="D9" s="94"/>
      <c r="E9" s="94"/>
      <c r="F9" s="94"/>
      <c r="G9" s="94"/>
      <c r="H9" s="94"/>
      <c r="I9" s="94"/>
      <c r="J9" s="94"/>
      <c r="K9" s="94"/>
      <c r="L9" s="117"/>
      <c r="M9" s="46"/>
      <c r="N9" s="117"/>
    </row>
    <row r="10" spans="1:20" s="93" customFormat="1" x14ac:dyDescent="0.3">
      <c r="A10" s="116" t="s">
        <v>133</v>
      </c>
      <c r="B10" s="84">
        <v>3230756</v>
      </c>
      <c r="C10" s="84">
        <v>4115649</v>
      </c>
      <c r="D10" s="84">
        <v>5790736</v>
      </c>
      <c r="E10" s="84">
        <v>5529964</v>
      </c>
      <c r="F10" s="84">
        <v>8601826</v>
      </c>
      <c r="G10" s="84">
        <v>5297009</v>
      </c>
      <c r="H10" s="84">
        <v>7438966</v>
      </c>
      <c r="I10" s="84">
        <v>9108653</v>
      </c>
      <c r="J10" s="84">
        <v>9349600</v>
      </c>
      <c r="K10" s="84">
        <v>6873824</v>
      </c>
      <c r="L10" s="117">
        <v>9269115</v>
      </c>
      <c r="M10" s="117">
        <v>9021587</v>
      </c>
      <c r="N10" s="136" t="s">
        <v>130</v>
      </c>
      <c r="O10" s="136" t="s">
        <v>130</v>
      </c>
      <c r="P10" s="136" t="s">
        <v>130</v>
      </c>
      <c r="Q10" s="136" t="s">
        <v>130</v>
      </c>
      <c r="R10" s="136" t="s">
        <v>130</v>
      </c>
      <c r="S10" s="136" t="s">
        <v>130</v>
      </c>
      <c r="T10" s="136" t="s">
        <v>130</v>
      </c>
    </row>
    <row r="11" spans="1:20" x14ac:dyDescent="0.3">
      <c r="A11" s="28"/>
      <c r="B11" s="47"/>
      <c r="C11" s="4"/>
      <c r="D11" s="48"/>
      <c r="E11" s="48"/>
      <c r="F11" s="48"/>
      <c r="G11" s="4"/>
      <c r="H11" s="4"/>
      <c r="I11" s="4"/>
      <c r="J11" s="4"/>
      <c r="K11" s="4"/>
      <c r="L11" s="46"/>
      <c r="M11" s="46"/>
      <c r="N11" s="46"/>
    </row>
    <row r="12" spans="1:20" s="93" customFormat="1" ht="37.5" customHeight="1" x14ac:dyDescent="0.3">
      <c r="A12" s="115" t="s">
        <v>134</v>
      </c>
      <c r="B12" s="84">
        <f t="shared" ref="B12:K12" si="3">B8+B10</f>
        <v>427855402</v>
      </c>
      <c r="C12" s="94">
        <f t="shared" si="3"/>
        <v>459868129</v>
      </c>
      <c r="D12" s="94">
        <f t="shared" si="3"/>
        <v>458124736</v>
      </c>
      <c r="E12" s="94">
        <f t="shared" si="3"/>
        <v>469359770</v>
      </c>
      <c r="F12" s="94">
        <f t="shared" si="3"/>
        <v>601068608</v>
      </c>
      <c r="G12" s="94">
        <f t="shared" si="3"/>
        <v>496536250.85000002</v>
      </c>
      <c r="H12" s="94">
        <f t="shared" si="3"/>
        <v>323009068.80000001</v>
      </c>
      <c r="I12" s="94">
        <f t="shared" si="3"/>
        <v>287399805</v>
      </c>
      <c r="J12" s="94">
        <f t="shared" si="3"/>
        <v>428133913.30000001</v>
      </c>
      <c r="K12" s="94">
        <f t="shared" si="3"/>
        <v>393145824</v>
      </c>
      <c r="L12" s="84">
        <f>L8+L10</f>
        <v>355703041</v>
      </c>
      <c r="M12" s="84">
        <f>M8+M10</f>
        <v>387553882</v>
      </c>
      <c r="N12" s="84">
        <v>385152189</v>
      </c>
      <c r="O12" s="139">
        <v>309221</v>
      </c>
      <c r="P12" s="139">
        <v>377313</v>
      </c>
      <c r="Q12" s="139">
        <v>353215</v>
      </c>
      <c r="R12" s="117">
        <f>R8</f>
        <v>408994000</v>
      </c>
      <c r="S12" s="117">
        <f t="shared" ref="S12:T12" si="4">S8</f>
        <v>310414000</v>
      </c>
      <c r="T12" s="117">
        <f t="shared" si="4"/>
        <v>376898728.91000003</v>
      </c>
    </row>
    <row r="13" spans="1:20" x14ac:dyDescent="0.3">
      <c r="A13" s="29"/>
      <c r="B13" s="17"/>
      <c r="C13" s="4"/>
      <c r="D13" s="4"/>
      <c r="E13" s="4"/>
      <c r="F13" s="4"/>
      <c r="G13" s="4"/>
      <c r="H13" s="4"/>
      <c r="I13" s="4"/>
      <c r="J13" s="4"/>
      <c r="K13" s="4"/>
      <c r="L13" s="17"/>
    </row>
    <row r="14" spans="1:20" x14ac:dyDescent="0.3">
      <c r="A14" s="29"/>
      <c r="B14" s="17"/>
      <c r="C14" s="4"/>
      <c r="D14" s="4"/>
      <c r="E14" s="4"/>
      <c r="F14" s="4"/>
      <c r="G14" s="4"/>
      <c r="H14" s="4"/>
      <c r="I14" s="4"/>
      <c r="J14" s="4"/>
      <c r="K14" s="4"/>
      <c r="L14" s="17"/>
    </row>
    <row r="15" spans="1:20" s="6" customFormat="1" ht="15" customHeight="1" x14ac:dyDescent="0.3">
      <c r="A15" s="6" t="s">
        <v>173</v>
      </c>
      <c r="B15" s="215" t="s">
        <v>181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7"/>
    </row>
    <row r="16" spans="1:20" s="6" customFormat="1" ht="15" customHeight="1" x14ac:dyDescent="0.25">
      <c r="B16" s="212" t="s">
        <v>175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4"/>
    </row>
    <row r="17" spans="1:19" s="6" customFormat="1" ht="30.6" customHeight="1" x14ac:dyDescent="0.3">
      <c r="A17" s="6" t="s">
        <v>177</v>
      </c>
      <c r="B17" s="181" t="s">
        <v>178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3"/>
    </row>
    <row r="18" spans="1:19" x14ac:dyDescent="0.3">
      <c r="N18" s="109"/>
    </row>
    <row r="20" spans="1:19" x14ac:dyDescent="0.3">
      <c r="N20" s="110"/>
    </row>
  </sheetData>
  <mergeCells count="3">
    <mergeCell ref="B1:Q1"/>
    <mergeCell ref="B2:Q2"/>
    <mergeCell ref="B17:S17"/>
  </mergeCells>
  <pageMargins left="0.7" right="0.7" top="0.75" bottom="0.75" header="0.3" footer="0.3"/>
  <pageSetup orientation="portrait" r:id="rId1"/>
  <ignoredErrors>
    <ignoredError sqref="B7:H7 N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7"/>
  <sheetViews>
    <sheetView showGridLines="0" workbookViewId="0">
      <pane xSplit="1" ySplit="4" topLeftCell="B40" activePane="bottomRight" state="frozen"/>
      <selection pane="topRight" activeCell="B1" sqref="B1"/>
      <selection pane="bottomLeft" activeCell="A5" sqref="A5"/>
      <selection pane="bottomRight" activeCell="B47" sqref="B47:S47"/>
    </sheetView>
  </sheetViews>
  <sheetFormatPr defaultColWidth="9.33203125" defaultRowHeight="13.8" x14ac:dyDescent="0.25"/>
  <cols>
    <col min="1" max="1" width="27.6640625" style="44" bestFit="1" customWidth="1"/>
    <col min="2" max="13" width="9.33203125" style="44"/>
    <col min="14" max="14" width="10.33203125" style="108" bestFit="1" customWidth="1"/>
    <col min="15" max="16" width="11.33203125" style="44" bestFit="1" customWidth="1"/>
    <col min="17" max="17" width="11.109375" style="44" bestFit="1" customWidth="1"/>
    <col min="18" max="18" width="9.33203125" style="44"/>
    <col min="19" max="19" width="10" style="44" bestFit="1" customWidth="1"/>
    <col min="20" max="21" width="9.33203125" style="44"/>
    <col min="22" max="22" width="10" style="44" bestFit="1" customWidth="1"/>
    <col min="23" max="16384" width="9.33203125" style="44"/>
  </cols>
  <sheetData>
    <row r="1" spans="1:20" s="108" customFormat="1" ht="15" customHeight="1" x14ac:dyDescent="0.25">
      <c r="A1" s="111" t="s">
        <v>168</v>
      </c>
      <c r="B1" s="201" t="s">
        <v>135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</row>
    <row r="2" spans="1:20" s="108" customFormat="1" ht="15" customHeight="1" x14ac:dyDescent="0.25">
      <c r="A2" s="119"/>
      <c r="B2" s="204" t="s">
        <v>42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</row>
    <row r="3" spans="1:20" s="108" customFormat="1" ht="15" customHeight="1" x14ac:dyDescent="0.25">
      <c r="A3" s="118"/>
      <c r="B3" s="199" t="s">
        <v>52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7"/>
    </row>
    <row r="4" spans="1:20" s="108" customFormat="1" ht="14.4" x14ac:dyDescent="0.3">
      <c r="A4" s="68" t="s">
        <v>151</v>
      </c>
      <c r="B4" s="68">
        <v>2004</v>
      </c>
      <c r="C4" s="68">
        <v>2005</v>
      </c>
      <c r="D4" s="68">
        <v>2006</v>
      </c>
      <c r="E4" s="68">
        <v>2007</v>
      </c>
      <c r="F4" s="68">
        <v>2008</v>
      </c>
      <c r="G4" s="68">
        <v>2009</v>
      </c>
      <c r="H4" s="68">
        <v>2010</v>
      </c>
      <c r="I4" s="68">
        <v>2011</v>
      </c>
      <c r="J4" s="68">
        <v>2012</v>
      </c>
      <c r="K4" s="68">
        <v>2013</v>
      </c>
      <c r="L4" s="68">
        <v>2014</v>
      </c>
      <c r="M4" s="108">
        <v>2015</v>
      </c>
      <c r="N4" s="108">
        <v>2016</v>
      </c>
      <c r="O4" s="93">
        <v>2017</v>
      </c>
      <c r="P4" s="93">
        <v>2018</v>
      </c>
      <c r="Q4" s="93">
        <v>2019</v>
      </c>
      <c r="R4" s="108">
        <v>2020</v>
      </c>
      <c r="S4" s="108">
        <v>2021</v>
      </c>
      <c r="T4" s="108">
        <v>2022</v>
      </c>
    </row>
    <row r="5" spans="1:20" x14ac:dyDescent="0.25">
      <c r="A5" s="6" t="s">
        <v>4</v>
      </c>
      <c r="B5" s="30">
        <v>1828002</v>
      </c>
      <c r="C5" s="30">
        <v>2717815</v>
      </c>
      <c r="D5" s="30">
        <v>2287373</v>
      </c>
      <c r="E5" s="30">
        <v>1466564</v>
      </c>
      <c r="F5" s="5">
        <v>3126467</v>
      </c>
      <c r="G5" s="5">
        <v>2611608</v>
      </c>
      <c r="H5" s="5">
        <v>3208520</v>
      </c>
      <c r="I5" s="5">
        <v>3635744.09</v>
      </c>
      <c r="J5" s="17">
        <v>1778603</v>
      </c>
      <c r="K5" s="5">
        <v>5336026</v>
      </c>
      <c r="L5" s="49">
        <v>3415860</v>
      </c>
      <c r="M5" s="49">
        <v>4961316</v>
      </c>
      <c r="N5" s="49">
        <v>3740297</v>
      </c>
      <c r="O5" s="44">
        <v>2805</v>
      </c>
      <c r="P5" s="124">
        <v>5070</v>
      </c>
      <c r="Q5" s="124">
        <v>2601</v>
      </c>
      <c r="R5" s="153">
        <v>3561672</v>
      </c>
      <c r="S5" s="153">
        <v>7842410</v>
      </c>
      <c r="T5" s="156">
        <v>3594026</v>
      </c>
    </row>
    <row r="6" spans="1:20" x14ac:dyDescent="0.25">
      <c r="A6" s="6" t="s">
        <v>6</v>
      </c>
      <c r="B6" s="30">
        <v>3072806</v>
      </c>
      <c r="C6" s="30">
        <v>3666659</v>
      </c>
      <c r="D6" s="30">
        <v>2809434</v>
      </c>
      <c r="E6" s="30">
        <v>3291923</v>
      </c>
      <c r="F6" s="5">
        <v>3469954</v>
      </c>
      <c r="G6" s="5">
        <v>2437871</v>
      </c>
      <c r="H6" s="5">
        <v>3319024</v>
      </c>
      <c r="I6" s="5">
        <v>3181347</v>
      </c>
      <c r="J6" s="17">
        <v>2634698</v>
      </c>
      <c r="K6" s="5">
        <v>4653639</v>
      </c>
      <c r="L6" s="49">
        <v>2547354</v>
      </c>
      <c r="M6" s="49">
        <v>1112257</v>
      </c>
      <c r="N6" s="49">
        <v>2755347</v>
      </c>
      <c r="O6" s="44">
        <v>1909</v>
      </c>
      <c r="P6" s="124">
        <v>1441</v>
      </c>
      <c r="Q6" s="124">
        <v>2118</v>
      </c>
      <c r="R6" s="153">
        <v>1398605</v>
      </c>
      <c r="S6" s="153">
        <v>1648142</v>
      </c>
      <c r="T6" s="156">
        <v>3175866</v>
      </c>
    </row>
    <row r="7" spans="1:20" x14ac:dyDescent="0.25">
      <c r="A7" s="6" t="s">
        <v>7</v>
      </c>
      <c r="B7" s="30">
        <v>8941229</v>
      </c>
      <c r="C7" s="30">
        <v>7740107</v>
      </c>
      <c r="D7" s="30">
        <v>6324081</v>
      </c>
      <c r="E7" s="30">
        <v>6603988</v>
      </c>
      <c r="F7" s="5">
        <v>8151735</v>
      </c>
      <c r="G7" s="5">
        <v>6415031</v>
      </c>
      <c r="H7" s="5">
        <v>6339880</v>
      </c>
      <c r="I7" s="5">
        <v>5679375.1500000004</v>
      </c>
      <c r="J7" s="17">
        <v>3652592</v>
      </c>
      <c r="K7" s="5">
        <v>10913442</v>
      </c>
      <c r="L7" s="49">
        <v>5046430</v>
      </c>
      <c r="M7" s="49">
        <v>9650106</v>
      </c>
      <c r="N7" s="49">
        <v>3530753</v>
      </c>
      <c r="O7" s="44">
        <v>4182</v>
      </c>
      <c r="P7" s="124">
        <v>4679</v>
      </c>
      <c r="Q7" s="124">
        <v>8731</v>
      </c>
      <c r="R7" s="153">
        <v>5060051</v>
      </c>
      <c r="S7" s="153">
        <v>4947019</v>
      </c>
      <c r="T7" s="156">
        <v>7770337</v>
      </c>
    </row>
    <row r="8" spans="1:20" x14ac:dyDescent="0.25">
      <c r="A8" s="6" t="s">
        <v>136</v>
      </c>
      <c r="B8" s="30">
        <v>40563063</v>
      </c>
      <c r="C8" s="30">
        <v>41803649</v>
      </c>
      <c r="D8" s="30">
        <v>92223709</v>
      </c>
      <c r="E8" s="30">
        <v>47463317</v>
      </c>
      <c r="F8" s="30">
        <v>87154303</v>
      </c>
      <c r="G8" s="30">
        <v>112635894</v>
      </c>
      <c r="H8" s="30">
        <v>55097111</v>
      </c>
      <c r="I8" s="30">
        <v>33549044.810000002</v>
      </c>
      <c r="J8" s="31">
        <v>66015169</v>
      </c>
      <c r="K8" s="5">
        <v>32074283</v>
      </c>
      <c r="L8" s="49">
        <v>34047088</v>
      </c>
      <c r="M8" s="49">
        <v>1586405</v>
      </c>
      <c r="N8" s="49">
        <v>2601653</v>
      </c>
      <c r="O8" s="44">
        <v>6571</v>
      </c>
      <c r="P8" s="124">
        <v>2601</v>
      </c>
      <c r="Q8" s="124">
        <v>2121</v>
      </c>
      <c r="R8" s="153">
        <v>7415639</v>
      </c>
      <c r="S8" s="153">
        <v>1668723</v>
      </c>
      <c r="T8" s="156">
        <v>3942692</v>
      </c>
    </row>
    <row r="9" spans="1:20" x14ac:dyDescent="0.25">
      <c r="A9" s="6" t="s">
        <v>169</v>
      </c>
      <c r="B9" s="5">
        <v>229562076</v>
      </c>
      <c r="C9" s="5">
        <v>219983814</v>
      </c>
      <c r="D9" s="5">
        <v>215625595</v>
      </c>
      <c r="E9" s="3">
        <v>203173445</v>
      </c>
      <c r="F9" s="3">
        <v>214619818</v>
      </c>
      <c r="G9" s="3">
        <v>147159441</v>
      </c>
      <c r="H9" s="3">
        <v>105535480</v>
      </c>
      <c r="I9" s="3">
        <v>108710375</v>
      </c>
      <c r="J9" s="3">
        <v>113067574</v>
      </c>
      <c r="K9" s="3">
        <v>111372445</v>
      </c>
      <c r="L9" s="5">
        <v>108464489.79000001</v>
      </c>
      <c r="M9" s="5">
        <v>235039655</v>
      </c>
      <c r="N9" s="49">
        <v>271281567</v>
      </c>
      <c r="O9" s="44">
        <v>203147</v>
      </c>
      <c r="P9" s="124">
        <v>281918</v>
      </c>
      <c r="Q9" s="124">
        <v>314165</v>
      </c>
      <c r="R9" s="153">
        <v>395886462.88</v>
      </c>
      <c r="S9" s="153">
        <v>327946697.89999998</v>
      </c>
      <c r="T9" s="157">
        <v>409626107</v>
      </c>
    </row>
    <row r="10" spans="1:20" ht="27.6" x14ac:dyDescent="0.25">
      <c r="A10" s="32" t="s">
        <v>137</v>
      </c>
      <c r="B10" s="17">
        <v>2765083</v>
      </c>
      <c r="C10" s="17">
        <v>2933965</v>
      </c>
      <c r="D10" s="17">
        <v>2685764</v>
      </c>
      <c r="E10" s="17">
        <v>2945745</v>
      </c>
      <c r="F10" s="17">
        <v>3897878</v>
      </c>
      <c r="G10" s="17">
        <v>3557406</v>
      </c>
      <c r="H10" s="17">
        <v>5689709</v>
      </c>
      <c r="I10" s="17">
        <v>4382750.3</v>
      </c>
      <c r="J10" s="17">
        <v>1519931</v>
      </c>
      <c r="K10" s="17">
        <v>2722398</v>
      </c>
      <c r="L10" s="49">
        <v>3001109</v>
      </c>
      <c r="M10" s="49">
        <v>1859161</v>
      </c>
      <c r="N10" s="49">
        <v>3107231</v>
      </c>
      <c r="O10" s="44">
        <v>3099</v>
      </c>
      <c r="P10" s="124">
        <v>4334</v>
      </c>
      <c r="Q10" s="124">
        <v>3446</v>
      </c>
      <c r="R10" s="153">
        <v>3628880</v>
      </c>
      <c r="S10" s="153">
        <v>3386343</v>
      </c>
      <c r="T10" s="156">
        <v>2678150</v>
      </c>
    </row>
    <row r="11" spans="1:20" x14ac:dyDescent="0.25">
      <c r="A11" s="6" t="s">
        <v>12</v>
      </c>
      <c r="B11" s="30">
        <v>151855</v>
      </c>
      <c r="C11" s="30">
        <v>9913</v>
      </c>
      <c r="D11" s="30">
        <v>9800</v>
      </c>
      <c r="E11" s="30">
        <v>165537</v>
      </c>
      <c r="F11" s="5">
        <v>49338</v>
      </c>
      <c r="G11" s="5">
        <v>42126</v>
      </c>
      <c r="H11" s="5">
        <v>74503</v>
      </c>
      <c r="I11" s="5">
        <v>160245</v>
      </c>
      <c r="J11" s="17">
        <v>8598968</v>
      </c>
      <c r="K11" s="5">
        <v>126732</v>
      </c>
      <c r="L11" s="49">
        <v>65467</v>
      </c>
      <c r="M11" s="49">
        <v>126903</v>
      </c>
      <c r="N11" s="49">
        <v>231885</v>
      </c>
      <c r="O11" s="124">
        <v>450</v>
      </c>
      <c r="P11" s="124">
        <v>312</v>
      </c>
      <c r="Q11" s="124">
        <v>565</v>
      </c>
      <c r="R11" s="153">
        <v>619907</v>
      </c>
      <c r="S11" s="153">
        <v>120981</v>
      </c>
      <c r="T11" s="156">
        <v>780299</v>
      </c>
    </row>
    <row r="12" spans="1:20" x14ac:dyDescent="0.25">
      <c r="A12" s="6" t="s">
        <v>9</v>
      </c>
      <c r="B12" s="30">
        <v>147501</v>
      </c>
      <c r="C12" s="30">
        <v>1242622</v>
      </c>
      <c r="D12" s="30">
        <v>935268</v>
      </c>
      <c r="E12" s="30">
        <v>681040</v>
      </c>
      <c r="F12" s="5">
        <v>1654256</v>
      </c>
      <c r="G12" s="5">
        <v>1844312</v>
      </c>
      <c r="H12" s="5">
        <v>1849429</v>
      </c>
      <c r="I12" s="5">
        <v>1995445.2</v>
      </c>
      <c r="J12" s="17">
        <v>1557530</v>
      </c>
      <c r="K12" s="5">
        <v>2018962</v>
      </c>
      <c r="L12" s="49">
        <v>1710241</v>
      </c>
      <c r="M12" s="49">
        <v>1806440</v>
      </c>
      <c r="N12" s="49">
        <v>1680399</v>
      </c>
      <c r="O12" s="124">
        <v>1183</v>
      </c>
      <c r="P12" s="124">
        <v>1873</v>
      </c>
      <c r="Q12" s="124">
        <v>1740</v>
      </c>
      <c r="R12" s="153">
        <v>2027368</v>
      </c>
      <c r="S12" s="153">
        <v>4395166</v>
      </c>
      <c r="T12" s="156">
        <v>3064368</v>
      </c>
    </row>
    <row r="13" spans="1:20" x14ac:dyDescent="0.25">
      <c r="A13" s="6" t="s">
        <v>8</v>
      </c>
      <c r="B13" s="5">
        <v>3948537</v>
      </c>
      <c r="C13" s="5">
        <v>2641563</v>
      </c>
      <c r="D13" s="5">
        <v>7240262</v>
      </c>
      <c r="E13" s="5">
        <v>2895674</v>
      </c>
      <c r="F13" s="5">
        <v>5942533</v>
      </c>
      <c r="G13" s="5">
        <v>3698545</v>
      </c>
      <c r="H13" s="5">
        <v>2342218</v>
      </c>
      <c r="I13" s="5">
        <v>2263122.35</v>
      </c>
      <c r="J13" s="17">
        <v>10800698</v>
      </c>
      <c r="K13" s="5">
        <v>1644072</v>
      </c>
      <c r="L13" s="49">
        <v>1677334</v>
      </c>
      <c r="M13" s="49">
        <v>1072520</v>
      </c>
      <c r="N13" s="49">
        <v>1182914</v>
      </c>
      <c r="O13" s="124">
        <v>800</v>
      </c>
      <c r="P13" s="124">
        <v>1738</v>
      </c>
      <c r="Q13" s="124">
        <v>2432</v>
      </c>
      <c r="R13" s="153">
        <v>2300058</v>
      </c>
      <c r="S13" s="153">
        <v>5699020</v>
      </c>
      <c r="T13" s="156">
        <v>6017743</v>
      </c>
    </row>
    <row r="14" spans="1:20" x14ac:dyDescent="0.25">
      <c r="A14" s="6" t="s">
        <v>3</v>
      </c>
      <c r="B14" s="30">
        <v>751223</v>
      </c>
      <c r="C14" s="30">
        <v>825082</v>
      </c>
      <c r="D14" s="30">
        <v>1011922</v>
      </c>
      <c r="E14" s="30">
        <v>639005</v>
      </c>
      <c r="F14" s="5">
        <v>435705</v>
      </c>
      <c r="G14" s="5">
        <v>733722</v>
      </c>
      <c r="H14" s="5">
        <v>1489517</v>
      </c>
      <c r="I14" s="5">
        <v>1789235.22</v>
      </c>
      <c r="J14" s="17">
        <v>1450576</v>
      </c>
      <c r="K14" s="5">
        <v>2074445</v>
      </c>
      <c r="L14" s="49">
        <v>810388</v>
      </c>
      <c r="M14" s="49">
        <v>1229308</v>
      </c>
      <c r="N14" s="49">
        <v>1196024</v>
      </c>
      <c r="O14" s="124">
        <v>913</v>
      </c>
      <c r="P14" s="124">
        <v>765</v>
      </c>
      <c r="Q14" s="124">
        <v>859</v>
      </c>
      <c r="R14" s="153">
        <v>1140693</v>
      </c>
      <c r="S14" s="153">
        <v>917097</v>
      </c>
      <c r="T14" s="156">
        <v>1404626</v>
      </c>
    </row>
    <row r="15" spans="1:20" x14ac:dyDescent="0.25">
      <c r="A15" s="6" t="s">
        <v>5</v>
      </c>
      <c r="B15" s="30">
        <v>2429390</v>
      </c>
      <c r="C15" s="30">
        <v>2222738</v>
      </c>
      <c r="D15" s="30">
        <v>1395691</v>
      </c>
      <c r="E15" s="30">
        <v>2297007</v>
      </c>
      <c r="F15" s="5">
        <v>2364877</v>
      </c>
      <c r="G15" s="5">
        <v>3123438</v>
      </c>
      <c r="H15" s="5">
        <v>3471791</v>
      </c>
      <c r="I15" s="5">
        <v>3069500</v>
      </c>
      <c r="J15" s="17">
        <v>1615701</v>
      </c>
      <c r="K15" s="5">
        <v>3236710</v>
      </c>
      <c r="L15" s="49">
        <v>2014608</v>
      </c>
      <c r="M15" s="49">
        <v>2335554</v>
      </c>
      <c r="N15" s="49">
        <v>1726717</v>
      </c>
      <c r="O15" s="124">
        <v>1448</v>
      </c>
      <c r="P15" s="124">
        <v>1215</v>
      </c>
      <c r="Q15" s="124">
        <v>898</v>
      </c>
      <c r="R15" s="153">
        <v>678771</v>
      </c>
      <c r="S15" s="153">
        <v>932520</v>
      </c>
      <c r="T15" s="156">
        <v>1075616</v>
      </c>
    </row>
    <row r="16" spans="1:20" x14ac:dyDescent="0.25">
      <c r="A16" s="6" t="s">
        <v>11</v>
      </c>
      <c r="B16" s="5">
        <v>1599683</v>
      </c>
      <c r="C16" s="5">
        <v>1536908</v>
      </c>
      <c r="D16" s="5">
        <v>1961811</v>
      </c>
      <c r="E16" s="5">
        <v>1579113</v>
      </c>
      <c r="F16" s="5">
        <v>1678130</v>
      </c>
      <c r="G16" s="5">
        <v>1574833</v>
      </c>
      <c r="H16" s="5">
        <v>1982036</v>
      </c>
      <c r="I16" s="5">
        <v>1538035.03</v>
      </c>
      <c r="J16" s="17">
        <v>2585294</v>
      </c>
      <c r="K16" s="5">
        <v>4362792</v>
      </c>
      <c r="L16" s="49">
        <v>1604886</v>
      </c>
      <c r="M16" s="49">
        <v>1275446</v>
      </c>
      <c r="N16" s="49">
        <v>2902709</v>
      </c>
      <c r="O16" s="124">
        <v>325</v>
      </c>
      <c r="P16" s="124">
        <v>2255</v>
      </c>
      <c r="Q16" s="124">
        <v>2497</v>
      </c>
      <c r="R16" s="153">
        <v>2165215</v>
      </c>
      <c r="S16" s="153">
        <v>3060314</v>
      </c>
      <c r="T16" s="157">
        <v>269360</v>
      </c>
    </row>
    <row r="17" spans="1:23" x14ac:dyDescent="0.25">
      <c r="A17" s="6" t="s">
        <v>2</v>
      </c>
      <c r="B17" s="30">
        <v>3027966</v>
      </c>
      <c r="C17" s="30">
        <v>2410129</v>
      </c>
      <c r="D17" s="30">
        <v>2404217</v>
      </c>
      <c r="E17" s="30">
        <v>1993605</v>
      </c>
      <c r="F17" s="30">
        <v>2897519</v>
      </c>
      <c r="G17" s="30">
        <v>2760782</v>
      </c>
      <c r="H17" s="30">
        <v>3704941</v>
      </c>
      <c r="I17" s="30">
        <v>2570048.6</v>
      </c>
      <c r="J17" s="31">
        <v>3160908</v>
      </c>
      <c r="K17" s="5">
        <v>2917649</v>
      </c>
      <c r="L17" s="49">
        <v>3198430</v>
      </c>
      <c r="M17" s="49">
        <v>3364030</v>
      </c>
      <c r="N17" s="49">
        <v>2796928</v>
      </c>
      <c r="O17" s="124">
        <v>2583</v>
      </c>
      <c r="P17" s="124">
        <v>4314</v>
      </c>
      <c r="Q17" s="124">
        <v>3015</v>
      </c>
      <c r="R17" s="153">
        <v>4211834</v>
      </c>
      <c r="S17" s="153">
        <v>6972365</v>
      </c>
      <c r="T17" s="156">
        <v>3496735</v>
      </c>
    </row>
    <row r="18" spans="1:23" x14ac:dyDescent="0.25">
      <c r="A18" s="6" t="s">
        <v>25</v>
      </c>
      <c r="B18" s="30">
        <v>1650849</v>
      </c>
      <c r="C18" s="30">
        <v>1302775</v>
      </c>
      <c r="D18" s="30">
        <v>1453096</v>
      </c>
      <c r="E18" s="30">
        <v>541799</v>
      </c>
      <c r="F18" s="30">
        <v>1332674</v>
      </c>
      <c r="G18" s="30">
        <v>1114509</v>
      </c>
      <c r="H18" s="30">
        <v>1559642</v>
      </c>
      <c r="I18" s="30">
        <v>1251603</v>
      </c>
      <c r="J18" s="31">
        <v>2707675</v>
      </c>
      <c r="K18" s="5">
        <v>2937479</v>
      </c>
      <c r="L18" s="49">
        <v>402775</v>
      </c>
      <c r="M18" s="49">
        <v>1802730</v>
      </c>
      <c r="N18" s="49">
        <v>707990</v>
      </c>
      <c r="O18" s="124">
        <v>1008</v>
      </c>
      <c r="P18" s="124">
        <v>1520</v>
      </c>
      <c r="Q18" s="124">
        <v>2165</v>
      </c>
      <c r="R18" s="153">
        <v>1597963</v>
      </c>
      <c r="S18" s="153">
        <v>3337927</v>
      </c>
      <c r="T18" s="157">
        <v>1685405</v>
      </c>
    </row>
    <row r="19" spans="1:23" x14ac:dyDescent="0.25">
      <c r="A19" s="6" t="s">
        <v>26</v>
      </c>
      <c r="B19" s="30">
        <v>2425227</v>
      </c>
      <c r="C19" s="30">
        <v>2545641</v>
      </c>
      <c r="D19" s="30">
        <v>2532173</v>
      </c>
      <c r="E19" s="30">
        <v>2424033</v>
      </c>
      <c r="F19" s="30">
        <v>2648256</v>
      </c>
      <c r="G19" s="30">
        <v>2231607</v>
      </c>
      <c r="H19" s="30">
        <v>2643429</v>
      </c>
      <c r="I19" s="30">
        <v>1828181</v>
      </c>
      <c r="J19" s="31">
        <v>1658025</v>
      </c>
      <c r="K19" s="5">
        <v>1424868</v>
      </c>
      <c r="L19" s="49">
        <v>3814683</v>
      </c>
      <c r="M19" s="49">
        <v>1826456</v>
      </c>
      <c r="N19" s="49">
        <v>2032098</v>
      </c>
      <c r="O19" s="124">
        <v>2481</v>
      </c>
      <c r="P19" s="124">
        <v>1531</v>
      </c>
      <c r="Q19" s="124">
        <v>2220</v>
      </c>
      <c r="R19" s="153">
        <v>2901129</v>
      </c>
      <c r="S19" s="153">
        <v>4191523</v>
      </c>
      <c r="T19" s="153">
        <v>4208092</v>
      </c>
    </row>
    <row r="20" spans="1:23" x14ac:dyDescent="0.25">
      <c r="A20" s="6" t="s">
        <v>10</v>
      </c>
      <c r="B20" s="5">
        <v>1713313</v>
      </c>
      <c r="C20" s="5">
        <v>505768</v>
      </c>
      <c r="D20" s="5">
        <v>594723</v>
      </c>
      <c r="E20" s="5">
        <v>441913</v>
      </c>
      <c r="F20" s="5">
        <v>789766</v>
      </c>
      <c r="G20" s="5">
        <v>716356</v>
      </c>
      <c r="H20" s="5">
        <v>485737</v>
      </c>
      <c r="I20" s="5">
        <v>960604</v>
      </c>
      <c r="J20" s="17">
        <v>6919381</v>
      </c>
      <c r="K20" s="5">
        <v>876234</v>
      </c>
      <c r="L20" s="49">
        <v>1183907</v>
      </c>
      <c r="M20" s="49">
        <v>460060</v>
      </c>
      <c r="N20" s="49">
        <v>233638</v>
      </c>
      <c r="O20" s="124">
        <v>152</v>
      </c>
      <c r="P20" s="124">
        <v>598</v>
      </c>
      <c r="Q20" s="124">
        <v>402</v>
      </c>
      <c r="R20" s="153">
        <v>66632</v>
      </c>
      <c r="S20" s="153">
        <v>24341</v>
      </c>
      <c r="T20" s="156">
        <v>124175</v>
      </c>
    </row>
    <row r="21" spans="1:23" x14ac:dyDescent="0.25">
      <c r="A21" s="6" t="s">
        <v>28</v>
      </c>
      <c r="B21" s="30">
        <v>1362482</v>
      </c>
      <c r="C21" s="30">
        <v>845006</v>
      </c>
      <c r="D21" s="30">
        <v>658629</v>
      </c>
      <c r="E21" s="30">
        <v>753592</v>
      </c>
      <c r="F21" s="5">
        <v>943113</v>
      </c>
      <c r="G21" s="5">
        <v>1024680</v>
      </c>
      <c r="H21" s="5">
        <v>1347357</v>
      </c>
      <c r="I21" s="5">
        <v>1855826</v>
      </c>
      <c r="J21" s="17">
        <v>450143</v>
      </c>
      <c r="K21" s="5">
        <v>389466</v>
      </c>
      <c r="L21" s="49">
        <v>1369579</v>
      </c>
      <c r="M21" s="49">
        <v>375480</v>
      </c>
      <c r="N21" s="49">
        <v>1251845</v>
      </c>
      <c r="O21" s="124">
        <v>1213</v>
      </c>
      <c r="P21" s="124">
        <v>1980</v>
      </c>
      <c r="Q21" s="124">
        <v>1268</v>
      </c>
      <c r="R21" s="153">
        <v>2161280</v>
      </c>
      <c r="S21" s="153">
        <v>2622214</v>
      </c>
      <c r="T21" s="156">
        <v>1238967</v>
      </c>
    </row>
    <row r="22" spans="1:23" x14ac:dyDescent="0.25">
      <c r="A22" s="6" t="s">
        <v>138</v>
      </c>
      <c r="B22" s="30">
        <v>56840734</v>
      </c>
      <c r="C22" s="30">
        <v>85321962</v>
      </c>
      <c r="D22" s="30">
        <v>96650296</v>
      </c>
      <c r="E22" s="30">
        <v>92159026</v>
      </c>
      <c r="F22" s="30">
        <v>132417828</v>
      </c>
      <c r="G22" s="30">
        <v>75353175</v>
      </c>
      <c r="H22" s="30">
        <v>82534283</v>
      </c>
      <c r="I22" s="30">
        <v>124637976</v>
      </c>
      <c r="J22" s="31">
        <v>126474045</v>
      </c>
      <c r="K22" s="5">
        <v>120958951</v>
      </c>
      <c r="L22" s="49">
        <v>137587399</v>
      </c>
      <c r="M22" s="49">
        <v>96831930</v>
      </c>
      <c r="N22" s="49">
        <v>95794486</v>
      </c>
      <c r="O22" s="124">
        <v>81701</v>
      </c>
      <c r="P22" s="124">
        <v>110337</v>
      </c>
      <c r="Q22" s="124">
        <v>111991</v>
      </c>
      <c r="R22" s="153">
        <v>80828845</v>
      </c>
      <c r="S22" s="153">
        <v>68650417</v>
      </c>
      <c r="T22" s="158">
        <v>77406110</v>
      </c>
    </row>
    <row r="23" spans="1:23" x14ac:dyDescent="0.25">
      <c r="A23" s="6" t="s">
        <v>22</v>
      </c>
      <c r="B23" s="30">
        <v>1651991</v>
      </c>
      <c r="C23" s="30">
        <v>2325049</v>
      </c>
      <c r="D23" s="30">
        <v>1918416</v>
      </c>
      <c r="E23" s="30">
        <v>2032645</v>
      </c>
      <c r="F23" s="5">
        <v>1660395</v>
      </c>
      <c r="G23" s="5">
        <v>1963157</v>
      </c>
      <c r="H23" s="5">
        <v>3185445</v>
      </c>
      <c r="I23" s="5">
        <v>4619866.99</v>
      </c>
      <c r="J23" s="17">
        <v>1826662</v>
      </c>
      <c r="K23" s="5">
        <v>433475</v>
      </c>
      <c r="L23" s="49">
        <v>5493111</v>
      </c>
      <c r="M23" s="49">
        <v>4533443</v>
      </c>
      <c r="N23" s="49">
        <v>7220553</v>
      </c>
      <c r="O23" s="124">
        <v>4436</v>
      </c>
      <c r="P23" s="124">
        <v>1849</v>
      </c>
      <c r="Q23" s="124">
        <v>1438</v>
      </c>
      <c r="R23" s="153">
        <v>6570014</v>
      </c>
      <c r="S23" s="153">
        <v>14215435</v>
      </c>
      <c r="T23" s="156">
        <v>3194493</v>
      </c>
    </row>
    <row r="24" spans="1:23" x14ac:dyDescent="0.25">
      <c r="A24" s="6" t="s">
        <v>29</v>
      </c>
      <c r="B24" s="30">
        <v>2639629</v>
      </c>
      <c r="C24" s="30">
        <v>2086025</v>
      </c>
      <c r="D24" s="30">
        <v>2466514</v>
      </c>
      <c r="E24" s="30">
        <v>2360873</v>
      </c>
      <c r="F24" s="5">
        <v>2220882</v>
      </c>
      <c r="G24" s="5">
        <v>1301226</v>
      </c>
      <c r="H24" s="5">
        <v>2712949</v>
      </c>
      <c r="I24" s="5">
        <v>3508522</v>
      </c>
      <c r="J24" s="17">
        <v>502887</v>
      </c>
      <c r="K24" s="5">
        <v>571360</v>
      </c>
      <c r="L24" s="49">
        <v>2279934</v>
      </c>
      <c r="M24" s="49">
        <v>2423678</v>
      </c>
      <c r="N24" s="49">
        <v>2374826</v>
      </c>
      <c r="O24" s="124">
        <v>2028</v>
      </c>
      <c r="P24" s="124">
        <v>3655</v>
      </c>
      <c r="Q24" s="124">
        <v>2160</v>
      </c>
      <c r="R24" s="153">
        <v>1730381</v>
      </c>
      <c r="S24" s="153">
        <v>2753813</v>
      </c>
      <c r="T24" s="157">
        <v>3325067</v>
      </c>
    </row>
    <row r="25" spans="1:23" x14ac:dyDescent="0.25">
      <c r="A25" s="6" t="s">
        <v>139</v>
      </c>
      <c r="B25" s="30">
        <v>4784352</v>
      </c>
      <c r="C25" s="30">
        <v>4261913</v>
      </c>
      <c r="D25" s="30">
        <v>10608043</v>
      </c>
      <c r="E25" s="30">
        <v>4132753</v>
      </c>
      <c r="F25" s="5">
        <v>8666327</v>
      </c>
      <c r="G25" s="5">
        <v>9523101</v>
      </c>
      <c r="H25" s="5">
        <v>6430889</v>
      </c>
      <c r="I25" s="5">
        <v>6579125.3399999999</v>
      </c>
      <c r="J25" s="17">
        <v>2614294</v>
      </c>
      <c r="K25" s="5">
        <v>2083758</v>
      </c>
      <c r="L25" s="49">
        <v>5068306</v>
      </c>
      <c r="M25" s="49">
        <v>2916561</v>
      </c>
      <c r="N25" s="49">
        <v>4277845</v>
      </c>
      <c r="O25" s="124">
        <v>1566</v>
      </c>
      <c r="P25" s="124">
        <v>3536</v>
      </c>
      <c r="Q25" s="124">
        <v>2817</v>
      </c>
      <c r="R25" s="153">
        <v>2808111</v>
      </c>
      <c r="S25" s="153">
        <v>3338841</v>
      </c>
      <c r="T25" s="153">
        <v>2256386</v>
      </c>
    </row>
    <row r="26" spans="1:23" x14ac:dyDescent="0.25">
      <c r="A26" s="6" t="s">
        <v>13</v>
      </c>
      <c r="B26" s="30">
        <v>7861562</v>
      </c>
      <c r="C26" s="30">
        <v>5238315</v>
      </c>
      <c r="D26" s="30">
        <v>2140869</v>
      </c>
      <c r="E26" s="30">
        <v>4667103</v>
      </c>
      <c r="F26" s="5">
        <v>2980622</v>
      </c>
      <c r="G26" s="5">
        <v>3881702</v>
      </c>
      <c r="H26" s="5">
        <v>6208466</v>
      </c>
      <c r="I26" s="5">
        <v>3545944</v>
      </c>
      <c r="J26" s="17">
        <v>2687433</v>
      </c>
      <c r="K26" s="5">
        <v>8694719</v>
      </c>
      <c r="L26" s="49">
        <v>1503254</v>
      </c>
      <c r="M26" s="49">
        <v>2549562</v>
      </c>
      <c r="N26" s="49">
        <v>3340654</v>
      </c>
      <c r="O26" s="124">
        <v>2697</v>
      </c>
      <c r="P26" s="124">
        <v>1520</v>
      </c>
      <c r="Q26" s="124">
        <v>1774</v>
      </c>
      <c r="R26" s="153">
        <v>421932</v>
      </c>
      <c r="S26" s="153">
        <v>2612098</v>
      </c>
      <c r="T26" s="156">
        <v>2876888</v>
      </c>
      <c r="U26" s="153"/>
      <c r="W26" s="49"/>
    </row>
    <row r="27" spans="1:23" x14ac:dyDescent="0.25">
      <c r="A27" s="6" t="s">
        <v>140</v>
      </c>
      <c r="B27" s="30">
        <v>3633581</v>
      </c>
      <c r="C27" s="30">
        <v>3096890</v>
      </c>
      <c r="D27" s="30">
        <v>3527522</v>
      </c>
      <c r="E27" s="30">
        <v>373548</v>
      </c>
      <c r="F27" s="5">
        <v>10441834</v>
      </c>
      <c r="G27" s="5">
        <v>11385655</v>
      </c>
      <c r="H27" s="5">
        <v>7606465</v>
      </c>
      <c r="I27" s="5">
        <v>10195068</v>
      </c>
      <c r="J27" s="17">
        <v>13050440</v>
      </c>
      <c r="K27" s="5">
        <v>1365303</v>
      </c>
      <c r="L27" s="49">
        <v>3433816</v>
      </c>
      <c r="M27" s="49">
        <v>10128966</v>
      </c>
      <c r="N27" s="49">
        <v>2648772</v>
      </c>
      <c r="O27" s="124">
        <v>4744</v>
      </c>
      <c r="P27" s="124">
        <v>3275</v>
      </c>
      <c r="Q27" s="124">
        <v>2703</v>
      </c>
      <c r="R27" s="153">
        <v>1540781</v>
      </c>
      <c r="S27" s="153">
        <v>5593908</v>
      </c>
      <c r="T27" s="156">
        <v>1432261</v>
      </c>
      <c r="U27" s="153"/>
    </row>
    <row r="28" spans="1:23" x14ac:dyDescent="0.25">
      <c r="A28" s="6" t="s">
        <v>27</v>
      </c>
      <c r="B28" s="30">
        <v>7462890</v>
      </c>
      <c r="C28" s="30">
        <v>7216126</v>
      </c>
      <c r="D28" s="30">
        <v>5228608</v>
      </c>
      <c r="E28" s="30">
        <v>5469465</v>
      </c>
      <c r="F28" s="5">
        <v>4688932</v>
      </c>
      <c r="G28" s="5">
        <v>5566109</v>
      </c>
      <c r="H28" s="5">
        <v>5668702</v>
      </c>
      <c r="I28" s="5">
        <v>8065819</v>
      </c>
      <c r="J28" s="17">
        <v>11840069</v>
      </c>
      <c r="K28" s="5">
        <v>17569017</v>
      </c>
      <c r="L28" s="49">
        <v>5761390</v>
      </c>
      <c r="M28" s="49">
        <v>10581371</v>
      </c>
      <c r="N28" s="49">
        <v>5067201</v>
      </c>
      <c r="O28" s="124">
        <v>5117</v>
      </c>
      <c r="P28" s="124">
        <v>5955</v>
      </c>
      <c r="Q28" s="124">
        <v>8515</v>
      </c>
      <c r="R28" s="153">
        <v>13575672</v>
      </c>
      <c r="S28" s="153">
        <v>25821727</v>
      </c>
      <c r="T28" s="156">
        <v>8247288</v>
      </c>
      <c r="U28" s="49"/>
    </row>
    <row r="29" spans="1:23" x14ac:dyDescent="0.25">
      <c r="A29" s="6" t="s">
        <v>24</v>
      </c>
      <c r="B29" s="30">
        <v>62907100</v>
      </c>
      <c r="C29" s="30">
        <v>48244820</v>
      </c>
      <c r="D29" s="30">
        <v>47992678</v>
      </c>
      <c r="E29" s="30">
        <v>47704585</v>
      </c>
      <c r="F29" s="5">
        <v>43436340</v>
      </c>
      <c r="G29" s="5">
        <v>30493094</v>
      </c>
      <c r="H29" s="5">
        <v>18122531</v>
      </c>
      <c r="I29" s="5">
        <v>12700946</v>
      </c>
      <c r="J29" s="17">
        <v>20501569</v>
      </c>
      <c r="K29" s="5">
        <v>12705882</v>
      </c>
      <c r="L29" s="49">
        <v>6595995</v>
      </c>
      <c r="M29" s="49">
        <v>9079633</v>
      </c>
      <c r="N29" s="49">
        <v>13878989</v>
      </c>
      <c r="O29" s="124">
        <v>5451</v>
      </c>
      <c r="P29" s="124">
        <v>13988</v>
      </c>
      <c r="Q29" s="124">
        <v>10115</v>
      </c>
      <c r="R29" s="153">
        <v>22302165</v>
      </c>
      <c r="S29" s="153">
        <v>7363902</v>
      </c>
      <c r="T29" s="156">
        <v>11440356</v>
      </c>
    </row>
    <row r="30" spans="1:23" x14ac:dyDescent="0.25">
      <c r="A30" s="6" t="s">
        <v>21</v>
      </c>
      <c r="B30" s="30">
        <v>667060</v>
      </c>
      <c r="C30" s="30">
        <v>635333</v>
      </c>
      <c r="D30" s="30">
        <v>327193</v>
      </c>
      <c r="E30" s="30">
        <v>384057</v>
      </c>
      <c r="F30" s="5">
        <v>1320406</v>
      </c>
      <c r="G30" s="5">
        <v>864630</v>
      </c>
      <c r="H30" s="5">
        <v>342957</v>
      </c>
      <c r="I30" s="5">
        <v>524993</v>
      </c>
      <c r="J30" s="17">
        <v>1024197</v>
      </c>
      <c r="K30" s="5">
        <v>3512119</v>
      </c>
      <c r="L30" s="49">
        <v>2212621</v>
      </c>
      <c r="M30" s="49">
        <v>401761</v>
      </c>
      <c r="N30" s="49">
        <v>348150</v>
      </c>
      <c r="O30" s="124">
        <v>341</v>
      </c>
      <c r="P30" s="124">
        <v>887</v>
      </c>
      <c r="Q30" s="124">
        <v>306</v>
      </c>
      <c r="R30" s="153">
        <v>419467</v>
      </c>
      <c r="S30" s="153">
        <v>483035</v>
      </c>
      <c r="T30" s="156">
        <v>994533</v>
      </c>
    </row>
    <row r="31" spans="1:23" x14ac:dyDescent="0.25">
      <c r="A31" s="6" t="s">
        <v>30</v>
      </c>
      <c r="B31" s="30">
        <v>1627829</v>
      </c>
      <c r="C31" s="30">
        <v>968970</v>
      </c>
      <c r="D31" s="30">
        <v>1091440</v>
      </c>
      <c r="E31" s="30">
        <v>888647</v>
      </c>
      <c r="F31" s="5">
        <v>1433497</v>
      </c>
      <c r="G31" s="5">
        <v>458367</v>
      </c>
      <c r="H31" s="5">
        <v>836232</v>
      </c>
      <c r="I31" s="5">
        <v>2073462.06</v>
      </c>
      <c r="J31" s="17">
        <v>1314104</v>
      </c>
      <c r="K31" s="5">
        <v>1914327</v>
      </c>
      <c r="L31" s="49">
        <v>889434</v>
      </c>
      <c r="M31" s="49">
        <v>901482</v>
      </c>
      <c r="N31" s="49">
        <v>730810</v>
      </c>
      <c r="O31" s="124">
        <v>852</v>
      </c>
      <c r="P31" s="124">
        <v>762</v>
      </c>
      <c r="Q31" s="124">
        <v>1850</v>
      </c>
      <c r="R31" s="153">
        <v>230237</v>
      </c>
      <c r="S31" s="153">
        <v>1082900</v>
      </c>
      <c r="T31" s="156">
        <v>1778118</v>
      </c>
    </row>
    <row r="32" spans="1:23" x14ac:dyDescent="0.25">
      <c r="A32" s="6" t="s">
        <v>158</v>
      </c>
      <c r="B32" s="33" t="s">
        <v>34</v>
      </c>
      <c r="C32" s="33" t="s">
        <v>34</v>
      </c>
      <c r="D32" s="33" t="s">
        <v>34</v>
      </c>
      <c r="E32" s="33" t="s">
        <v>34</v>
      </c>
      <c r="F32" s="33" t="s">
        <v>34</v>
      </c>
      <c r="G32" s="33" t="s">
        <v>34</v>
      </c>
      <c r="H32" s="33" t="s">
        <v>34</v>
      </c>
      <c r="I32" s="33" t="s">
        <v>34</v>
      </c>
      <c r="J32" s="17">
        <v>5238534</v>
      </c>
      <c r="K32" s="5">
        <v>0</v>
      </c>
      <c r="L32" s="49">
        <v>782942</v>
      </c>
      <c r="M32" s="49">
        <v>140907</v>
      </c>
      <c r="N32" s="49">
        <v>0</v>
      </c>
      <c r="O32" s="124">
        <v>3253</v>
      </c>
      <c r="P32" s="124">
        <v>280</v>
      </c>
      <c r="Q32" s="124">
        <v>222</v>
      </c>
      <c r="R32" s="153">
        <v>202617</v>
      </c>
      <c r="S32" s="155">
        <v>0</v>
      </c>
      <c r="T32" s="156">
        <v>0</v>
      </c>
    </row>
    <row r="33" spans="1:20" x14ac:dyDescent="0.25">
      <c r="A33" s="2" t="s">
        <v>141</v>
      </c>
      <c r="B33" s="3">
        <v>1102394</v>
      </c>
      <c r="C33" s="3">
        <v>2550262</v>
      </c>
      <c r="D33" s="5">
        <v>800259</v>
      </c>
      <c r="E33" s="3">
        <v>2215992</v>
      </c>
      <c r="F33" s="3">
        <v>6811964</v>
      </c>
      <c r="G33" s="3">
        <v>2901627</v>
      </c>
      <c r="H33" s="3">
        <v>3315557</v>
      </c>
      <c r="I33" s="3">
        <v>2048642</v>
      </c>
      <c r="J33" s="4">
        <v>2563445</v>
      </c>
      <c r="K33" s="3">
        <v>4999283</v>
      </c>
      <c r="L33" s="49">
        <v>4006207</v>
      </c>
      <c r="M33" s="49">
        <v>14561823</v>
      </c>
      <c r="N33" s="49">
        <v>2979558</v>
      </c>
      <c r="O33" s="124">
        <v>1957</v>
      </c>
      <c r="P33" s="124">
        <v>1379</v>
      </c>
      <c r="Q33" s="124">
        <v>3446</v>
      </c>
      <c r="R33" s="154">
        <v>4690438</v>
      </c>
      <c r="S33" s="154">
        <v>6653422</v>
      </c>
      <c r="T33" s="157">
        <v>2861409</v>
      </c>
    </row>
    <row r="34" spans="1:20" x14ac:dyDescent="0.25">
      <c r="A34" s="2" t="s">
        <v>16</v>
      </c>
      <c r="B34" s="34">
        <v>803621</v>
      </c>
      <c r="C34" s="34">
        <v>1457774</v>
      </c>
      <c r="D34" s="30">
        <v>3315367</v>
      </c>
      <c r="E34" s="34">
        <v>2156416</v>
      </c>
      <c r="F34" s="3">
        <v>5044926</v>
      </c>
      <c r="G34" s="3">
        <v>3484689</v>
      </c>
      <c r="H34" s="3">
        <v>3486550</v>
      </c>
      <c r="I34" s="3">
        <v>1730705.83</v>
      </c>
      <c r="J34" s="4">
        <v>2586315</v>
      </c>
      <c r="K34" s="5">
        <v>4252014</v>
      </c>
      <c r="L34" s="49">
        <v>4584862</v>
      </c>
      <c r="M34" s="49">
        <v>6283480</v>
      </c>
      <c r="N34" s="49">
        <v>4335192</v>
      </c>
      <c r="O34" s="124">
        <v>2986</v>
      </c>
      <c r="P34" s="124">
        <v>9917</v>
      </c>
      <c r="Q34" s="124">
        <v>3284</v>
      </c>
      <c r="R34" s="154">
        <v>4551673</v>
      </c>
      <c r="S34" s="154">
        <v>4360089</v>
      </c>
      <c r="T34" s="156">
        <v>7566550</v>
      </c>
    </row>
    <row r="35" spans="1:20" x14ac:dyDescent="0.25">
      <c r="A35" s="2" t="s">
        <v>18</v>
      </c>
      <c r="B35" s="34">
        <v>534634</v>
      </c>
      <c r="C35" s="34">
        <v>633090</v>
      </c>
      <c r="D35" s="30">
        <v>163400</v>
      </c>
      <c r="E35" s="34">
        <v>237520</v>
      </c>
      <c r="F35" s="3">
        <v>512216</v>
      </c>
      <c r="G35" s="3">
        <v>614282</v>
      </c>
      <c r="H35" s="3">
        <v>841555</v>
      </c>
      <c r="I35" s="3">
        <v>640331</v>
      </c>
      <c r="J35" s="4">
        <v>1145833</v>
      </c>
      <c r="K35" s="5">
        <v>815863</v>
      </c>
      <c r="L35" s="49">
        <v>916048</v>
      </c>
      <c r="M35" s="49">
        <v>710962</v>
      </c>
      <c r="N35" s="49">
        <v>1084629</v>
      </c>
      <c r="O35" s="124">
        <v>1562</v>
      </c>
      <c r="P35" s="124">
        <v>488</v>
      </c>
      <c r="Q35" s="124">
        <v>946</v>
      </c>
      <c r="R35" s="154">
        <v>430857</v>
      </c>
      <c r="S35" s="154">
        <v>1055233</v>
      </c>
      <c r="T35" s="156">
        <v>1004049</v>
      </c>
    </row>
    <row r="36" spans="1:20" x14ac:dyDescent="0.25">
      <c r="A36" s="2" t="s">
        <v>23</v>
      </c>
      <c r="B36" s="34">
        <v>1907586</v>
      </c>
      <c r="C36" s="34">
        <v>2396110</v>
      </c>
      <c r="D36" s="30">
        <v>3734219</v>
      </c>
      <c r="E36" s="34">
        <v>1666354</v>
      </c>
      <c r="F36" s="3">
        <v>2075295</v>
      </c>
      <c r="G36" s="3">
        <v>3855947</v>
      </c>
      <c r="H36" s="3">
        <v>4943513</v>
      </c>
      <c r="I36" s="3">
        <v>2078182.97</v>
      </c>
      <c r="J36" s="4">
        <v>2547750</v>
      </c>
      <c r="K36" s="5">
        <v>105453</v>
      </c>
      <c r="L36" s="49">
        <v>619533</v>
      </c>
      <c r="M36" s="49">
        <v>1147349</v>
      </c>
      <c r="N36" s="49">
        <v>322477</v>
      </c>
      <c r="O36" s="124">
        <v>537</v>
      </c>
      <c r="P36" s="124">
        <v>1865</v>
      </c>
      <c r="Q36" s="124">
        <v>830</v>
      </c>
      <c r="R36" s="154">
        <v>1256625</v>
      </c>
      <c r="S36" s="154">
        <v>3607158</v>
      </c>
      <c r="T36" s="156">
        <v>820279</v>
      </c>
    </row>
    <row r="37" spans="1:20" x14ac:dyDescent="0.25">
      <c r="A37" s="2" t="s">
        <v>20</v>
      </c>
      <c r="B37" s="34">
        <v>7232982</v>
      </c>
      <c r="C37" s="34">
        <v>2946762</v>
      </c>
      <c r="D37" s="30">
        <v>4419381</v>
      </c>
      <c r="E37" s="34">
        <v>5719384</v>
      </c>
      <c r="F37" s="3">
        <v>3378504</v>
      </c>
      <c r="G37" s="3">
        <v>4810678</v>
      </c>
      <c r="H37" s="3">
        <v>5308164</v>
      </c>
      <c r="I37" s="3">
        <v>6150950</v>
      </c>
      <c r="J37" s="4">
        <v>3476308</v>
      </c>
      <c r="K37" s="5">
        <v>3239658</v>
      </c>
      <c r="L37" s="49">
        <v>5326520</v>
      </c>
      <c r="M37" s="49">
        <v>3997619</v>
      </c>
      <c r="N37" s="49">
        <v>6445566</v>
      </c>
      <c r="O37" s="124">
        <v>3747</v>
      </c>
      <c r="P37" s="124">
        <v>13896</v>
      </c>
      <c r="Q37" s="124">
        <v>6270</v>
      </c>
      <c r="R37" s="154">
        <v>6822115</v>
      </c>
      <c r="S37" s="154">
        <v>13176486</v>
      </c>
      <c r="T37" s="156">
        <v>4474784</v>
      </c>
    </row>
    <row r="38" spans="1:20" x14ac:dyDescent="0.25">
      <c r="A38" s="2" t="s">
        <v>142</v>
      </c>
      <c r="B38" s="34">
        <v>12531357</v>
      </c>
      <c r="C38" s="34">
        <v>10484433</v>
      </c>
      <c r="D38" s="30">
        <v>10598798</v>
      </c>
      <c r="E38" s="34">
        <v>7007269</v>
      </c>
      <c r="F38" s="3">
        <v>9460504</v>
      </c>
      <c r="G38" s="3">
        <v>15868529</v>
      </c>
      <c r="H38" s="3">
        <v>10686341</v>
      </c>
      <c r="I38" s="3">
        <v>6673746.8600000003</v>
      </c>
      <c r="J38" s="4">
        <v>4174409</v>
      </c>
      <c r="K38" s="3">
        <v>2448296</v>
      </c>
      <c r="L38" s="49">
        <v>9762355</v>
      </c>
      <c r="M38" s="49">
        <v>7917701</v>
      </c>
      <c r="N38" s="49">
        <v>11629397</v>
      </c>
      <c r="O38" s="124">
        <v>9545</v>
      </c>
      <c r="P38" s="124">
        <v>9291</v>
      </c>
      <c r="Q38" s="124">
        <v>12747</v>
      </c>
      <c r="R38" s="154">
        <v>20736701</v>
      </c>
      <c r="S38" s="154">
        <v>33527413</v>
      </c>
      <c r="T38" s="157">
        <v>24131399</v>
      </c>
    </row>
    <row r="39" spans="1:20" x14ac:dyDescent="0.25">
      <c r="A39" s="6" t="s">
        <v>15</v>
      </c>
      <c r="B39" s="30">
        <v>863717</v>
      </c>
      <c r="C39" s="30">
        <v>194185</v>
      </c>
      <c r="D39" s="30">
        <v>524762</v>
      </c>
      <c r="E39" s="30">
        <v>95294</v>
      </c>
      <c r="F39" s="5">
        <v>225001</v>
      </c>
      <c r="G39" s="5">
        <v>88758</v>
      </c>
      <c r="H39" s="5">
        <v>121892</v>
      </c>
      <c r="I39" s="5">
        <v>83802</v>
      </c>
      <c r="J39" s="17">
        <v>2705185</v>
      </c>
      <c r="K39" s="5">
        <v>1174600</v>
      </c>
      <c r="L39" s="33" t="s">
        <v>34</v>
      </c>
      <c r="M39" s="49">
        <v>706204</v>
      </c>
      <c r="N39" s="49">
        <v>4308642</v>
      </c>
      <c r="O39" s="124">
        <v>3253</v>
      </c>
      <c r="P39" s="124">
        <v>280</v>
      </c>
      <c r="Q39" s="124">
        <v>113</v>
      </c>
      <c r="R39" s="153">
        <v>202617</v>
      </c>
      <c r="S39" s="155">
        <v>0</v>
      </c>
      <c r="T39" s="156">
        <v>44044</v>
      </c>
    </row>
    <row r="40" spans="1:20" x14ac:dyDescent="0.25">
      <c r="A40" s="6" t="s">
        <v>17</v>
      </c>
      <c r="B40" s="5">
        <v>7911434</v>
      </c>
      <c r="C40" s="5">
        <v>4406087</v>
      </c>
      <c r="D40" s="5">
        <v>3429273</v>
      </c>
      <c r="E40" s="5">
        <v>5323156</v>
      </c>
      <c r="F40" s="5">
        <v>5378369</v>
      </c>
      <c r="G40" s="5">
        <v>8012181</v>
      </c>
      <c r="H40" s="5">
        <v>9173543</v>
      </c>
      <c r="I40" s="5">
        <v>6553213</v>
      </c>
      <c r="J40" s="17">
        <v>26067550</v>
      </c>
      <c r="K40" s="5">
        <v>9891159</v>
      </c>
      <c r="L40" s="49">
        <v>12287877</v>
      </c>
      <c r="M40" s="49">
        <v>25213462</v>
      </c>
      <c r="N40" s="49">
        <v>43586519</v>
      </c>
      <c r="O40" s="124">
        <v>46407</v>
      </c>
      <c r="P40" s="124">
        <v>8917</v>
      </c>
      <c r="Q40" s="124">
        <v>8956</v>
      </c>
      <c r="R40" s="153">
        <v>5761098</v>
      </c>
      <c r="S40" s="153">
        <v>15106596</v>
      </c>
      <c r="T40" s="156">
        <v>3986987</v>
      </c>
    </row>
    <row r="41" spans="1:20" x14ac:dyDescent="0.25">
      <c r="A41" s="6" t="s">
        <v>14</v>
      </c>
      <c r="B41" s="30">
        <v>73591</v>
      </c>
      <c r="C41" s="30">
        <v>71294</v>
      </c>
      <c r="D41" s="30">
        <v>75744</v>
      </c>
      <c r="E41" s="30">
        <v>127480</v>
      </c>
      <c r="F41" s="5">
        <v>17270</v>
      </c>
      <c r="G41" s="5">
        <v>28231</v>
      </c>
      <c r="H41" s="5">
        <v>42621</v>
      </c>
      <c r="I41" s="5">
        <v>38687</v>
      </c>
      <c r="J41" s="17">
        <v>9333756</v>
      </c>
      <c r="K41" s="5">
        <v>310853</v>
      </c>
      <c r="L41" s="49">
        <v>546035</v>
      </c>
      <c r="M41" s="5">
        <v>36695</v>
      </c>
      <c r="N41" s="49">
        <v>35304</v>
      </c>
      <c r="O41" s="124">
        <v>98</v>
      </c>
      <c r="P41" s="124">
        <v>62</v>
      </c>
      <c r="Q41" s="124">
        <v>39</v>
      </c>
      <c r="R41" s="155">
        <v>0</v>
      </c>
      <c r="S41" s="155">
        <v>0</v>
      </c>
      <c r="T41" s="156">
        <v>21009</v>
      </c>
    </row>
    <row r="42" spans="1:20" x14ac:dyDescent="0.25">
      <c r="A42" s="6" t="s">
        <v>19</v>
      </c>
      <c r="B42" s="30">
        <v>0</v>
      </c>
      <c r="C42" s="30">
        <v>0</v>
      </c>
      <c r="D42" s="30">
        <v>0</v>
      </c>
      <c r="E42" s="30">
        <v>0</v>
      </c>
      <c r="F42" s="5">
        <v>0</v>
      </c>
      <c r="G42" s="5">
        <v>0</v>
      </c>
      <c r="H42" s="5">
        <v>0</v>
      </c>
      <c r="I42" s="5">
        <v>1395876.8</v>
      </c>
      <c r="J42" s="17">
        <v>4680</v>
      </c>
      <c r="K42" s="35">
        <v>0</v>
      </c>
      <c r="L42" s="49">
        <v>16737726</v>
      </c>
      <c r="M42" s="49">
        <v>12177995</v>
      </c>
      <c r="N42" s="49">
        <v>27608297</v>
      </c>
      <c r="O42" s="124">
        <v>40373</v>
      </c>
      <c r="P42" s="124">
        <v>6896</v>
      </c>
      <c r="Q42" s="124">
        <v>6481</v>
      </c>
      <c r="R42" s="153">
        <v>8515470</v>
      </c>
      <c r="S42" s="153">
        <v>9477098</v>
      </c>
      <c r="T42" s="156">
        <v>15591031</v>
      </c>
    </row>
    <row r="43" spans="1:20" x14ac:dyDescent="0.25">
      <c r="A43" s="6" t="s">
        <v>143</v>
      </c>
      <c r="B43" s="5">
        <v>71582813</v>
      </c>
      <c r="C43" s="5">
        <v>63535862</v>
      </c>
      <c r="D43" s="5">
        <v>84056486</v>
      </c>
      <c r="E43" s="5">
        <v>63296061</v>
      </c>
      <c r="F43" s="5">
        <v>72033801</v>
      </c>
      <c r="G43" s="5">
        <v>72879880</v>
      </c>
      <c r="H43" s="5">
        <v>62161889</v>
      </c>
      <c r="I43" s="5">
        <v>80973937.509999871</v>
      </c>
      <c r="J43" s="17">
        <v>42457428</v>
      </c>
      <c r="K43" s="4">
        <v>92415577</v>
      </c>
      <c r="L43" s="4">
        <v>210300033.99999994</v>
      </c>
      <c r="M43" s="4">
        <v>192268143</v>
      </c>
      <c r="N43" s="4">
        <v>113786000</v>
      </c>
      <c r="O43" s="124">
        <v>121741</v>
      </c>
      <c r="P43" s="124">
        <v>136165</v>
      </c>
      <c r="Q43" s="124">
        <v>173321</v>
      </c>
      <c r="R43" s="153">
        <v>146020795</v>
      </c>
      <c r="S43" s="49">
        <v>285681568</v>
      </c>
      <c r="T43" s="49">
        <v>14227080</v>
      </c>
    </row>
    <row r="44" spans="1:20" s="108" customFormat="1" x14ac:dyDescent="0.25">
      <c r="A44" s="116" t="s">
        <v>144</v>
      </c>
      <c r="B44" s="120">
        <v>560561142</v>
      </c>
      <c r="C44" s="120">
        <v>543005416</v>
      </c>
      <c r="D44" s="84">
        <v>625222816</v>
      </c>
      <c r="E44" s="84">
        <v>527374928</v>
      </c>
      <c r="F44" s="84">
        <v>655361235</v>
      </c>
      <c r="G44" s="84">
        <v>547017179</v>
      </c>
      <c r="H44" s="84">
        <v>433870868</v>
      </c>
      <c r="I44" s="84">
        <v>463240279.1099999</v>
      </c>
      <c r="J44" s="84">
        <v>514310359</v>
      </c>
      <c r="K44" s="84">
        <v>478543309</v>
      </c>
      <c r="L44" s="85">
        <v>611070027.78999996</v>
      </c>
      <c r="M44" s="12">
        <v>675395</v>
      </c>
      <c r="N44" s="85">
        <f>SUM(N5:N43)</f>
        <v>654763862</v>
      </c>
      <c r="O44" s="12">
        <f t="shared" ref="O44" si="0">SUM(O5:O43)</f>
        <v>578661</v>
      </c>
      <c r="P44" s="12">
        <f t="shared" ref="P44:Q44" si="1">SUM(P5:P43)</f>
        <v>653344</v>
      </c>
      <c r="Q44" s="12">
        <f t="shared" si="1"/>
        <v>711567</v>
      </c>
      <c r="R44" s="159">
        <f>SUM(R5:R43)</f>
        <v>766440770.88</v>
      </c>
      <c r="S44" s="121">
        <f>SUM(S5:S43)</f>
        <v>884273941.89999998</v>
      </c>
      <c r="T44" s="121">
        <f>SUM(T5:T43)</f>
        <v>641832685</v>
      </c>
    </row>
    <row r="45" spans="1:20" s="108" customFormat="1" x14ac:dyDescent="0.25">
      <c r="A45" s="116"/>
      <c r="B45" s="120"/>
      <c r="C45" s="120"/>
      <c r="D45" s="85"/>
      <c r="E45" s="120"/>
      <c r="F45" s="120"/>
      <c r="G45" s="120"/>
      <c r="H45" s="120"/>
      <c r="I45" s="120"/>
      <c r="J45" s="94"/>
      <c r="K45" s="85"/>
      <c r="L45" s="121"/>
      <c r="O45" s="108" t="s">
        <v>172</v>
      </c>
      <c r="P45" s="140"/>
      <c r="Q45" s="140"/>
    </row>
    <row r="46" spans="1:20" s="108" customFormat="1" x14ac:dyDescent="0.25">
      <c r="A46" s="116"/>
      <c r="B46" s="120"/>
      <c r="C46" s="120"/>
      <c r="D46" s="85"/>
      <c r="E46" s="120"/>
      <c r="F46" s="120"/>
      <c r="G46" s="120"/>
      <c r="H46" s="120"/>
      <c r="I46" s="120"/>
      <c r="J46" s="94"/>
      <c r="K46" s="85"/>
      <c r="L46" s="121"/>
      <c r="O46" s="140"/>
      <c r="P46" s="140"/>
      <c r="Q46" s="140"/>
    </row>
    <row r="47" spans="1:20" s="6" customFormat="1" x14ac:dyDescent="0.25">
      <c r="A47" s="6" t="s">
        <v>173</v>
      </c>
      <c r="B47" s="212" t="s">
        <v>175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4"/>
      <c r="T47" s="40"/>
    </row>
    <row r="48" spans="1:20" s="6" customFormat="1" ht="14.4" x14ac:dyDescent="0.3">
      <c r="A48" s="6" t="s">
        <v>177</v>
      </c>
      <c r="B48" s="181" t="s">
        <v>178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3"/>
    </row>
    <row r="57" spans="9:18" ht="14.4" x14ac:dyDescent="0.3">
      <c r="I57" s="22"/>
      <c r="J57" s="22"/>
      <c r="K57" s="22"/>
      <c r="L57" s="22"/>
      <c r="M57" s="22"/>
      <c r="N57" s="22"/>
      <c r="O57" s="22"/>
      <c r="P57" s="22"/>
      <c r="Q57" s="22"/>
      <c r="R57" s="22"/>
    </row>
  </sheetData>
  <mergeCells count="4">
    <mergeCell ref="B1:N1"/>
    <mergeCell ref="B2:N2"/>
    <mergeCell ref="B3:N3"/>
    <mergeCell ref="B48:S48"/>
  </mergeCells>
  <conditionalFormatting sqref="T31:T42">
    <cfRule type="notContainsBlanks" dxfId="1" priority="1">
      <formula>LEN(TRIM(T31))&gt;0</formula>
    </cfRule>
    <cfRule type="notContainsBlanks" dxfId="0" priority="2">
      <formula>LEN(TRIM(T31))&gt;0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49"/>
  <sheetViews>
    <sheetView showGridLines="0" zoomScaleNormal="100" workbookViewId="0">
      <pane xSplit="2" ySplit="3" topLeftCell="F17" activePane="bottomRight" state="frozen"/>
      <selection pane="topRight" activeCell="C1" sqref="C1"/>
      <selection pane="bottomLeft" activeCell="A5" sqref="A5"/>
      <selection pane="bottomRight" activeCell="J42" sqref="J42:T49"/>
    </sheetView>
  </sheetViews>
  <sheetFormatPr defaultColWidth="9.33203125" defaultRowHeight="13.8" x14ac:dyDescent="0.25"/>
  <cols>
    <col min="1" max="1" width="16.33203125" style="44" customWidth="1"/>
    <col min="2" max="2" width="10.33203125" style="44" customWidth="1"/>
    <col min="3" max="13" width="10.109375" style="44" customWidth="1"/>
    <col min="14" max="14" width="11.109375" style="44" bestFit="1" customWidth="1"/>
    <col min="15" max="15" width="10.109375" style="108" customWidth="1"/>
    <col min="16" max="17" width="10.109375" style="44" customWidth="1"/>
    <col min="18" max="18" width="11.109375" style="44" bestFit="1" customWidth="1"/>
    <col min="19" max="21" width="10.109375" style="44" bestFit="1" customWidth="1"/>
    <col min="22" max="16384" width="9.33203125" style="44"/>
  </cols>
  <sheetData>
    <row r="1" spans="1:21" s="108" customFormat="1" ht="15" customHeight="1" x14ac:dyDescent="0.3">
      <c r="A1" s="127" t="s">
        <v>170</v>
      </c>
      <c r="B1" s="199" t="s">
        <v>152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186"/>
      <c r="Q1" s="186"/>
      <c r="R1" s="187"/>
    </row>
    <row r="2" spans="1:21" s="108" customFormat="1" ht="15" customHeight="1" x14ac:dyDescent="0.3">
      <c r="A2" s="133"/>
      <c r="B2" s="199" t="s">
        <v>42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186"/>
      <c r="Q2" s="186"/>
      <c r="R2" s="187"/>
    </row>
    <row r="3" spans="1:21" s="108" customFormat="1" ht="14.4" x14ac:dyDescent="0.3">
      <c r="A3" s="133"/>
      <c r="B3" s="128"/>
      <c r="C3" s="114">
        <v>2004</v>
      </c>
      <c r="D3" s="114">
        <v>2005</v>
      </c>
      <c r="E3" s="114">
        <v>2006</v>
      </c>
      <c r="F3" s="114">
        <v>2007</v>
      </c>
      <c r="G3" s="114">
        <v>2008</v>
      </c>
      <c r="H3" s="114">
        <v>2009</v>
      </c>
      <c r="I3" s="114">
        <v>2010</v>
      </c>
      <c r="J3" s="114">
        <v>2011</v>
      </c>
      <c r="K3" s="114">
        <v>2012</v>
      </c>
      <c r="L3" s="68">
        <v>2013</v>
      </c>
      <c r="M3" s="108">
        <v>2014</v>
      </c>
      <c r="N3" s="108">
        <v>2015</v>
      </c>
      <c r="O3" s="108">
        <v>2016</v>
      </c>
      <c r="P3" s="93">
        <v>2017</v>
      </c>
      <c r="Q3" s="93">
        <v>2018</v>
      </c>
      <c r="R3" s="93">
        <v>2019</v>
      </c>
      <c r="S3" s="108">
        <v>2020</v>
      </c>
      <c r="T3" s="108">
        <v>2021</v>
      </c>
      <c r="U3" s="108">
        <v>2022</v>
      </c>
    </row>
    <row r="4" spans="1:21" x14ac:dyDescent="0.25">
      <c r="A4" s="41" t="s">
        <v>153</v>
      </c>
      <c r="B4" s="37" t="s">
        <v>147</v>
      </c>
      <c r="C4" s="1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17">
        <v>0</v>
      </c>
      <c r="M4" s="49">
        <v>0</v>
      </c>
      <c r="N4" s="49">
        <v>0</v>
      </c>
      <c r="O4" s="49">
        <v>40316</v>
      </c>
      <c r="P4" s="124">
        <v>0</v>
      </c>
      <c r="Q4" s="124">
        <v>0</v>
      </c>
      <c r="R4" s="124">
        <v>0</v>
      </c>
      <c r="S4" s="160">
        <v>0</v>
      </c>
      <c r="T4" s="160">
        <v>0</v>
      </c>
      <c r="U4" s="160">
        <v>0</v>
      </c>
    </row>
    <row r="5" spans="1:21" x14ac:dyDescent="0.25">
      <c r="A5" s="38"/>
      <c r="B5" s="37" t="s">
        <v>31</v>
      </c>
      <c r="C5" s="1">
        <v>28260</v>
      </c>
      <c r="D5" s="3">
        <v>26637228</v>
      </c>
      <c r="E5" s="3">
        <v>8402167</v>
      </c>
      <c r="F5" s="3">
        <v>7833397</v>
      </c>
      <c r="G5" s="3">
        <v>10837753</v>
      </c>
      <c r="H5" s="3">
        <v>6128628</v>
      </c>
      <c r="I5" s="4">
        <v>5144200</v>
      </c>
      <c r="J5" s="4">
        <v>4585619</v>
      </c>
      <c r="K5" s="4">
        <v>6321342</v>
      </c>
      <c r="L5" s="123">
        <v>5652230</v>
      </c>
      <c r="M5" s="49">
        <v>5439633</v>
      </c>
      <c r="N5" s="49">
        <v>9727728</v>
      </c>
      <c r="O5" s="49">
        <v>6649520</v>
      </c>
      <c r="P5" s="124">
        <v>4397</v>
      </c>
      <c r="Q5" s="124">
        <v>7701</v>
      </c>
      <c r="R5" s="124">
        <v>4087</v>
      </c>
      <c r="S5" s="161">
        <v>5665340</v>
      </c>
      <c r="T5" s="161">
        <v>8246991</v>
      </c>
      <c r="U5" s="161">
        <v>4409860</v>
      </c>
    </row>
    <row r="6" spans="1:21" x14ac:dyDescent="0.25">
      <c r="A6" s="38"/>
      <c r="B6" s="37" t="s">
        <v>32</v>
      </c>
      <c r="C6" s="42">
        <f t="shared" ref="C6:H6" si="0">C4-C5</f>
        <v>-28260</v>
      </c>
      <c r="D6" s="51">
        <f t="shared" si="0"/>
        <v>-26637228</v>
      </c>
      <c r="E6" s="51">
        <f t="shared" si="0"/>
        <v>-8402167</v>
      </c>
      <c r="F6" s="51">
        <f t="shared" si="0"/>
        <v>-7833397</v>
      </c>
      <c r="G6" s="51">
        <f t="shared" si="0"/>
        <v>-10837753</v>
      </c>
      <c r="H6" s="51">
        <f t="shared" si="0"/>
        <v>-6128628</v>
      </c>
      <c r="I6" s="51">
        <f>I4-I5</f>
        <v>-5144200</v>
      </c>
      <c r="J6" s="51">
        <f t="shared" ref="J6:L6" si="1">J4-J5</f>
        <v>-4585619</v>
      </c>
      <c r="K6" s="51">
        <f t="shared" si="1"/>
        <v>-6321342</v>
      </c>
      <c r="L6" s="53">
        <f t="shared" si="1"/>
        <v>-5652230</v>
      </c>
      <c r="M6" s="49">
        <f>M4-M5</f>
        <v>-5439633</v>
      </c>
      <c r="N6" s="49">
        <f>N4-N5</f>
        <v>-9727728</v>
      </c>
      <c r="O6" s="49">
        <f>O4-O5</f>
        <v>-6609204</v>
      </c>
      <c r="P6" s="124">
        <f t="shared" ref="P6:U6" si="2">P4-P5</f>
        <v>-4397</v>
      </c>
      <c r="Q6" s="124">
        <f t="shared" si="2"/>
        <v>-7701</v>
      </c>
      <c r="R6" s="124">
        <f t="shared" si="2"/>
        <v>-4087</v>
      </c>
      <c r="S6" s="147">
        <f t="shared" si="2"/>
        <v>-5665340</v>
      </c>
      <c r="T6" s="147">
        <f t="shared" si="2"/>
        <v>-8246991</v>
      </c>
      <c r="U6" s="147">
        <f t="shared" si="2"/>
        <v>-4409860</v>
      </c>
    </row>
    <row r="7" spans="1:21" ht="31.5" customHeight="1" x14ac:dyDescent="0.25">
      <c r="A7" s="41" t="s">
        <v>154</v>
      </c>
      <c r="B7" s="37" t="s">
        <v>147</v>
      </c>
      <c r="C7" s="1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17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148">
        <v>0</v>
      </c>
      <c r="T7" s="162">
        <v>0</v>
      </c>
      <c r="U7" s="162">
        <v>0</v>
      </c>
    </row>
    <row r="8" spans="1:21" x14ac:dyDescent="0.25">
      <c r="A8" s="38"/>
      <c r="B8" s="37" t="s">
        <v>31</v>
      </c>
      <c r="C8" s="1">
        <v>1630</v>
      </c>
      <c r="D8" s="3">
        <v>1426090</v>
      </c>
      <c r="E8" s="3">
        <v>1733653</v>
      </c>
      <c r="F8" s="3">
        <v>2145790</v>
      </c>
      <c r="G8" s="3">
        <v>2925769</v>
      </c>
      <c r="H8" s="3">
        <v>3260745</v>
      </c>
      <c r="I8" s="4">
        <v>3322708</v>
      </c>
      <c r="J8" s="4">
        <v>4265171</v>
      </c>
      <c r="K8" s="4">
        <v>8139973</v>
      </c>
      <c r="L8" s="123">
        <v>6117746</v>
      </c>
      <c r="M8" s="49">
        <v>8749628</v>
      </c>
      <c r="N8" s="49">
        <v>5484299</v>
      </c>
      <c r="O8" s="49">
        <v>9318355</v>
      </c>
      <c r="P8" s="124">
        <v>10939</v>
      </c>
      <c r="Q8" s="124">
        <v>8393</v>
      </c>
      <c r="R8" s="124">
        <v>5222</v>
      </c>
      <c r="S8" s="148">
        <v>3268168</v>
      </c>
      <c r="T8" s="148">
        <v>15420724</v>
      </c>
      <c r="U8" s="148">
        <v>14188667</v>
      </c>
    </row>
    <row r="9" spans="1:21" x14ac:dyDescent="0.25">
      <c r="A9" s="38"/>
      <c r="B9" s="37" t="s">
        <v>32</v>
      </c>
      <c r="C9" s="26">
        <f t="shared" ref="C9:H9" si="3">C7-C8</f>
        <v>-1630</v>
      </c>
      <c r="D9" s="4">
        <f t="shared" si="3"/>
        <v>-1426090</v>
      </c>
      <c r="E9" s="4">
        <f t="shared" si="3"/>
        <v>-1733653</v>
      </c>
      <c r="F9" s="4">
        <f t="shared" si="3"/>
        <v>-2145790</v>
      </c>
      <c r="G9" s="4">
        <f t="shared" si="3"/>
        <v>-2925769</v>
      </c>
      <c r="H9" s="4">
        <f t="shared" si="3"/>
        <v>-3260745</v>
      </c>
      <c r="I9" s="4">
        <f>I7-I8</f>
        <v>-3322708</v>
      </c>
      <c r="J9" s="4">
        <f t="shared" ref="J9:L9" si="4">J7-J8</f>
        <v>-4265171</v>
      </c>
      <c r="K9" s="4">
        <f t="shared" si="4"/>
        <v>-8139973</v>
      </c>
      <c r="L9" s="17">
        <f t="shared" si="4"/>
        <v>-6117746</v>
      </c>
      <c r="M9" s="49">
        <f>M7-M8</f>
        <v>-8749628</v>
      </c>
      <c r="N9" s="49">
        <f>N7-N8</f>
        <v>-5484299</v>
      </c>
      <c r="O9" s="49">
        <f>O7-O8</f>
        <v>-9318355</v>
      </c>
      <c r="P9" s="124">
        <f t="shared" ref="P9" si="5">P7-P8</f>
        <v>-10939</v>
      </c>
      <c r="Q9" s="124">
        <f t="shared" ref="Q9" si="6">Q7-Q8</f>
        <v>-8393</v>
      </c>
      <c r="R9" s="124">
        <f t="shared" ref="R9:U9" si="7">R7-R8</f>
        <v>-5222</v>
      </c>
      <c r="S9" s="147">
        <f t="shared" si="7"/>
        <v>-3268168</v>
      </c>
      <c r="T9" s="147">
        <f t="shared" si="7"/>
        <v>-15420724</v>
      </c>
      <c r="U9" s="147">
        <f t="shared" si="7"/>
        <v>-14188667</v>
      </c>
    </row>
    <row r="10" spans="1:21" x14ac:dyDescent="0.25">
      <c r="A10" s="41" t="s">
        <v>155</v>
      </c>
      <c r="B10" s="37" t="s">
        <v>147</v>
      </c>
      <c r="C10" s="1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17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148">
        <v>0</v>
      </c>
      <c r="T10" s="162">
        <v>0</v>
      </c>
      <c r="U10" s="162">
        <v>0</v>
      </c>
    </row>
    <row r="11" spans="1:21" x14ac:dyDescent="0.25">
      <c r="A11" s="38"/>
      <c r="B11" s="37" t="s">
        <v>31</v>
      </c>
      <c r="C11" s="1">
        <v>16178</v>
      </c>
      <c r="D11" s="3">
        <v>12137030</v>
      </c>
      <c r="E11" s="3">
        <v>22454061</v>
      </c>
      <c r="F11" s="3">
        <v>13178762</v>
      </c>
      <c r="G11" s="3">
        <v>27354089</v>
      </c>
      <c r="H11" s="3">
        <v>41650829</v>
      </c>
      <c r="I11" s="4">
        <v>33209250</v>
      </c>
      <c r="J11" s="4">
        <v>16312153</v>
      </c>
      <c r="K11" s="4">
        <v>32707812</v>
      </c>
      <c r="L11" s="123">
        <v>21720963</v>
      </c>
      <c r="M11" s="49">
        <v>15424714</v>
      </c>
      <c r="N11" s="49">
        <v>17185536</v>
      </c>
      <c r="O11" s="49">
        <v>17200133</v>
      </c>
      <c r="P11" s="124">
        <v>8954</v>
      </c>
      <c r="Q11" s="124">
        <v>12308</v>
      </c>
      <c r="R11" s="124">
        <v>10901</v>
      </c>
      <c r="S11" s="148">
        <v>18478000</v>
      </c>
      <c r="T11" s="148">
        <v>20678488</v>
      </c>
      <c r="U11" s="148">
        <v>22521542</v>
      </c>
    </row>
    <row r="12" spans="1:21" x14ac:dyDescent="0.25">
      <c r="A12" s="38"/>
      <c r="B12" s="37" t="s">
        <v>32</v>
      </c>
      <c r="C12" s="26">
        <f t="shared" ref="C12:H12" si="8">C10-C11</f>
        <v>-16178</v>
      </c>
      <c r="D12" s="4">
        <f t="shared" si="8"/>
        <v>-12137030</v>
      </c>
      <c r="E12" s="4">
        <f t="shared" si="8"/>
        <v>-22454061</v>
      </c>
      <c r="F12" s="4">
        <f t="shared" si="8"/>
        <v>-13178762</v>
      </c>
      <c r="G12" s="4">
        <f t="shared" si="8"/>
        <v>-27354089</v>
      </c>
      <c r="H12" s="4">
        <f t="shared" si="8"/>
        <v>-41650829</v>
      </c>
      <c r="I12" s="4">
        <f>I10-I11</f>
        <v>-33209250</v>
      </c>
      <c r="J12" s="4">
        <f t="shared" ref="J12:L12" si="9">J10-J11</f>
        <v>-16312153</v>
      </c>
      <c r="K12" s="4">
        <f t="shared" si="9"/>
        <v>-32707812</v>
      </c>
      <c r="L12" s="17">
        <f t="shared" si="9"/>
        <v>-21720963</v>
      </c>
      <c r="M12" s="49">
        <f>M10-M11</f>
        <v>-15424714</v>
      </c>
      <c r="N12" s="49">
        <f>N10-N11</f>
        <v>-17185536</v>
      </c>
      <c r="O12" s="49">
        <f>O10-O11</f>
        <v>-17200133</v>
      </c>
      <c r="P12" s="124">
        <f t="shared" ref="P12" si="10">P10-P11</f>
        <v>-8954</v>
      </c>
      <c r="Q12" s="124">
        <f t="shared" ref="Q12" si="11">Q10-Q11</f>
        <v>-12308</v>
      </c>
      <c r="R12" s="124">
        <f t="shared" ref="R12:U12" si="12">R10-R11</f>
        <v>-10901</v>
      </c>
      <c r="S12" s="148">
        <f t="shared" si="12"/>
        <v>-18478000</v>
      </c>
      <c r="T12" s="148">
        <f t="shared" si="12"/>
        <v>-20678488</v>
      </c>
      <c r="U12" s="148">
        <f t="shared" si="12"/>
        <v>-22521542</v>
      </c>
    </row>
    <row r="13" spans="1:21" x14ac:dyDescent="0.25">
      <c r="A13" s="38" t="s">
        <v>156</v>
      </c>
      <c r="B13" s="37" t="s">
        <v>147</v>
      </c>
      <c r="C13" s="1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17">
        <v>0</v>
      </c>
      <c r="M13" s="49">
        <v>441269.25</v>
      </c>
      <c r="N13" s="49">
        <v>66512.600000000006</v>
      </c>
      <c r="O13" s="49">
        <v>488871</v>
      </c>
      <c r="P13" s="49">
        <v>0</v>
      </c>
      <c r="Q13" s="49">
        <v>0</v>
      </c>
      <c r="R13" s="49">
        <v>0</v>
      </c>
      <c r="S13" s="148">
        <v>0</v>
      </c>
      <c r="T13" s="162">
        <v>0</v>
      </c>
      <c r="U13" s="162">
        <v>0</v>
      </c>
    </row>
    <row r="14" spans="1:21" x14ac:dyDescent="0.25">
      <c r="A14" s="38"/>
      <c r="B14" s="37" t="s">
        <v>31</v>
      </c>
      <c r="C14" s="1">
        <v>21836</v>
      </c>
      <c r="D14" s="3">
        <v>16662018</v>
      </c>
      <c r="E14" s="3">
        <v>21180299</v>
      </c>
      <c r="F14" s="3">
        <v>19994883</v>
      </c>
      <c r="G14" s="3">
        <v>26426830</v>
      </c>
      <c r="H14" s="3">
        <v>23330278</v>
      </c>
      <c r="I14" s="4">
        <v>20453233</v>
      </c>
      <c r="J14" s="4">
        <v>16458315</v>
      </c>
      <c r="K14" s="4">
        <v>15383718</v>
      </c>
      <c r="L14" s="123">
        <v>20541952</v>
      </c>
      <c r="M14" s="49">
        <v>21320977</v>
      </c>
      <c r="N14" s="49">
        <v>34286829</v>
      </c>
      <c r="O14" s="49">
        <v>36383891</v>
      </c>
      <c r="P14" s="124">
        <v>30175</v>
      </c>
      <c r="Q14" s="124">
        <v>36061</v>
      </c>
      <c r="R14" s="124">
        <v>31770</v>
      </c>
      <c r="S14" s="148">
        <v>54061094</v>
      </c>
      <c r="T14" s="148">
        <v>27605724</v>
      </c>
      <c r="U14" s="148">
        <v>40180507</v>
      </c>
    </row>
    <row r="15" spans="1:21" x14ac:dyDescent="0.25">
      <c r="A15" s="38"/>
      <c r="B15" s="37" t="s">
        <v>32</v>
      </c>
      <c r="C15" s="26">
        <f t="shared" ref="C15:H15" si="13">C13-C14</f>
        <v>-21836</v>
      </c>
      <c r="D15" s="4">
        <f t="shared" si="13"/>
        <v>-16662018</v>
      </c>
      <c r="E15" s="4">
        <f t="shared" si="13"/>
        <v>-21180299</v>
      </c>
      <c r="F15" s="4">
        <f t="shared" si="13"/>
        <v>-19994883</v>
      </c>
      <c r="G15" s="4">
        <f t="shared" si="13"/>
        <v>-26426830</v>
      </c>
      <c r="H15" s="4">
        <f t="shared" si="13"/>
        <v>-23330278</v>
      </c>
      <c r="I15" s="4">
        <f>I13-I14</f>
        <v>-20453233</v>
      </c>
      <c r="J15" s="4">
        <f t="shared" ref="J15:L15" si="14">J13-J14</f>
        <v>-16458315</v>
      </c>
      <c r="K15" s="4">
        <f t="shared" si="14"/>
        <v>-15383718</v>
      </c>
      <c r="L15" s="17">
        <f t="shared" si="14"/>
        <v>-20541952</v>
      </c>
      <c r="M15" s="49">
        <f>M13-M14</f>
        <v>-20879707.75</v>
      </c>
      <c r="N15" s="49">
        <f>N13-N14</f>
        <v>-34220316.399999999</v>
      </c>
      <c r="O15" s="49">
        <f>O13-O14</f>
        <v>-35895020</v>
      </c>
      <c r="P15" s="124">
        <f t="shared" ref="P15" si="15">P13-P14</f>
        <v>-30175</v>
      </c>
      <c r="Q15" s="124">
        <f t="shared" ref="Q15" si="16">Q13-Q14</f>
        <v>-36061</v>
      </c>
      <c r="R15" s="124">
        <f t="shared" ref="R15:U15" si="17">R13-R14</f>
        <v>-31770</v>
      </c>
      <c r="S15" s="147">
        <f t="shared" si="17"/>
        <v>-54061094</v>
      </c>
      <c r="T15" s="147">
        <f t="shared" si="17"/>
        <v>-27605724</v>
      </c>
      <c r="U15" s="147">
        <f t="shared" si="17"/>
        <v>-40180507</v>
      </c>
    </row>
    <row r="16" spans="1:21" ht="17.25" customHeight="1" x14ac:dyDescent="0.25">
      <c r="A16" s="41" t="s">
        <v>157</v>
      </c>
      <c r="B16" s="37" t="s">
        <v>147</v>
      </c>
      <c r="C16" s="1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17">
        <v>0</v>
      </c>
      <c r="M16" s="49">
        <v>0</v>
      </c>
      <c r="N16" s="49">
        <v>0</v>
      </c>
      <c r="O16" s="49">
        <v>14470</v>
      </c>
      <c r="P16" s="49">
        <v>0</v>
      </c>
      <c r="Q16" s="49">
        <v>0</v>
      </c>
      <c r="R16" s="49">
        <v>0</v>
      </c>
      <c r="S16" s="148">
        <v>0</v>
      </c>
      <c r="T16" s="162">
        <v>0</v>
      </c>
      <c r="U16" s="162">
        <v>0</v>
      </c>
    </row>
    <row r="17" spans="1:21" x14ac:dyDescent="0.25">
      <c r="A17" s="38"/>
      <c r="B17" s="37" t="s">
        <v>31</v>
      </c>
      <c r="C17" s="39">
        <v>25619</v>
      </c>
      <c r="D17" s="52">
        <v>19919150</v>
      </c>
      <c r="E17" s="52">
        <v>31075410</v>
      </c>
      <c r="F17" s="52">
        <v>24359054</v>
      </c>
      <c r="G17" s="52">
        <v>28483617</v>
      </c>
      <c r="H17" s="52">
        <v>25640404</v>
      </c>
      <c r="I17" s="51">
        <v>28036207</v>
      </c>
      <c r="J17" s="4">
        <v>24946995</v>
      </c>
      <c r="K17" s="4">
        <v>21912425</v>
      </c>
      <c r="L17" s="123">
        <v>21172636</v>
      </c>
      <c r="M17" s="49">
        <v>28047043</v>
      </c>
      <c r="N17" s="49">
        <v>22252154</v>
      </c>
      <c r="O17" s="49">
        <v>33548410</v>
      </c>
      <c r="P17" s="124">
        <v>23305</v>
      </c>
      <c r="Q17" s="124">
        <v>21666</v>
      </c>
      <c r="R17" s="124">
        <v>20022</v>
      </c>
      <c r="S17" s="148">
        <v>24526730</v>
      </c>
      <c r="T17" s="148">
        <v>18686507</v>
      </c>
      <c r="U17" s="148">
        <v>16969758</v>
      </c>
    </row>
    <row r="18" spans="1:21" x14ac:dyDescent="0.25">
      <c r="A18" s="38"/>
      <c r="B18" s="37" t="s">
        <v>32</v>
      </c>
      <c r="C18" s="26">
        <f t="shared" ref="C18:H18" si="18">C16-C17</f>
        <v>-25619</v>
      </c>
      <c r="D18" s="4">
        <f t="shared" si="18"/>
        <v>-19919150</v>
      </c>
      <c r="E18" s="4">
        <f t="shared" si="18"/>
        <v>-31075410</v>
      </c>
      <c r="F18" s="4">
        <f t="shared" si="18"/>
        <v>-24359054</v>
      </c>
      <c r="G18" s="4">
        <f t="shared" si="18"/>
        <v>-28483617</v>
      </c>
      <c r="H18" s="4">
        <f t="shared" si="18"/>
        <v>-25640404</v>
      </c>
      <c r="I18" s="4">
        <f>I16-I17</f>
        <v>-28036207</v>
      </c>
      <c r="J18" s="4">
        <f t="shared" ref="J18:L18" si="19">J16-J17</f>
        <v>-24946995</v>
      </c>
      <c r="K18" s="4">
        <f t="shared" si="19"/>
        <v>-21912425</v>
      </c>
      <c r="L18" s="17">
        <f t="shared" si="19"/>
        <v>-21172636</v>
      </c>
      <c r="M18" s="49">
        <f>M16-M17</f>
        <v>-28047043</v>
      </c>
      <c r="N18" s="49">
        <f>N16-N17</f>
        <v>-22252154</v>
      </c>
      <c r="O18" s="49">
        <f>O16-O17</f>
        <v>-33533940</v>
      </c>
      <c r="P18" s="124">
        <f t="shared" ref="P18" si="20">P16-P17</f>
        <v>-23305</v>
      </c>
      <c r="Q18" s="124">
        <f t="shared" ref="Q18" si="21">Q16-Q17</f>
        <v>-21666</v>
      </c>
      <c r="R18" s="124">
        <f t="shared" ref="R18:U18" si="22">R16-R17</f>
        <v>-20022</v>
      </c>
      <c r="S18" s="147">
        <f t="shared" si="22"/>
        <v>-24526730</v>
      </c>
      <c r="T18" s="147">
        <f t="shared" si="22"/>
        <v>-18686507</v>
      </c>
      <c r="U18" s="147">
        <f t="shared" si="22"/>
        <v>-16969758</v>
      </c>
    </row>
    <row r="19" spans="1:21" x14ac:dyDescent="0.25">
      <c r="A19" s="2" t="s">
        <v>35</v>
      </c>
      <c r="B19" s="37" t="s">
        <v>147</v>
      </c>
      <c r="C19" s="1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17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148">
        <v>0</v>
      </c>
      <c r="T19" s="162">
        <v>0</v>
      </c>
      <c r="U19" s="162">
        <v>0</v>
      </c>
    </row>
    <row r="20" spans="1:21" x14ac:dyDescent="0.25">
      <c r="A20" s="38"/>
      <c r="B20" s="37" t="s">
        <v>31</v>
      </c>
      <c r="C20" s="1">
        <v>19497</v>
      </c>
      <c r="D20" s="3">
        <v>13484489</v>
      </c>
      <c r="E20" s="3">
        <v>17018310</v>
      </c>
      <c r="F20" s="3">
        <v>10096234</v>
      </c>
      <c r="G20" s="3">
        <v>18837707</v>
      </c>
      <c r="H20" s="3">
        <v>13191887</v>
      </c>
      <c r="I20" s="51">
        <v>13886502</v>
      </c>
      <c r="J20" s="4">
        <v>10767767</v>
      </c>
      <c r="K20" s="4">
        <v>15748065</v>
      </c>
      <c r="L20" s="123">
        <v>10997499</v>
      </c>
      <c r="M20" s="49">
        <v>2564766</v>
      </c>
      <c r="N20" s="49">
        <v>3530009</v>
      </c>
      <c r="O20" s="49">
        <v>20800516</v>
      </c>
      <c r="P20" s="124">
        <v>11034</v>
      </c>
      <c r="Q20" s="124">
        <v>14252</v>
      </c>
      <c r="R20" s="124">
        <v>2300</v>
      </c>
      <c r="S20" s="148">
        <v>12984559</v>
      </c>
      <c r="T20" s="148">
        <v>8278436</v>
      </c>
      <c r="U20" s="148">
        <v>12358492</v>
      </c>
    </row>
    <row r="21" spans="1:21" x14ac:dyDescent="0.25">
      <c r="A21" s="38"/>
      <c r="B21" s="37" t="s">
        <v>32</v>
      </c>
      <c r="C21" s="26">
        <f t="shared" ref="C21:H21" si="23">C19-C20</f>
        <v>-19497</v>
      </c>
      <c r="D21" s="4">
        <f t="shared" si="23"/>
        <v>-13484489</v>
      </c>
      <c r="E21" s="4">
        <f t="shared" si="23"/>
        <v>-17018310</v>
      </c>
      <c r="F21" s="4">
        <f t="shared" si="23"/>
        <v>-10096234</v>
      </c>
      <c r="G21" s="4">
        <f t="shared" si="23"/>
        <v>-18837707</v>
      </c>
      <c r="H21" s="4">
        <f t="shared" si="23"/>
        <v>-13191887</v>
      </c>
      <c r="I21" s="4">
        <f>I19-I20</f>
        <v>-13886502</v>
      </c>
      <c r="J21" s="4">
        <f t="shared" ref="J21:L21" si="24">J19-J20</f>
        <v>-10767767</v>
      </c>
      <c r="K21" s="4">
        <f t="shared" si="24"/>
        <v>-15748065</v>
      </c>
      <c r="L21" s="17">
        <f t="shared" si="24"/>
        <v>-10997499</v>
      </c>
      <c r="M21" s="49">
        <f>M19-M20</f>
        <v>-2564766</v>
      </c>
      <c r="N21" s="49">
        <f>N19-N20</f>
        <v>-3530009</v>
      </c>
      <c r="O21" s="49">
        <f>O19-O20</f>
        <v>-20800516</v>
      </c>
      <c r="P21" s="124">
        <f t="shared" ref="P21" si="25">P19-P20</f>
        <v>-11034</v>
      </c>
      <c r="Q21" s="124">
        <f t="shared" ref="Q21" si="26">Q19-Q20</f>
        <v>-14252</v>
      </c>
      <c r="R21" s="124">
        <f t="shared" ref="R21:U21" si="27">R19-R20</f>
        <v>-2300</v>
      </c>
      <c r="S21" s="147">
        <f t="shared" si="27"/>
        <v>-12984559</v>
      </c>
      <c r="T21" s="147">
        <f t="shared" si="27"/>
        <v>-8278436</v>
      </c>
      <c r="U21" s="147">
        <f t="shared" si="27"/>
        <v>-12358492</v>
      </c>
    </row>
    <row r="22" spans="1:21" x14ac:dyDescent="0.25">
      <c r="A22" s="2" t="s">
        <v>36</v>
      </c>
      <c r="B22" s="37" t="s">
        <v>147</v>
      </c>
      <c r="C22" s="1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17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148">
        <v>0</v>
      </c>
      <c r="T22" s="162">
        <v>0</v>
      </c>
      <c r="U22" s="162">
        <v>0</v>
      </c>
    </row>
    <row r="23" spans="1:21" x14ac:dyDescent="0.25">
      <c r="A23" s="38"/>
      <c r="B23" s="37" t="s">
        <v>31</v>
      </c>
      <c r="C23" s="43">
        <v>56841</v>
      </c>
      <c r="D23" s="50">
        <v>84337306</v>
      </c>
      <c r="E23" s="50">
        <v>95683697</v>
      </c>
      <c r="F23" s="50">
        <v>91116392</v>
      </c>
      <c r="G23" s="50">
        <v>130786735</v>
      </c>
      <c r="H23" s="50">
        <v>73744300</v>
      </c>
      <c r="I23" s="53">
        <v>81337147</v>
      </c>
      <c r="J23" s="17">
        <v>122314547</v>
      </c>
      <c r="K23" s="17">
        <v>125991326</v>
      </c>
      <c r="L23" s="17">
        <v>120403271</v>
      </c>
      <c r="M23" s="49">
        <v>136006848</v>
      </c>
      <c r="N23" s="49">
        <v>8156986</v>
      </c>
      <c r="O23" s="49">
        <v>7686021</v>
      </c>
      <c r="P23" s="124">
        <v>2216</v>
      </c>
      <c r="Q23" s="124">
        <v>3235</v>
      </c>
      <c r="R23" s="124">
        <v>3857</v>
      </c>
      <c r="S23" s="148">
        <v>2173114</v>
      </c>
      <c r="T23" s="148">
        <v>3654464</v>
      </c>
      <c r="U23" s="148">
        <v>3119974</v>
      </c>
    </row>
    <row r="24" spans="1:21" x14ac:dyDescent="0.25">
      <c r="A24" s="38"/>
      <c r="B24" s="37" t="s">
        <v>32</v>
      </c>
      <c r="C24" s="27">
        <f t="shared" ref="C24:H24" si="28">C22-C23</f>
        <v>-56841</v>
      </c>
      <c r="D24" s="17">
        <f t="shared" si="28"/>
        <v>-84337306</v>
      </c>
      <c r="E24" s="17">
        <f t="shared" si="28"/>
        <v>-95683697</v>
      </c>
      <c r="F24" s="17">
        <f t="shared" si="28"/>
        <v>-91116392</v>
      </c>
      <c r="G24" s="17">
        <f t="shared" si="28"/>
        <v>-130786735</v>
      </c>
      <c r="H24" s="17">
        <f t="shared" si="28"/>
        <v>-73744300</v>
      </c>
      <c r="I24" s="17">
        <f>I22-I23</f>
        <v>-81337147</v>
      </c>
      <c r="J24" s="17">
        <f t="shared" ref="J24:L24" si="29">J22-J23</f>
        <v>-122314547</v>
      </c>
      <c r="K24" s="17">
        <f t="shared" si="29"/>
        <v>-125991326</v>
      </c>
      <c r="L24" s="17">
        <f t="shared" si="29"/>
        <v>-120403271</v>
      </c>
      <c r="M24" s="49">
        <f>M22-M23</f>
        <v>-136006848</v>
      </c>
      <c r="N24" s="49">
        <f>N22-N23</f>
        <v>-8156986</v>
      </c>
      <c r="O24" s="49">
        <f>O22-O23</f>
        <v>-7686021</v>
      </c>
      <c r="P24" s="124">
        <f t="shared" ref="P24" si="30">P22-P23</f>
        <v>-2216</v>
      </c>
      <c r="Q24" s="124">
        <f t="shared" ref="Q24" si="31">Q22-Q23</f>
        <v>-3235</v>
      </c>
      <c r="R24" s="124">
        <f t="shared" ref="R24:U24" si="32">R22-R23</f>
        <v>-3857</v>
      </c>
      <c r="S24" s="147">
        <f t="shared" si="32"/>
        <v>-2173114</v>
      </c>
      <c r="T24" s="147">
        <f t="shared" si="32"/>
        <v>-3654464</v>
      </c>
      <c r="U24" s="147">
        <f t="shared" si="32"/>
        <v>-3119974</v>
      </c>
    </row>
    <row r="25" spans="1:21" x14ac:dyDescent="0.25">
      <c r="A25" s="2" t="s">
        <v>37</v>
      </c>
      <c r="B25" s="37" t="s">
        <v>147</v>
      </c>
      <c r="C25" s="40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7">
        <v>0</v>
      </c>
      <c r="J25" s="17">
        <v>0</v>
      </c>
      <c r="K25" s="17">
        <v>0</v>
      </c>
      <c r="L25" s="17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148">
        <v>0</v>
      </c>
      <c r="T25" s="162">
        <v>0</v>
      </c>
      <c r="U25" s="162">
        <v>0</v>
      </c>
    </row>
    <row r="26" spans="1:21" x14ac:dyDescent="0.25">
      <c r="A26" s="38"/>
      <c r="B26" s="37" t="s">
        <v>31</v>
      </c>
      <c r="C26" s="40">
        <v>2859</v>
      </c>
      <c r="D26" s="5">
        <v>2228958</v>
      </c>
      <c r="E26" s="5">
        <v>2257945</v>
      </c>
      <c r="F26" s="5">
        <v>4052766</v>
      </c>
      <c r="G26" s="5">
        <v>4142485</v>
      </c>
      <c r="H26" s="5">
        <v>13505827</v>
      </c>
      <c r="I26" s="53">
        <v>4438823</v>
      </c>
      <c r="J26" s="17">
        <v>3530998</v>
      </c>
      <c r="K26" s="17">
        <v>3310418</v>
      </c>
      <c r="L26" s="123">
        <v>6972350</v>
      </c>
      <c r="M26" s="49">
        <v>2508398</v>
      </c>
      <c r="N26" s="49">
        <v>13809412</v>
      </c>
      <c r="O26" s="49">
        <v>1878741</v>
      </c>
      <c r="P26" s="124">
        <v>2004</v>
      </c>
      <c r="Q26" s="124">
        <v>156</v>
      </c>
      <c r="R26" s="124">
        <v>1672</v>
      </c>
      <c r="S26" s="148">
        <v>3389225</v>
      </c>
      <c r="T26" s="148">
        <v>20777</v>
      </c>
      <c r="U26" s="148">
        <v>0</v>
      </c>
    </row>
    <row r="27" spans="1:21" x14ac:dyDescent="0.25">
      <c r="A27" s="38"/>
      <c r="B27" s="37" t="s">
        <v>32</v>
      </c>
      <c r="C27" s="27">
        <f t="shared" ref="C27:H27" si="33">C25-C26</f>
        <v>-2859</v>
      </c>
      <c r="D27" s="17">
        <f t="shared" si="33"/>
        <v>-2228958</v>
      </c>
      <c r="E27" s="17">
        <f t="shared" si="33"/>
        <v>-2257945</v>
      </c>
      <c r="F27" s="17">
        <f t="shared" si="33"/>
        <v>-4052766</v>
      </c>
      <c r="G27" s="17">
        <f t="shared" si="33"/>
        <v>-4142485</v>
      </c>
      <c r="H27" s="17">
        <f t="shared" si="33"/>
        <v>-13505827</v>
      </c>
      <c r="I27" s="17">
        <f>I25-I26</f>
        <v>-4438823</v>
      </c>
      <c r="J27" s="17">
        <f t="shared" ref="J27:L27" si="34">J25-J26</f>
        <v>-3530998</v>
      </c>
      <c r="K27" s="17">
        <f t="shared" si="34"/>
        <v>-3310418</v>
      </c>
      <c r="L27" s="17">
        <f t="shared" si="34"/>
        <v>-6972350</v>
      </c>
      <c r="M27" s="49">
        <f>M25-M26</f>
        <v>-2508398</v>
      </c>
      <c r="N27" s="49">
        <f>N25-N26</f>
        <v>-13809412</v>
      </c>
      <c r="O27" s="49">
        <f>O25-O26</f>
        <v>-1878741</v>
      </c>
      <c r="P27" s="124">
        <f t="shared" ref="P27" si="35">P25-P26</f>
        <v>-2004</v>
      </c>
      <c r="Q27" s="124">
        <f t="shared" ref="Q27" si="36">Q25-Q26</f>
        <v>-156</v>
      </c>
      <c r="R27" s="124">
        <f t="shared" ref="R27:T27" si="37">R25-R26</f>
        <v>-1672</v>
      </c>
      <c r="S27" s="147">
        <f t="shared" si="37"/>
        <v>-3389225</v>
      </c>
      <c r="T27" s="147">
        <f t="shared" si="37"/>
        <v>-20777</v>
      </c>
      <c r="U27" s="147">
        <v>0</v>
      </c>
    </row>
    <row r="28" spans="1:21" x14ac:dyDescent="0.25">
      <c r="A28" s="2" t="s">
        <v>1</v>
      </c>
      <c r="B28" s="37" t="s">
        <v>147</v>
      </c>
      <c r="C28" s="122">
        <v>409578</v>
      </c>
      <c r="D28" s="31">
        <v>446606000</v>
      </c>
      <c r="E28" s="17">
        <v>445270000</v>
      </c>
      <c r="F28" s="31">
        <v>451473000</v>
      </c>
      <c r="G28" s="17">
        <v>579711000</v>
      </c>
      <c r="H28" s="17">
        <f>22893000+36317000+5000+18956000+193598000+11305000+188037000+196000</f>
        <v>471307000</v>
      </c>
      <c r="I28" s="17">
        <f>28000+11000+20000+8000+6000+19000+47815000+14928000+117464000+10950000+110824000+78000</f>
        <v>302151000</v>
      </c>
      <c r="J28" s="17">
        <v>272790000</v>
      </c>
      <c r="K28" s="17">
        <v>415703000</v>
      </c>
      <c r="L28" s="17">
        <v>386272000</v>
      </c>
      <c r="M28" s="49">
        <v>343806000</v>
      </c>
      <c r="N28" s="49">
        <v>367339000</v>
      </c>
      <c r="O28" s="49">
        <v>372864000</v>
      </c>
      <c r="P28" s="124">
        <v>309221</v>
      </c>
      <c r="Q28" s="124">
        <v>377313</v>
      </c>
      <c r="R28" s="124">
        <v>353215</v>
      </c>
      <c r="S28" s="148">
        <v>406275000</v>
      </c>
      <c r="T28" s="148">
        <v>305641000</v>
      </c>
      <c r="U28" s="148">
        <v>373002000</v>
      </c>
    </row>
    <row r="29" spans="1:21" x14ac:dyDescent="0.25">
      <c r="A29" s="38"/>
      <c r="B29" s="37" t="s">
        <v>31</v>
      </c>
      <c r="C29" s="43">
        <v>148973</v>
      </c>
      <c r="D29" s="50">
        <v>122431133</v>
      </c>
      <c r="E29" s="50">
        <v>133430577</v>
      </c>
      <c r="F29" s="50">
        <v>112681793</v>
      </c>
      <c r="G29" s="50">
        <v>122460916</v>
      </c>
      <c r="H29" s="50">
        <v>132972318</v>
      </c>
      <c r="I29" s="53">
        <v>108886100</v>
      </c>
      <c r="J29" s="17">
        <v>116977937</v>
      </c>
      <c r="K29" s="17">
        <v>147402704</v>
      </c>
      <c r="L29" s="123">
        <v>129799213</v>
      </c>
      <c r="M29" s="49">
        <v>255014151</v>
      </c>
      <c r="N29" s="49">
        <v>205108571</v>
      </c>
      <c r="O29" s="49">
        <v>199617982</v>
      </c>
      <c r="P29" s="124">
        <v>201232</v>
      </c>
      <c r="Q29" s="124">
        <v>158283</v>
      </c>
      <c r="R29" s="124">
        <v>168926</v>
      </c>
      <c r="S29" s="148">
        <v>191532810</v>
      </c>
      <c r="T29" s="148">
        <v>301028174</v>
      </c>
      <c r="U29" s="148">
        <v>180308283</v>
      </c>
    </row>
    <row r="30" spans="1:21" x14ac:dyDescent="0.25">
      <c r="A30" s="38"/>
      <c r="B30" s="37" t="s">
        <v>32</v>
      </c>
      <c r="C30" s="40">
        <f t="shared" ref="C30:L30" si="38">C28-C29</f>
        <v>260605</v>
      </c>
      <c r="D30" s="5">
        <f t="shared" si="38"/>
        <v>324174867</v>
      </c>
      <c r="E30" s="5">
        <f t="shared" si="38"/>
        <v>311839423</v>
      </c>
      <c r="F30" s="5">
        <f t="shared" si="38"/>
        <v>338791207</v>
      </c>
      <c r="G30" s="5">
        <f t="shared" si="38"/>
        <v>457250084</v>
      </c>
      <c r="H30" s="5">
        <f t="shared" si="38"/>
        <v>338334682</v>
      </c>
      <c r="I30" s="17">
        <f t="shared" si="38"/>
        <v>193264900</v>
      </c>
      <c r="J30" s="17">
        <f t="shared" si="38"/>
        <v>155812063</v>
      </c>
      <c r="K30" s="17">
        <f t="shared" si="38"/>
        <v>268300296</v>
      </c>
      <c r="L30" s="17">
        <f t="shared" si="38"/>
        <v>256472787</v>
      </c>
      <c r="M30" s="49">
        <f>M28-M29</f>
        <v>88791849</v>
      </c>
      <c r="N30" s="49">
        <f>N28-N29</f>
        <v>162230429</v>
      </c>
      <c r="O30" s="49">
        <f>O28-O29</f>
        <v>173246018</v>
      </c>
      <c r="P30" s="124">
        <f t="shared" ref="P30" si="39">P28-P29</f>
        <v>107989</v>
      </c>
      <c r="Q30" s="124">
        <f t="shared" ref="Q30" si="40">Q28-Q29</f>
        <v>219030</v>
      </c>
      <c r="R30" s="124">
        <f t="shared" ref="R30:U30" si="41">R28-R29</f>
        <v>184289</v>
      </c>
      <c r="S30" s="147">
        <f t="shared" si="41"/>
        <v>214742190</v>
      </c>
      <c r="T30" s="147">
        <f t="shared" si="41"/>
        <v>4612826</v>
      </c>
      <c r="U30" s="147">
        <f t="shared" si="41"/>
        <v>192693717</v>
      </c>
    </row>
    <row r="31" spans="1:21" x14ac:dyDescent="0.25">
      <c r="A31" s="38" t="s">
        <v>117</v>
      </c>
      <c r="B31" s="37" t="s">
        <v>147</v>
      </c>
      <c r="C31" s="40">
        <f t="shared" ref="C31:L31" si="42">C34-C28</f>
        <v>18277</v>
      </c>
      <c r="D31" s="5">
        <f t="shared" si="42"/>
        <v>13262129</v>
      </c>
      <c r="E31" s="5">
        <f t="shared" si="42"/>
        <v>12854736</v>
      </c>
      <c r="F31" s="5">
        <f t="shared" si="42"/>
        <v>17886770</v>
      </c>
      <c r="G31" s="5">
        <f t="shared" si="42"/>
        <v>21357608</v>
      </c>
      <c r="H31" s="5">
        <f t="shared" si="42"/>
        <v>25229251</v>
      </c>
      <c r="I31" s="5">
        <f t="shared" si="42"/>
        <v>20858069</v>
      </c>
      <c r="J31" s="5">
        <f t="shared" si="42"/>
        <v>14609805</v>
      </c>
      <c r="K31" s="5">
        <f t="shared" si="42"/>
        <v>12430913</v>
      </c>
      <c r="L31" s="17">
        <f t="shared" si="42"/>
        <v>6874284</v>
      </c>
      <c r="M31" s="49">
        <v>2186657</v>
      </c>
      <c r="N31" s="49">
        <v>20148074</v>
      </c>
      <c r="O31" s="49">
        <v>11744000</v>
      </c>
      <c r="P31" s="124">
        <v>0</v>
      </c>
      <c r="Q31" s="124">
        <v>0</v>
      </c>
      <c r="R31" s="124">
        <v>0</v>
      </c>
      <c r="S31" s="148">
        <v>2719000</v>
      </c>
      <c r="T31" s="148">
        <v>4773000</v>
      </c>
      <c r="U31" s="148">
        <v>3896035</v>
      </c>
    </row>
    <row r="32" spans="1:21" x14ac:dyDescent="0.25">
      <c r="A32" s="38"/>
      <c r="B32" s="37" t="s">
        <v>31</v>
      </c>
      <c r="C32" s="40">
        <f t="shared" ref="C32:L32" si="43">C35-C5-C8-C11-C14-C17-C20-C23-C26-C29</f>
        <v>238868</v>
      </c>
      <c r="D32" s="5">
        <f t="shared" si="43"/>
        <v>243742014</v>
      </c>
      <c r="E32" s="5">
        <f t="shared" si="43"/>
        <v>291986697</v>
      </c>
      <c r="F32" s="5">
        <f t="shared" si="43"/>
        <v>241915857</v>
      </c>
      <c r="G32" s="5">
        <f t="shared" si="43"/>
        <v>283105334</v>
      </c>
      <c r="H32" s="5">
        <f t="shared" si="43"/>
        <v>213591963</v>
      </c>
      <c r="I32" s="17">
        <f t="shared" si="43"/>
        <v>135156698</v>
      </c>
      <c r="J32" s="17">
        <f t="shared" si="43"/>
        <v>143080777</v>
      </c>
      <c r="K32" s="17">
        <f t="shared" si="43"/>
        <v>137392576</v>
      </c>
      <c r="L32" s="17">
        <f t="shared" si="43"/>
        <v>135165449</v>
      </c>
      <c r="M32" s="49">
        <v>135993870</v>
      </c>
      <c r="N32" s="49">
        <v>355853030</v>
      </c>
      <c r="O32" s="49">
        <v>321680376</v>
      </c>
      <c r="P32" s="124">
        <v>284405</v>
      </c>
      <c r="Q32" s="124">
        <v>391289</v>
      </c>
      <c r="R32" s="124">
        <v>462810</v>
      </c>
      <c r="S32" s="147">
        <v>450361731</v>
      </c>
      <c r="T32" s="163">
        <v>480653657</v>
      </c>
      <c r="U32" s="147">
        <v>347776000</v>
      </c>
    </row>
    <row r="33" spans="1:21" x14ac:dyDescent="0.25">
      <c r="A33" s="38"/>
      <c r="B33" s="37" t="s">
        <v>32</v>
      </c>
      <c r="C33" s="40">
        <f t="shared" ref="C33:L33" si="44">C31-C32</f>
        <v>-220591</v>
      </c>
      <c r="D33" s="5">
        <f t="shared" si="44"/>
        <v>-230479885</v>
      </c>
      <c r="E33" s="5">
        <f t="shared" si="44"/>
        <v>-279131961</v>
      </c>
      <c r="F33" s="5">
        <f t="shared" si="44"/>
        <v>-224029087</v>
      </c>
      <c r="G33" s="5">
        <f t="shared" si="44"/>
        <v>-261747726</v>
      </c>
      <c r="H33" s="5">
        <f t="shared" si="44"/>
        <v>-188362712</v>
      </c>
      <c r="I33" s="17">
        <f t="shared" si="44"/>
        <v>-114298629</v>
      </c>
      <c r="J33" s="17">
        <f t="shared" si="44"/>
        <v>-128470972</v>
      </c>
      <c r="K33" s="17">
        <f t="shared" si="44"/>
        <v>-124961663</v>
      </c>
      <c r="L33" s="17">
        <f t="shared" si="44"/>
        <v>-128291165</v>
      </c>
      <c r="M33" s="49">
        <f>M31-M32</f>
        <v>-133807213</v>
      </c>
      <c r="N33" s="49">
        <f>N31-N32</f>
        <v>-335704956</v>
      </c>
      <c r="O33" s="49">
        <f>O31-O32</f>
        <v>-309936376</v>
      </c>
      <c r="P33" s="124">
        <f t="shared" ref="P33" si="45">P31-P32</f>
        <v>-284405</v>
      </c>
      <c r="Q33" s="124">
        <f t="shared" ref="Q33" si="46">Q31-Q32</f>
        <v>-391289</v>
      </c>
      <c r="R33" s="124">
        <f t="shared" ref="R33:U33" si="47">R31-R32</f>
        <v>-462810</v>
      </c>
      <c r="S33" s="147">
        <f t="shared" si="47"/>
        <v>-447642731</v>
      </c>
      <c r="T33" s="147">
        <f t="shared" si="47"/>
        <v>-475880657</v>
      </c>
      <c r="U33" s="147">
        <f t="shared" si="47"/>
        <v>-343879965</v>
      </c>
    </row>
    <row r="34" spans="1:21" s="108" customFormat="1" x14ac:dyDescent="0.25">
      <c r="A34" s="73" t="s">
        <v>150</v>
      </c>
      <c r="B34" s="129" t="s">
        <v>147</v>
      </c>
      <c r="C34" s="12">
        <v>427855</v>
      </c>
      <c r="D34" s="130">
        <v>459868129</v>
      </c>
      <c r="E34" s="130">
        <v>458124736</v>
      </c>
      <c r="F34" s="85">
        <v>469359770</v>
      </c>
      <c r="G34" s="85">
        <v>601068608</v>
      </c>
      <c r="H34" s="85">
        <v>496536251</v>
      </c>
      <c r="I34" s="85">
        <v>323009069</v>
      </c>
      <c r="J34" s="85">
        <v>287399805</v>
      </c>
      <c r="K34" s="85">
        <v>428133913</v>
      </c>
      <c r="L34" s="84">
        <v>393146284</v>
      </c>
      <c r="M34" s="121">
        <v>355703041</v>
      </c>
      <c r="N34" s="85">
        <v>387553587</v>
      </c>
      <c r="O34" s="121">
        <f>O4+O7+O10+O13+O16+O19+O22+O25+O28+O31</f>
        <v>385151657</v>
      </c>
      <c r="P34" s="140">
        <f t="shared" ref="P34:U35" si="48">P4+P7+P10+P13+P16+P19+P22+P25+P28+P31</f>
        <v>309221</v>
      </c>
      <c r="Q34" s="140">
        <f t="shared" si="48"/>
        <v>377313</v>
      </c>
      <c r="R34" s="140">
        <f t="shared" si="48"/>
        <v>353215</v>
      </c>
      <c r="S34" s="164">
        <f t="shared" si="48"/>
        <v>408994000</v>
      </c>
      <c r="T34" s="164">
        <f t="shared" si="48"/>
        <v>310414000</v>
      </c>
      <c r="U34" s="164">
        <v>376899000</v>
      </c>
    </row>
    <row r="35" spans="1:21" s="108" customFormat="1" x14ac:dyDescent="0.25">
      <c r="A35" s="114"/>
      <c r="B35" s="129" t="s">
        <v>31</v>
      </c>
      <c r="C35" s="12">
        <v>560561</v>
      </c>
      <c r="D35" s="85">
        <v>543005416</v>
      </c>
      <c r="E35" s="85">
        <v>625222816</v>
      </c>
      <c r="F35" s="85">
        <v>527374928</v>
      </c>
      <c r="G35" s="85">
        <v>655361235</v>
      </c>
      <c r="H35" s="85">
        <v>547017179</v>
      </c>
      <c r="I35" s="85">
        <v>433870868</v>
      </c>
      <c r="J35" s="85">
        <v>463240279</v>
      </c>
      <c r="K35" s="85">
        <v>514310359</v>
      </c>
      <c r="L35" s="85">
        <v>478543309</v>
      </c>
      <c r="M35" s="121">
        <f>M5+M8+M11+M14+M17+M20+M23+M26+M29+M32</f>
        <v>611070028</v>
      </c>
      <c r="N35" s="121">
        <f>N5+N8+N11+N14+N17+N20+N23+N26+N29+N32</f>
        <v>675394554</v>
      </c>
      <c r="O35" s="121">
        <f>O5+O8+O11+O14+O17+O20+O23+O26+O29+O32</f>
        <v>654763945</v>
      </c>
      <c r="P35" s="140">
        <f t="shared" ref="P35:R35" si="49">P5+P8+P11+P14+P17+P20+P23+P26+P29+P32</f>
        <v>578661</v>
      </c>
      <c r="Q35" s="140">
        <f t="shared" si="49"/>
        <v>653344</v>
      </c>
      <c r="R35" s="140">
        <f t="shared" si="49"/>
        <v>711567</v>
      </c>
      <c r="S35" s="164">
        <f t="shared" si="48"/>
        <v>766440771</v>
      </c>
      <c r="T35" s="164">
        <f t="shared" si="48"/>
        <v>884273942</v>
      </c>
      <c r="U35" s="164">
        <f t="shared" si="48"/>
        <v>641833083</v>
      </c>
    </row>
    <row r="36" spans="1:21" s="108" customFormat="1" x14ac:dyDescent="0.25">
      <c r="A36" s="129"/>
      <c r="B36" s="129" t="s">
        <v>32</v>
      </c>
      <c r="C36" s="131">
        <f t="shared" ref="C36:L36" si="50">C34-C35</f>
        <v>-132706</v>
      </c>
      <c r="D36" s="120">
        <f t="shared" si="50"/>
        <v>-83137287</v>
      </c>
      <c r="E36" s="120">
        <f t="shared" si="50"/>
        <v>-167098080</v>
      </c>
      <c r="F36" s="120">
        <f t="shared" si="50"/>
        <v>-58015158</v>
      </c>
      <c r="G36" s="120">
        <f t="shared" si="50"/>
        <v>-54292627</v>
      </c>
      <c r="H36" s="120">
        <f t="shared" si="50"/>
        <v>-50480928</v>
      </c>
      <c r="I36" s="120">
        <f t="shared" si="50"/>
        <v>-110861799</v>
      </c>
      <c r="J36" s="120">
        <f t="shared" si="50"/>
        <v>-175840474</v>
      </c>
      <c r="K36" s="120">
        <f t="shared" si="50"/>
        <v>-86176446</v>
      </c>
      <c r="L36" s="84">
        <f t="shared" si="50"/>
        <v>-85397025</v>
      </c>
      <c r="M36" s="121">
        <f>M34-M35</f>
        <v>-255366987</v>
      </c>
      <c r="N36" s="121">
        <f>N34-N35</f>
        <v>-287840967</v>
      </c>
      <c r="O36" s="121">
        <f>O34-O35</f>
        <v>-269612288</v>
      </c>
      <c r="P36" s="140">
        <f t="shared" ref="P36:U36" si="51">P34-P35</f>
        <v>-269440</v>
      </c>
      <c r="Q36" s="140">
        <f t="shared" si="51"/>
        <v>-276031</v>
      </c>
      <c r="R36" s="140">
        <f t="shared" si="51"/>
        <v>-358352</v>
      </c>
      <c r="S36" s="165">
        <f t="shared" si="51"/>
        <v>-357446771</v>
      </c>
      <c r="T36" s="165">
        <f t="shared" si="51"/>
        <v>-573859942</v>
      </c>
      <c r="U36" s="165">
        <f t="shared" si="51"/>
        <v>-264934083</v>
      </c>
    </row>
    <row r="37" spans="1:21" x14ac:dyDescent="0.25">
      <c r="A37" s="37"/>
      <c r="B37" s="37"/>
      <c r="C37" s="1"/>
      <c r="D37" s="3"/>
      <c r="E37" s="3"/>
      <c r="F37" s="3"/>
      <c r="G37" s="3"/>
      <c r="H37" s="3"/>
      <c r="I37" s="3"/>
      <c r="J37" s="3"/>
      <c r="K37" s="3"/>
      <c r="L37" s="17"/>
      <c r="M37" s="49"/>
      <c r="P37" s="124"/>
      <c r="Q37" s="124"/>
      <c r="R37" s="124"/>
      <c r="S37" s="124"/>
    </row>
    <row r="38" spans="1:21" x14ac:dyDescent="0.25">
      <c r="A38" s="37"/>
      <c r="B38" s="37"/>
      <c r="C38" s="1"/>
      <c r="D38" s="3"/>
      <c r="E38" s="3"/>
      <c r="F38" s="3"/>
      <c r="G38" s="3"/>
      <c r="H38" s="3"/>
      <c r="I38" s="3"/>
      <c r="J38" s="3"/>
      <c r="K38" s="3"/>
      <c r="L38" s="17"/>
      <c r="M38" s="49"/>
      <c r="P38" s="124"/>
      <c r="Q38" s="124"/>
      <c r="R38" s="124"/>
      <c r="S38" s="124"/>
    </row>
    <row r="39" spans="1:21" s="6" customFormat="1" x14ac:dyDescent="0.25">
      <c r="A39" s="6" t="s">
        <v>173</v>
      </c>
      <c r="B39" s="6" t="s">
        <v>175</v>
      </c>
      <c r="J39" s="64"/>
      <c r="L39" s="7"/>
      <c r="M39" s="59"/>
      <c r="P39" s="68"/>
      <c r="Q39" s="40"/>
      <c r="R39" s="40"/>
      <c r="S39" s="40"/>
      <c r="T39" s="40"/>
    </row>
    <row r="40" spans="1:21" s="6" customFormat="1" ht="31.2" customHeight="1" x14ac:dyDescent="0.3">
      <c r="A40" s="6" t="s">
        <v>177</v>
      </c>
      <c r="B40" s="181" t="s">
        <v>178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3"/>
    </row>
    <row r="41" spans="1:21" x14ac:dyDescent="0.25">
      <c r="M41" s="124"/>
    </row>
    <row r="43" spans="1:21" x14ac:dyDescent="0.25">
      <c r="B43" s="125"/>
      <c r="C43" s="126"/>
      <c r="D43" s="126"/>
      <c r="E43" s="126"/>
      <c r="F43" s="126"/>
      <c r="G43" s="126"/>
      <c r="H43" s="126"/>
      <c r="I43" s="126"/>
    </row>
    <row r="44" spans="1:21" x14ac:dyDescent="0.25">
      <c r="B44" s="125"/>
      <c r="C44" s="126"/>
      <c r="D44" s="126"/>
      <c r="E44" s="126"/>
      <c r="F44" s="126"/>
      <c r="G44" s="126"/>
      <c r="H44" s="126"/>
      <c r="I44" s="126"/>
    </row>
    <row r="45" spans="1:21" x14ac:dyDescent="0.25">
      <c r="B45" s="125"/>
      <c r="C45" s="125"/>
      <c r="D45" s="125"/>
      <c r="E45" s="125"/>
      <c r="F45" s="125"/>
      <c r="G45" s="125"/>
      <c r="H45" s="125"/>
      <c r="I45" s="125"/>
    </row>
    <row r="47" spans="1:21" x14ac:dyDescent="0.25">
      <c r="C47" s="124"/>
      <c r="D47" s="124"/>
      <c r="E47" s="124"/>
      <c r="F47" s="124"/>
      <c r="G47" s="124"/>
      <c r="H47" s="124"/>
      <c r="I47" s="124"/>
    </row>
    <row r="49" spans="3:9" x14ac:dyDescent="0.25">
      <c r="C49" s="124"/>
      <c r="D49" s="124"/>
      <c r="E49" s="124"/>
      <c r="F49" s="124"/>
      <c r="G49" s="124"/>
      <c r="H49" s="124"/>
      <c r="I49" s="124"/>
    </row>
  </sheetData>
  <mergeCells count="3">
    <mergeCell ref="B1:R1"/>
    <mergeCell ref="B2:R2"/>
    <mergeCell ref="B40:S40"/>
  </mergeCells>
  <pageMargins left="0.7" right="0.7" top="0.75" bottom="0.75" header="0.3" footer="0.3"/>
  <pageSetup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37" sqref="A37"/>
    </sheetView>
  </sheetViews>
  <sheetFormatPr defaultColWidth="9.33203125" defaultRowHeight="13.8" x14ac:dyDescent="0.25"/>
  <cols>
    <col min="1" max="1" width="15.5546875" style="44" customWidth="1"/>
    <col min="2" max="2" width="9.6640625" style="44" customWidth="1"/>
    <col min="3" max="3" width="8.88671875" style="44" bestFit="1" customWidth="1"/>
    <col min="4" max="4" width="8.33203125" style="44" bestFit="1" customWidth="1"/>
    <col min="5" max="5" width="8.88671875" style="44" bestFit="1" customWidth="1"/>
    <col min="6" max="8" width="8.33203125" style="44" bestFit="1" customWidth="1"/>
    <col min="9" max="10" width="8.88671875" style="44" bestFit="1" customWidth="1"/>
    <col min="11" max="12" width="8.33203125" style="44" bestFit="1" customWidth="1"/>
    <col min="13" max="13" width="11.109375" style="44" bestFit="1" customWidth="1"/>
    <col min="14" max="14" width="9.33203125" style="44"/>
    <col min="15" max="15" width="10" style="44" bestFit="1" customWidth="1"/>
    <col min="16" max="16" width="9.33203125" style="137"/>
    <col min="17" max="17" width="11.109375" style="137" bestFit="1" customWidth="1"/>
    <col min="18" max="18" width="9.33203125" style="44"/>
    <col min="19" max="21" width="10.109375" style="44" bestFit="1" customWidth="1"/>
    <col min="22" max="16384" width="9.33203125" style="44"/>
  </cols>
  <sheetData>
    <row r="1" spans="1:21" s="108" customFormat="1" ht="15" customHeight="1" x14ac:dyDescent="0.3">
      <c r="A1" s="111" t="s">
        <v>171</v>
      </c>
      <c r="B1" s="204" t="s">
        <v>145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186"/>
      <c r="Q1" s="186"/>
      <c r="R1" s="187"/>
    </row>
    <row r="2" spans="1:21" s="108" customFormat="1" ht="15" customHeight="1" x14ac:dyDescent="0.3">
      <c r="B2" s="199" t="s">
        <v>42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186"/>
      <c r="Q2" s="186"/>
      <c r="R2" s="187"/>
    </row>
    <row r="3" spans="1:21" s="108" customFormat="1" ht="14.4" x14ac:dyDescent="0.3">
      <c r="A3" s="72"/>
      <c r="B3" s="128"/>
      <c r="C3" s="114">
        <v>2004</v>
      </c>
      <c r="D3" s="114">
        <v>2005</v>
      </c>
      <c r="E3" s="114">
        <v>2006</v>
      </c>
      <c r="F3" s="114">
        <v>2007</v>
      </c>
      <c r="G3" s="114">
        <v>2008</v>
      </c>
      <c r="H3" s="114">
        <v>2009</v>
      </c>
      <c r="I3" s="114">
        <v>2010</v>
      </c>
      <c r="J3" s="114">
        <v>2011</v>
      </c>
      <c r="K3" s="114">
        <v>2012</v>
      </c>
      <c r="L3" s="114">
        <v>2013</v>
      </c>
      <c r="M3" s="108">
        <v>2014</v>
      </c>
      <c r="N3" s="108">
        <v>2015</v>
      </c>
      <c r="O3" s="108">
        <v>2016</v>
      </c>
      <c r="P3" s="93">
        <v>2017</v>
      </c>
      <c r="Q3" s="93">
        <v>2018</v>
      </c>
      <c r="R3" s="93">
        <v>2019</v>
      </c>
      <c r="S3" s="108">
        <v>2020</v>
      </c>
      <c r="T3" s="108">
        <v>2021</v>
      </c>
      <c r="U3" s="108">
        <v>2022</v>
      </c>
    </row>
    <row r="4" spans="1:21" s="108" customFormat="1" x14ac:dyDescent="0.25">
      <c r="A4" s="37" t="s">
        <v>179</v>
      </c>
      <c r="B4" s="37" t="s">
        <v>147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  <row r="5" spans="1:21" s="108" customFormat="1" x14ac:dyDescent="0.25">
      <c r="A5" s="72"/>
      <c r="B5" s="37" t="s">
        <v>31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s="108" customFormat="1" x14ac:dyDescent="0.25">
      <c r="A6" s="72"/>
      <c r="B6" s="37" t="s">
        <v>32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x14ac:dyDescent="0.25">
      <c r="A7" s="36" t="s">
        <v>146</v>
      </c>
      <c r="B7" s="37" t="s">
        <v>147</v>
      </c>
      <c r="C7" s="3">
        <v>409578000</v>
      </c>
      <c r="D7" s="3">
        <v>446606000</v>
      </c>
      <c r="E7" s="3">
        <v>445270000</v>
      </c>
      <c r="F7" s="3">
        <v>451473000</v>
      </c>
      <c r="G7" s="3">
        <v>579711000</v>
      </c>
      <c r="H7" s="3">
        <v>471307000</v>
      </c>
      <c r="I7" s="3">
        <v>302151000</v>
      </c>
      <c r="J7" s="3">
        <v>272790000</v>
      </c>
      <c r="K7" s="3">
        <v>415703000</v>
      </c>
      <c r="L7" s="3">
        <v>386272000</v>
      </c>
      <c r="M7" s="49">
        <v>343806000</v>
      </c>
      <c r="N7" s="49">
        <v>367339000</v>
      </c>
      <c r="O7" s="49">
        <v>372864000</v>
      </c>
      <c r="P7" s="141">
        <v>309221</v>
      </c>
      <c r="Q7" s="141">
        <v>377313</v>
      </c>
      <c r="R7" s="124">
        <v>353215</v>
      </c>
      <c r="S7" s="148">
        <v>406275000</v>
      </c>
      <c r="T7" s="148">
        <v>305641000</v>
      </c>
      <c r="U7" s="148">
        <v>373003000</v>
      </c>
    </row>
    <row r="8" spans="1:21" x14ac:dyDescent="0.25">
      <c r="A8" s="36"/>
      <c r="B8" s="37" t="s">
        <v>31</v>
      </c>
      <c r="C8" s="3">
        <v>148972550</v>
      </c>
      <c r="D8" s="3">
        <v>122431133</v>
      </c>
      <c r="E8" s="3">
        <v>133430577</v>
      </c>
      <c r="F8" s="3">
        <v>112681793</v>
      </c>
      <c r="G8" s="3">
        <v>122460916</v>
      </c>
      <c r="H8" s="3">
        <v>132972318</v>
      </c>
      <c r="I8" s="3">
        <v>108886100</v>
      </c>
      <c r="J8" s="3">
        <v>116977937</v>
      </c>
      <c r="K8" s="3">
        <v>147402704</v>
      </c>
      <c r="L8" s="3">
        <v>129799213</v>
      </c>
      <c r="M8" s="49">
        <v>256123623</v>
      </c>
      <c r="N8" s="49">
        <v>205108571</v>
      </c>
      <c r="O8" s="49">
        <v>202158542</v>
      </c>
      <c r="P8" s="141">
        <v>204160</v>
      </c>
      <c r="Q8" s="141">
        <v>159080</v>
      </c>
      <c r="R8" s="124">
        <v>173617</v>
      </c>
      <c r="S8" s="148">
        <v>194007577</v>
      </c>
      <c r="T8" s="148">
        <v>384955282</v>
      </c>
      <c r="U8" s="148">
        <v>181742493</v>
      </c>
    </row>
    <row r="9" spans="1:21" x14ac:dyDescent="0.25">
      <c r="A9" s="36"/>
      <c r="B9" s="37" t="s">
        <v>32</v>
      </c>
      <c r="C9" s="3">
        <v>260605450</v>
      </c>
      <c r="D9" s="3">
        <v>324174867</v>
      </c>
      <c r="E9" s="3">
        <v>311839423</v>
      </c>
      <c r="F9" s="3">
        <v>338791207</v>
      </c>
      <c r="G9" s="3">
        <v>457250084</v>
      </c>
      <c r="H9" s="3">
        <v>338334682</v>
      </c>
      <c r="I9" s="3">
        <v>193264900</v>
      </c>
      <c r="J9" s="3">
        <v>155812063</v>
      </c>
      <c r="K9" s="3">
        <v>268300296</v>
      </c>
      <c r="L9" s="3">
        <v>253930787</v>
      </c>
      <c r="M9" s="49">
        <f>M7-M8</f>
        <v>87682377</v>
      </c>
      <c r="N9" s="49">
        <f>N7-N8</f>
        <v>162230429</v>
      </c>
      <c r="O9" s="49">
        <f>O7-O8</f>
        <v>170705458</v>
      </c>
      <c r="P9" s="141">
        <f>P7-P8</f>
        <v>105061</v>
      </c>
      <c r="Q9" s="141">
        <f t="shared" ref="Q9:U9" si="0">Q7-Q8</f>
        <v>218233</v>
      </c>
      <c r="R9" s="141">
        <f t="shared" si="0"/>
        <v>179598</v>
      </c>
      <c r="S9" s="147">
        <f t="shared" si="0"/>
        <v>212267423</v>
      </c>
      <c r="T9" s="147">
        <f t="shared" si="0"/>
        <v>-79314282</v>
      </c>
      <c r="U9" s="147">
        <f t="shared" si="0"/>
        <v>191260507</v>
      </c>
    </row>
    <row r="10" spans="1:21" x14ac:dyDescent="0.25">
      <c r="A10" s="38" t="s">
        <v>148</v>
      </c>
      <c r="B10" s="37" t="s">
        <v>147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49">
        <v>441269</v>
      </c>
      <c r="N10" s="49">
        <v>3201173.7</v>
      </c>
      <c r="O10" s="49">
        <v>12273719</v>
      </c>
      <c r="P10" s="141">
        <v>0</v>
      </c>
      <c r="Q10" s="141">
        <v>0</v>
      </c>
      <c r="R10" s="124">
        <v>0</v>
      </c>
      <c r="S10" s="148"/>
      <c r="T10" s="148"/>
      <c r="U10" s="148">
        <v>0</v>
      </c>
    </row>
    <row r="11" spans="1:21" x14ac:dyDescent="0.25">
      <c r="A11" s="38"/>
      <c r="B11" s="37" t="s">
        <v>31</v>
      </c>
      <c r="C11" s="49">
        <v>80306408</v>
      </c>
      <c r="D11" s="49">
        <v>102425414</v>
      </c>
      <c r="E11" s="49">
        <v>118597649</v>
      </c>
      <c r="F11" s="49">
        <v>113257065</v>
      </c>
      <c r="G11" s="49">
        <v>160139334</v>
      </c>
      <c r="H11" s="49">
        <v>100335323</v>
      </c>
      <c r="I11" s="49">
        <v>105113088</v>
      </c>
      <c r="J11" s="49">
        <v>143038033</v>
      </c>
      <c r="K11" s="49">
        <v>149515017</v>
      </c>
      <c r="L11" s="49">
        <v>147062969</v>
      </c>
      <c r="M11" s="49">
        <v>185509715</v>
      </c>
      <c r="N11" s="49">
        <v>63262391</v>
      </c>
      <c r="O11" s="49">
        <v>85636551</v>
      </c>
      <c r="P11" s="141">
        <v>65995</v>
      </c>
      <c r="Q11" s="141">
        <v>71463</v>
      </c>
      <c r="R11" s="124">
        <v>57188</v>
      </c>
      <c r="S11" s="148">
        <v>80844536</v>
      </c>
      <c r="T11" s="148">
        <v>101389602</v>
      </c>
      <c r="U11" s="148">
        <v>86499548</v>
      </c>
    </row>
    <row r="12" spans="1:21" x14ac:dyDescent="0.25">
      <c r="A12" s="38"/>
      <c r="B12" s="37" t="s">
        <v>32</v>
      </c>
      <c r="C12" s="5">
        <v>-36299413</v>
      </c>
      <c r="D12" s="5">
        <v>-42774438</v>
      </c>
      <c r="E12" s="5">
        <v>-50086880</v>
      </c>
      <c r="F12" s="5">
        <v>-47164897</v>
      </c>
      <c r="G12" s="5">
        <v>-80060145</v>
      </c>
      <c r="H12" s="5">
        <v>-35408906</v>
      </c>
      <c r="I12" s="5">
        <v>-30614088</v>
      </c>
      <c r="J12" s="5">
        <v>-21812567</v>
      </c>
      <c r="K12" s="5">
        <v>-24677543</v>
      </c>
      <c r="L12" s="5">
        <v>-42207661</v>
      </c>
      <c r="M12" s="49">
        <f>M10-M11</f>
        <v>-185068446</v>
      </c>
      <c r="N12" s="49">
        <f>N10-N11</f>
        <v>-60061217.299999997</v>
      </c>
      <c r="O12" s="49">
        <f>O10-O11</f>
        <v>-73362832</v>
      </c>
      <c r="P12" s="141">
        <f t="shared" ref="P12:U12" si="1">P10-P11</f>
        <v>-65995</v>
      </c>
      <c r="Q12" s="141">
        <f t="shared" si="1"/>
        <v>-71463</v>
      </c>
      <c r="R12" s="141">
        <f t="shared" si="1"/>
        <v>-57188</v>
      </c>
      <c r="S12" s="147">
        <f t="shared" si="1"/>
        <v>-80844536</v>
      </c>
      <c r="T12" s="147">
        <f t="shared" si="1"/>
        <v>-101389602</v>
      </c>
      <c r="U12" s="147">
        <f t="shared" si="1"/>
        <v>-86499548</v>
      </c>
    </row>
    <row r="13" spans="1:21" x14ac:dyDescent="0.25">
      <c r="A13" s="38" t="s">
        <v>149</v>
      </c>
      <c r="B13" s="37" t="s">
        <v>147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49">
        <v>0</v>
      </c>
      <c r="N13" s="49">
        <v>0</v>
      </c>
      <c r="O13" s="49">
        <v>0</v>
      </c>
      <c r="P13" s="141">
        <v>0</v>
      </c>
      <c r="Q13" s="141">
        <v>0</v>
      </c>
      <c r="R13" s="124">
        <v>0</v>
      </c>
      <c r="S13" s="148"/>
      <c r="T13" s="148"/>
      <c r="U13" s="148">
        <v>0</v>
      </c>
    </row>
    <row r="14" spans="1:21" x14ac:dyDescent="0.25">
      <c r="A14" s="38"/>
      <c r="B14" s="37" t="s">
        <v>31</v>
      </c>
      <c r="C14" s="50">
        <v>92414313</v>
      </c>
      <c r="D14" s="50">
        <v>74406855</v>
      </c>
      <c r="E14" s="5">
        <v>81207893</v>
      </c>
      <c r="F14" s="5">
        <v>59520213</v>
      </c>
      <c r="G14" s="5">
        <v>89655651</v>
      </c>
      <c r="H14" s="49">
        <v>100117575</v>
      </c>
      <c r="I14" s="49">
        <v>84714982</v>
      </c>
      <c r="J14" s="49">
        <v>60143532</v>
      </c>
      <c r="K14" s="49">
        <v>80000062</v>
      </c>
      <c r="L14" s="49">
        <v>66515678</v>
      </c>
      <c r="M14" s="49">
        <v>54946981</v>
      </c>
      <c r="N14" s="49">
        <v>71142204</v>
      </c>
      <c r="O14" s="49">
        <v>83972770</v>
      </c>
      <c r="P14" s="141">
        <v>24356</v>
      </c>
      <c r="Q14" s="141">
        <v>56886</v>
      </c>
      <c r="R14" s="124">
        <v>33637</v>
      </c>
      <c r="S14" s="148">
        <v>70091494</v>
      </c>
      <c r="T14" s="148">
        <v>57174287</v>
      </c>
      <c r="U14" s="148">
        <v>62342757</v>
      </c>
    </row>
    <row r="15" spans="1:21" x14ac:dyDescent="0.25">
      <c r="A15" s="38"/>
      <c r="B15" s="37" t="s">
        <v>32</v>
      </c>
      <c r="C15" s="50">
        <v>-92414313</v>
      </c>
      <c r="D15" s="50">
        <v>-74406855</v>
      </c>
      <c r="E15" s="5">
        <v>-81207893</v>
      </c>
      <c r="F15" s="5">
        <v>-59520213</v>
      </c>
      <c r="G15" s="5">
        <v>-89655651</v>
      </c>
      <c r="H15" s="49">
        <v>-100117575</v>
      </c>
      <c r="I15" s="49">
        <v>-84714982</v>
      </c>
      <c r="J15" s="49">
        <v>-60143532</v>
      </c>
      <c r="K15" s="49">
        <v>-80000062</v>
      </c>
      <c r="L15" s="49">
        <v>-66515678</v>
      </c>
      <c r="M15" s="49">
        <f>M13-M14</f>
        <v>-54946981</v>
      </c>
      <c r="N15" s="49">
        <f>N13-N14</f>
        <v>-71142204</v>
      </c>
      <c r="O15" s="49">
        <f>O13-O14</f>
        <v>-83972770</v>
      </c>
      <c r="P15" s="141">
        <f t="shared" ref="P15:U15" si="2">P13-P14</f>
        <v>-24356</v>
      </c>
      <c r="Q15" s="141">
        <f t="shared" si="2"/>
        <v>-56886</v>
      </c>
      <c r="R15" s="141">
        <f t="shared" si="2"/>
        <v>-33637</v>
      </c>
      <c r="S15" s="147">
        <f t="shared" si="2"/>
        <v>-70091494</v>
      </c>
      <c r="T15" s="147">
        <f t="shared" si="2"/>
        <v>-57174287</v>
      </c>
      <c r="U15" s="147">
        <f t="shared" si="2"/>
        <v>-62342757</v>
      </c>
    </row>
    <row r="16" spans="1:21" x14ac:dyDescent="0.25">
      <c r="A16" s="38" t="s">
        <v>117</v>
      </c>
      <c r="B16" s="37" t="s">
        <v>147</v>
      </c>
      <c r="C16" s="5">
        <f t="shared" ref="C16:L16" si="3">C19-C7-C10-C13</f>
        <v>18277402</v>
      </c>
      <c r="D16" s="5">
        <f t="shared" si="3"/>
        <v>13262129</v>
      </c>
      <c r="E16" s="5">
        <f t="shared" si="3"/>
        <v>12854736</v>
      </c>
      <c r="F16" s="5">
        <f t="shared" si="3"/>
        <v>17886770</v>
      </c>
      <c r="G16" s="5">
        <f t="shared" si="3"/>
        <v>21357608</v>
      </c>
      <c r="H16" s="5">
        <f t="shared" si="3"/>
        <v>25229251</v>
      </c>
      <c r="I16" s="5">
        <f t="shared" si="3"/>
        <v>20858069</v>
      </c>
      <c r="J16" s="5">
        <f t="shared" si="3"/>
        <v>14609805</v>
      </c>
      <c r="K16" s="5">
        <f t="shared" si="3"/>
        <v>12430913</v>
      </c>
      <c r="L16" s="5">
        <f t="shared" si="3"/>
        <v>6874284</v>
      </c>
      <c r="M16" s="49">
        <f>355703041-344247269</f>
        <v>11455772</v>
      </c>
      <c r="N16" s="49">
        <v>17013413</v>
      </c>
      <c r="O16" s="49">
        <v>14470</v>
      </c>
      <c r="P16" s="141">
        <v>0</v>
      </c>
      <c r="Q16" s="141">
        <v>0</v>
      </c>
      <c r="R16" s="124">
        <v>0</v>
      </c>
      <c r="S16" s="148">
        <v>2719000</v>
      </c>
      <c r="T16" s="148">
        <v>4773000</v>
      </c>
      <c r="U16" s="148">
        <v>3896035</v>
      </c>
    </row>
    <row r="17" spans="1:21" x14ac:dyDescent="0.25">
      <c r="A17" s="38"/>
      <c r="B17" s="37" t="s">
        <v>31</v>
      </c>
      <c r="C17" s="5">
        <f t="shared" ref="C17:L17" si="4">C20-C8-C11-C14</f>
        <v>238867871</v>
      </c>
      <c r="D17" s="5">
        <f t="shared" si="4"/>
        <v>243742014</v>
      </c>
      <c r="E17" s="5">
        <f t="shared" si="4"/>
        <v>291986697</v>
      </c>
      <c r="F17" s="5">
        <f t="shared" si="4"/>
        <v>241915857</v>
      </c>
      <c r="G17" s="5">
        <f t="shared" si="4"/>
        <v>283105334</v>
      </c>
      <c r="H17" s="5">
        <f t="shared" si="4"/>
        <v>213591963</v>
      </c>
      <c r="I17" s="5">
        <f t="shared" si="4"/>
        <v>135156698</v>
      </c>
      <c r="J17" s="5">
        <f t="shared" si="4"/>
        <v>143080777</v>
      </c>
      <c r="K17" s="5">
        <f t="shared" si="4"/>
        <v>137392576</v>
      </c>
      <c r="L17" s="5">
        <f t="shared" si="4"/>
        <v>135165449</v>
      </c>
      <c r="M17" s="49">
        <v>114489709</v>
      </c>
      <c r="N17" s="49">
        <v>335881388</v>
      </c>
      <c r="O17" s="49">
        <v>282996082</v>
      </c>
      <c r="P17" s="141">
        <v>284150</v>
      </c>
      <c r="Q17" s="141">
        <v>365915</v>
      </c>
      <c r="R17" s="124">
        <v>447125</v>
      </c>
      <c r="S17" s="148">
        <v>421497164</v>
      </c>
      <c r="T17" s="148">
        <v>340754771</v>
      </c>
      <c r="U17" s="148">
        <v>311248000</v>
      </c>
    </row>
    <row r="18" spans="1:21" x14ac:dyDescent="0.25">
      <c r="A18" s="38"/>
      <c r="B18" s="37" t="s">
        <v>32</v>
      </c>
      <c r="C18" s="5">
        <f t="shared" ref="C18:L18" si="5">C16-C17</f>
        <v>-220590469</v>
      </c>
      <c r="D18" s="5">
        <f t="shared" si="5"/>
        <v>-230479885</v>
      </c>
      <c r="E18" s="5">
        <f t="shared" si="5"/>
        <v>-279131961</v>
      </c>
      <c r="F18" s="5">
        <f t="shared" si="5"/>
        <v>-224029087</v>
      </c>
      <c r="G18" s="5">
        <f t="shared" si="5"/>
        <v>-261747726</v>
      </c>
      <c r="H18" s="5">
        <f t="shared" si="5"/>
        <v>-188362712</v>
      </c>
      <c r="I18" s="5">
        <f t="shared" si="5"/>
        <v>-114298629</v>
      </c>
      <c r="J18" s="5">
        <f t="shared" si="5"/>
        <v>-128470972</v>
      </c>
      <c r="K18" s="5">
        <f t="shared" si="5"/>
        <v>-124961663</v>
      </c>
      <c r="L18" s="5">
        <f t="shared" si="5"/>
        <v>-128291165</v>
      </c>
      <c r="M18" s="49">
        <f>M16-M17</f>
        <v>-103033937</v>
      </c>
      <c r="N18" s="49">
        <f>N16-N17</f>
        <v>-318867975</v>
      </c>
      <c r="O18" s="49">
        <f>O16-O17</f>
        <v>-282981612</v>
      </c>
      <c r="P18" s="141">
        <f t="shared" ref="P18:U18" si="6">P16-P17</f>
        <v>-284150</v>
      </c>
      <c r="Q18" s="141">
        <f t="shared" si="6"/>
        <v>-365915</v>
      </c>
      <c r="R18" s="141">
        <f t="shared" si="6"/>
        <v>-447125</v>
      </c>
      <c r="S18" s="147">
        <f t="shared" si="6"/>
        <v>-418778164</v>
      </c>
      <c r="T18" s="147">
        <f t="shared" si="6"/>
        <v>-335981771</v>
      </c>
      <c r="U18" s="147">
        <f t="shared" si="6"/>
        <v>-307351965</v>
      </c>
    </row>
    <row r="19" spans="1:21" s="108" customFormat="1" x14ac:dyDescent="0.25">
      <c r="A19" s="69" t="s">
        <v>150</v>
      </c>
      <c r="B19" s="132" t="s">
        <v>147</v>
      </c>
      <c r="C19" s="85">
        <v>427855402</v>
      </c>
      <c r="D19" s="130">
        <v>459868129</v>
      </c>
      <c r="E19" s="130">
        <v>458124736</v>
      </c>
      <c r="F19" s="85">
        <v>469359770</v>
      </c>
      <c r="G19" s="85">
        <v>601068608</v>
      </c>
      <c r="H19" s="85">
        <v>496536251</v>
      </c>
      <c r="I19" s="85">
        <v>323009069</v>
      </c>
      <c r="J19" s="85">
        <v>287399805</v>
      </c>
      <c r="K19" s="85">
        <v>428133913</v>
      </c>
      <c r="L19" s="84">
        <v>393146284</v>
      </c>
      <c r="M19" s="121">
        <f>M7+M10+M16</f>
        <v>355703041</v>
      </c>
      <c r="N19" s="121">
        <v>387553587</v>
      </c>
      <c r="O19" s="121">
        <f>O7+O10+O13+O16</f>
        <v>385152189</v>
      </c>
      <c r="P19" s="140">
        <f t="shared" ref="P19:R19" si="7">P7+P10+P13+P16</f>
        <v>309221</v>
      </c>
      <c r="Q19" s="140">
        <f t="shared" si="7"/>
        <v>377313</v>
      </c>
      <c r="R19" s="140">
        <f t="shared" si="7"/>
        <v>353215</v>
      </c>
      <c r="S19" s="165">
        <f t="shared" ref="S19:T19" si="8">S7+S16</f>
        <v>408994000</v>
      </c>
      <c r="T19" s="165">
        <f t="shared" si="8"/>
        <v>310414000</v>
      </c>
      <c r="U19" s="165">
        <f>SUM(U7+U10+U13+U16)</f>
        <v>376899035</v>
      </c>
    </row>
    <row r="20" spans="1:21" s="108" customFormat="1" x14ac:dyDescent="0.25">
      <c r="A20" s="69"/>
      <c r="B20" s="132" t="s">
        <v>31</v>
      </c>
      <c r="C20" s="85">
        <v>560561142</v>
      </c>
      <c r="D20" s="85">
        <v>543005416</v>
      </c>
      <c r="E20" s="85">
        <v>625222816</v>
      </c>
      <c r="F20" s="85">
        <v>527374928</v>
      </c>
      <c r="G20" s="85">
        <v>655361235</v>
      </c>
      <c r="H20" s="85">
        <v>547017179</v>
      </c>
      <c r="I20" s="85">
        <v>433870868</v>
      </c>
      <c r="J20" s="85">
        <v>463240279</v>
      </c>
      <c r="K20" s="85">
        <v>514310359</v>
      </c>
      <c r="L20" s="85">
        <v>478543309</v>
      </c>
      <c r="M20" s="121">
        <f>M8+M11+M14+M17</f>
        <v>611070028</v>
      </c>
      <c r="N20" s="121">
        <f>N8+N11+N14+N17</f>
        <v>675394554</v>
      </c>
      <c r="O20" s="121">
        <f>O8+O11+O14+O17</f>
        <v>654763945</v>
      </c>
      <c r="P20" s="140">
        <f t="shared" ref="P20:U20" si="9">P8+P11+P14+P17</f>
        <v>578661</v>
      </c>
      <c r="Q20" s="140">
        <f t="shared" si="9"/>
        <v>653344</v>
      </c>
      <c r="R20" s="140">
        <f t="shared" si="9"/>
        <v>711567</v>
      </c>
      <c r="S20" s="165">
        <f t="shared" si="9"/>
        <v>766440771</v>
      </c>
      <c r="T20" s="165">
        <f t="shared" si="9"/>
        <v>884273942</v>
      </c>
      <c r="U20" s="165">
        <f t="shared" si="9"/>
        <v>641832798</v>
      </c>
    </row>
    <row r="21" spans="1:21" s="108" customFormat="1" x14ac:dyDescent="0.25">
      <c r="A21" s="69"/>
      <c r="B21" s="132" t="s">
        <v>32</v>
      </c>
      <c r="C21" s="120">
        <f t="shared" ref="C21:L21" si="10">C19-C20</f>
        <v>-132705740</v>
      </c>
      <c r="D21" s="120">
        <f t="shared" si="10"/>
        <v>-83137287</v>
      </c>
      <c r="E21" s="120">
        <f t="shared" si="10"/>
        <v>-167098080</v>
      </c>
      <c r="F21" s="120">
        <f t="shared" si="10"/>
        <v>-58015158</v>
      </c>
      <c r="G21" s="120">
        <f t="shared" si="10"/>
        <v>-54292627</v>
      </c>
      <c r="H21" s="120">
        <f t="shared" si="10"/>
        <v>-50480928</v>
      </c>
      <c r="I21" s="120">
        <f t="shared" si="10"/>
        <v>-110861799</v>
      </c>
      <c r="J21" s="120">
        <f t="shared" si="10"/>
        <v>-175840474</v>
      </c>
      <c r="K21" s="120">
        <f t="shared" si="10"/>
        <v>-86176446</v>
      </c>
      <c r="L21" s="120">
        <f t="shared" si="10"/>
        <v>-85397025</v>
      </c>
      <c r="M21" s="121">
        <f>M19-M20</f>
        <v>-255366987</v>
      </c>
      <c r="N21" s="121">
        <f>N19-N20</f>
        <v>-287840967</v>
      </c>
      <c r="O21" s="121">
        <f>O19-O20</f>
        <v>-269611756</v>
      </c>
      <c r="P21" s="140">
        <f t="shared" ref="P21:U21" si="11">P19-P20</f>
        <v>-269440</v>
      </c>
      <c r="Q21" s="140">
        <f t="shared" si="11"/>
        <v>-276031</v>
      </c>
      <c r="R21" s="140">
        <f t="shared" si="11"/>
        <v>-358352</v>
      </c>
      <c r="S21" s="165">
        <f t="shared" si="11"/>
        <v>-357446771</v>
      </c>
      <c r="T21" s="165">
        <f t="shared" si="11"/>
        <v>-573859942</v>
      </c>
      <c r="U21" s="165">
        <f t="shared" si="11"/>
        <v>-264933763</v>
      </c>
    </row>
    <row r="22" spans="1:21" s="108" customFormat="1" x14ac:dyDescent="0.25">
      <c r="A22" s="69"/>
      <c r="B22" s="132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1"/>
      <c r="P22" s="128"/>
      <c r="Q22" s="128"/>
    </row>
    <row r="23" spans="1:21" s="108" customFormat="1" x14ac:dyDescent="0.25">
      <c r="A23" s="69"/>
      <c r="B23" s="132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1"/>
      <c r="P23" s="128"/>
      <c r="Q23" s="128"/>
    </row>
    <row r="24" spans="1:21" s="6" customFormat="1" x14ac:dyDescent="0.25">
      <c r="A24" s="6" t="s">
        <v>173</v>
      </c>
      <c r="B24" s="6" t="s">
        <v>175</v>
      </c>
      <c r="J24" s="64"/>
      <c r="L24" s="7"/>
      <c r="M24" s="59"/>
      <c r="P24" s="68"/>
      <c r="Q24" s="40"/>
      <c r="R24" s="40"/>
      <c r="S24" s="40"/>
      <c r="T24" s="40"/>
    </row>
    <row r="25" spans="1:21" s="6" customFormat="1" ht="31.2" customHeight="1" x14ac:dyDescent="0.3">
      <c r="A25" s="6" t="s">
        <v>177</v>
      </c>
      <c r="B25" s="181" t="s">
        <v>178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3"/>
    </row>
    <row r="27" spans="1:21" ht="14.4" x14ac:dyDescent="0.3">
      <c r="I27" s="22"/>
      <c r="J27" s="74"/>
      <c r="K27" s="72"/>
      <c r="L27" s="72"/>
      <c r="M27" s="72"/>
      <c r="N27" s="72"/>
      <c r="O27" s="72"/>
      <c r="P27" s="71"/>
      <c r="Q27" s="80"/>
      <c r="R27" s="71"/>
    </row>
    <row r="28" spans="1:21" ht="14.4" x14ac:dyDescent="0.3">
      <c r="B28" s="125"/>
      <c r="C28" s="126"/>
      <c r="D28" s="126"/>
      <c r="E28" s="126"/>
      <c r="F28" s="126"/>
      <c r="G28" s="126"/>
      <c r="H28" s="126"/>
      <c r="I28" s="22"/>
      <c r="J28" s="6"/>
      <c r="K28" s="40"/>
      <c r="L28" s="40"/>
      <c r="M28" s="40"/>
      <c r="N28" s="40"/>
      <c r="O28" s="40"/>
      <c r="P28" s="40"/>
      <c r="Q28" s="40"/>
      <c r="R28" s="40"/>
    </row>
    <row r="29" spans="1:21" ht="14.4" x14ac:dyDescent="0.3">
      <c r="B29" s="125"/>
      <c r="C29" s="126"/>
      <c r="D29" s="126"/>
      <c r="E29" s="126"/>
      <c r="F29" s="126"/>
      <c r="G29" s="126"/>
      <c r="H29" s="126"/>
      <c r="I29" s="22"/>
      <c r="J29" s="6"/>
      <c r="K29" s="40"/>
      <c r="L29" s="40"/>
      <c r="M29" s="40"/>
      <c r="N29" s="40"/>
      <c r="O29" s="40"/>
      <c r="P29" s="40"/>
      <c r="Q29" s="40"/>
      <c r="R29" s="40"/>
    </row>
    <row r="30" spans="1:21" ht="14.4" x14ac:dyDescent="0.3">
      <c r="I30" s="22"/>
      <c r="J30" s="6"/>
      <c r="K30" s="40"/>
      <c r="L30" s="40"/>
      <c r="M30" s="40"/>
      <c r="N30" s="40"/>
      <c r="O30" s="40"/>
      <c r="P30" s="40"/>
      <c r="Q30" s="40"/>
      <c r="R30" s="40"/>
    </row>
    <row r="31" spans="1:21" ht="14.4" x14ac:dyDescent="0.3">
      <c r="I31" s="22"/>
      <c r="J31" s="6"/>
      <c r="K31" s="40"/>
      <c r="L31" s="40"/>
      <c r="M31" s="40"/>
      <c r="N31" s="40"/>
      <c r="O31" s="40"/>
      <c r="P31" s="40"/>
      <c r="Q31" s="40"/>
      <c r="R31" s="40"/>
    </row>
    <row r="32" spans="1:21" ht="14.4" x14ac:dyDescent="0.3">
      <c r="I32" s="22"/>
      <c r="J32" s="6"/>
      <c r="K32" s="40"/>
      <c r="L32" s="40"/>
      <c r="M32" s="40"/>
      <c r="N32" s="40"/>
      <c r="O32" s="40"/>
      <c r="P32" s="40"/>
      <c r="Q32" s="40"/>
      <c r="R32" s="40"/>
    </row>
    <row r="33" spans="9:18" ht="14.4" x14ac:dyDescent="0.3">
      <c r="I33" s="22"/>
      <c r="J33" s="6"/>
      <c r="K33" s="40"/>
      <c r="L33" s="40"/>
      <c r="M33" s="40"/>
      <c r="N33" s="40"/>
      <c r="O33" s="40"/>
      <c r="P33" s="40"/>
      <c r="Q33" s="40"/>
      <c r="R33" s="40"/>
    </row>
    <row r="34" spans="9:18" x14ac:dyDescent="0.25">
      <c r="I34" s="124"/>
      <c r="J34" s="124"/>
      <c r="K34" s="124"/>
      <c r="L34" s="124"/>
      <c r="N34" s="108"/>
      <c r="P34" s="44"/>
      <c r="Q34" s="44"/>
    </row>
  </sheetData>
  <mergeCells count="3">
    <mergeCell ref="B1:R1"/>
    <mergeCell ref="B2:R2"/>
    <mergeCell ref="B25:S25"/>
  </mergeCells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1_BOT</vt:lpstr>
      <vt:lpstr>2_M</vt:lpstr>
      <vt:lpstr>3_DX</vt:lpstr>
      <vt:lpstr>4_ReX</vt:lpstr>
      <vt:lpstr>5_TX</vt:lpstr>
      <vt:lpstr>6_PrinX</vt:lpstr>
      <vt:lpstr>7_PrinM</vt:lpstr>
      <vt:lpstr>8_BOT_PC</vt:lpstr>
      <vt:lpstr>9_Trade_Reg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 Timoteo</dc:creator>
  <cp:lastModifiedBy>Nilima Lal</cp:lastModifiedBy>
  <cp:lastPrinted>2015-02-04T19:40:18Z</cp:lastPrinted>
  <dcterms:created xsi:type="dcterms:W3CDTF">2014-06-27T20:35:03Z</dcterms:created>
  <dcterms:modified xsi:type="dcterms:W3CDTF">2023-12-12T03:23:02Z</dcterms:modified>
</cp:coreProperties>
</file>