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C:\Users\nilimal\OneDrive - SPC\Documents\New Caledonia\Dissemination\IMTS_Release Tables\Published\"/>
    </mc:Choice>
  </mc:AlternateContent>
  <xr:revisionPtr revIDLastSave="0" documentId="8_{D8C3C8E2-E3B1-4386-A7C6-90B2F03D176D}" xr6:coauthVersionLast="47" xr6:coauthVersionMax="47" xr10:uidLastSave="{00000000-0000-0000-0000-000000000000}"/>
  <bookViews>
    <workbookView xWindow="19090" yWindow="-110" windowWidth="19420" windowHeight="10420" tabRatio="810" activeTab="9" xr2:uid="{00000000-000D-0000-FFFF-FFFF00000000}"/>
  </bookViews>
  <sheets>
    <sheet name="1_BOT" sheetId="2" r:id="rId1"/>
    <sheet name="2_M" sheetId="3" r:id="rId2"/>
    <sheet name="3_DX" sheetId="4" r:id="rId3"/>
    <sheet name="4_ReX" sheetId="5" r:id="rId4"/>
    <sheet name="5_TX" sheetId="6" r:id="rId5"/>
    <sheet name="6_PrinX" sheetId="7" r:id="rId6"/>
    <sheet name="7_PrinM" sheetId="8" r:id="rId7"/>
    <sheet name="8_BOT_PC" sheetId="11" r:id="rId8"/>
    <sheet name="9_TradeRg" sheetId="9" r:id="rId9"/>
    <sheet name="10_Mode_Trspt" sheetId="10" r:id="rId10"/>
  </sheets>
  <definedNames>
    <definedName name="_xlnm._FilterDatabase" localSheetId="9" hidden="1">'10_Mode_Trspt'!$B$1:$B$28</definedName>
    <definedName name="_xlnm._FilterDatabase" localSheetId="7" hidden="1">'8_BOT_PC'!$B$1:$B$69</definedName>
    <definedName name="_xlnm._FilterDatabase" localSheetId="8" hidden="1">'9_TradeRg'!$B$1:$B$46</definedName>
    <definedName name="_xlnm.Print_Area" localSheetId="0">'1_BOT'!$A$1:$G$22</definedName>
    <definedName name="_xlnm.Print_Area" localSheetId="1">'2_M'!$A$1:$Y$15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4" i="9" l="1"/>
  <c r="M24" i="9"/>
  <c r="L24" i="9"/>
  <c r="M21" i="7"/>
  <c r="M28" i="7" s="1"/>
  <c r="C24" i="6"/>
  <c r="D24" i="6"/>
  <c r="E24" i="6"/>
  <c r="F24" i="6"/>
  <c r="G24" i="6"/>
  <c r="H24" i="6"/>
  <c r="I24" i="6"/>
  <c r="J24" i="6"/>
  <c r="K24" i="6"/>
  <c r="L24" i="6"/>
  <c r="M24" i="6"/>
  <c r="N24" i="6"/>
  <c r="O24" i="6"/>
  <c r="P24" i="6"/>
  <c r="Q24" i="6"/>
  <c r="R24" i="6"/>
  <c r="S24" i="6"/>
  <c r="T24" i="6"/>
  <c r="U24" i="6"/>
  <c r="V24" i="6"/>
  <c r="W24" i="6"/>
  <c r="X24" i="6"/>
  <c r="N16" i="9" l="1"/>
  <c r="N10" i="9"/>
  <c r="N7" i="9"/>
  <c r="M16" i="9"/>
  <c r="M25" i="9" s="1"/>
  <c r="M10" i="9"/>
  <c r="M7" i="9"/>
  <c r="M42" i="11"/>
  <c r="D42" i="11"/>
  <c r="E42" i="11"/>
  <c r="F42" i="11"/>
  <c r="G42" i="11"/>
  <c r="H42" i="11"/>
  <c r="I42" i="11"/>
  <c r="J42" i="11"/>
  <c r="K42" i="11"/>
  <c r="L42" i="11"/>
  <c r="C42" i="11"/>
  <c r="M19" i="9" l="1"/>
  <c r="N19" i="9"/>
  <c r="H26" i="10" l="1"/>
  <c r="H24" i="10"/>
  <c r="I58" i="11" l="1"/>
  <c r="E23" i="2"/>
  <c r="G23" i="2" s="1"/>
  <c r="N21" i="7"/>
  <c r="Y24" i="4" l="1"/>
  <c r="N28" i="7"/>
  <c r="E24" i="2"/>
  <c r="N58" i="11"/>
  <c r="M58" i="11"/>
  <c r="K20" i="9"/>
  <c r="I10" i="9"/>
  <c r="O21" i="7"/>
  <c r="O28" i="7" s="1"/>
  <c r="C10" i="9" l="1"/>
  <c r="F27" i="10" l="1"/>
  <c r="D27" i="10"/>
  <c r="F25" i="10"/>
  <c r="D25" i="10"/>
  <c r="F23" i="10"/>
  <c r="D23" i="10"/>
  <c r="C23" i="10"/>
  <c r="C25" i="10" s="1"/>
  <c r="C22" i="10"/>
  <c r="G22" i="10" s="1"/>
  <c r="M26" i="9"/>
  <c r="N26" i="9"/>
  <c r="L26" i="9"/>
  <c r="N25" i="9"/>
  <c r="L25" i="9"/>
  <c r="D26" i="6"/>
  <c r="E26" i="6"/>
  <c r="F26" i="6"/>
  <c r="G26" i="6"/>
  <c r="H26" i="6"/>
  <c r="I26" i="6"/>
  <c r="J26" i="6"/>
  <c r="K26" i="6"/>
  <c r="L26" i="6"/>
  <c r="M26" i="6"/>
  <c r="N26" i="6"/>
  <c r="O26" i="6"/>
  <c r="P26" i="6"/>
  <c r="Q26" i="6"/>
  <c r="R26" i="6"/>
  <c r="S26" i="6"/>
  <c r="T26" i="6"/>
  <c r="U26" i="6"/>
  <c r="V26" i="6"/>
  <c r="W26" i="6"/>
  <c r="X26" i="6"/>
  <c r="C26" i="6"/>
  <c r="N12" i="9"/>
  <c r="G25" i="10" l="1"/>
  <c r="C27" i="10"/>
  <c r="G27" i="10" s="1"/>
  <c r="G23" i="10"/>
  <c r="L27" i="9"/>
  <c r="N27" i="9"/>
  <c r="M27" i="9"/>
  <c r="Y26" i="6"/>
  <c r="N45" i="11" l="1"/>
  <c r="N27" i="11"/>
  <c r="L58" i="11" l="1"/>
  <c r="L59" i="11"/>
  <c r="L60" i="11" l="1"/>
  <c r="N21" i="9"/>
  <c r="M21" i="9"/>
  <c r="N18" i="9"/>
  <c r="M18" i="9"/>
  <c r="N15" i="9"/>
  <c r="M15" i="9"/>
  <c r="M12" i="9"/>
  <c r="N9" i="9"/>
  <c r="M9" i="9"/>
  <c r="N6" i="9"/>
  <c r="M6" i="9"/>
  <c r="D59" i="11"/>
  <c r="E59" i="11"/>
  <c r="F59" i="11"/>
  <c r="G59" i="11"/>
  <c r="H59" i="11"/>
  <c r="I59" i="11"/>
  <c r="J59" i="11"/>
  <c r="K59" i="11"/>
  <c r="M59" i="11"/>
  <c r="N59" i="11"/>
  <c r="C59" i="11"/>
  <c r="C58" i="11"/>
  <c r="D58" i="11"/>
  <c r="E58" i="11"/>
  <c r="F58" i="11"/>
  <c r="G58" i="11"/>
  <c r="H58" i="11"/>
  <c r="J58" i="11"/>
  <c r="K58" i="11"/>
  <c r="N63" i="11"/>
  <c r="M63" i="11"/>
  <c r="N57" i="11"/>
  <c r="M57" i="11"/>
  <c r="N54" i="11"/>
  <c r="M54" i="11"/>
  <c r="N51" i="11"/>
  <c r="M51" i="11"/>
  <c r="N48" i="11"/>
  <c r="M48" i="11"/>
  <c r="M45" i="11"/>
  <c r="N39" i="11"/>
  <c r="M39" i="11"/>
  <c r="N36" i="11"/>
  <c r="M36" i="11"/>
  <c r="N33" i="11"/>
  <c r="M33" i="11"/>
  <c r="N30" i="11"/>
  <c r="M30" i="11"/>
  <c r="M27" i="11"/>
  <c r="N24" i="11"/>
  <c r="M24" i="11"/>
  <c r="N21" i="11"/>
  <c r="M21" i="11"/>
  <c r="N18" i="11"/>
  <c r="M18" i="11"/>
  <c r="N15" i="11"/>
  <c r="M15" i="11"/>
  <c r="N12" i="11"/>
  <c r="M12" i="11"/>
  <c r="N9" i="11"/>
  <c r="M9" i="11"/>
  <c r="N6" i="11"/>
  <c r="M6" i="11"/>
  <c r="J60" i="11" l="1"/>
  <c r="N60" i="11"/>
  <c r="M60" i="11"/>
  <c r="D60" i="11"/>
  <c r="K60" i="11"/>
  <c r="F60" i="11"/>
  <c r="E60" i="11"/>
  <c r="I60" i="11"/>
  <c r="H60" i="11"/>
  <c r="G60" i="11"/>
  <c r="D25" i="6"/>
  <c r="E25" i="6"/>
  <c r="F25" i="6"/>
  <c r="G25" i="6"/>
  <c r="H25" i="6"/>
  <c r="I25" i="6"/>
  <c r="J25" i="6"/>
  <c r="K25" i="6"/>
  <c r="L25" i="6"/>
  <c r="M25" i="6"/>
  <c r="N25" i="6"/>
  <c r="O25" i="6"/>
  <c r="P25" i="6"/>
  <c r="Q25" i="6"/>
  <c r="R25" i="6"/>
  <c r="S25" i="6"/>
  <c r="T25" i="6"/>
  <c r="U25" i="6"/>
  <c r="V25" i="6"/>
  <c r="W25" i="6"/>
  <c r="X25" i="6"/>
  <c r="C25" i="6"/>
  <c r="Y24" i="6" l="1"/>
  <c r="Y25" i="6"/>
  <c r="K24" i="9"/>
  <c r="K25" i="9"/>
  <c r="K26" i="9"/>
  <c r="K27" i="9" l="1"/>
  <c r="Y24" i="5"/>
  <c r="Y25" i="5"/>
  <c r="Y23" i="5"/>
  <c r="G24" i="2"/>
  <c r="Y25" i="4"/>
  <c r="Y23" i="4"/>
  <c r="E22" i="2"/>
  <c r="G22" i="2" s="1"/>
  <c r="D23" i="6" l="1"/>
  <c r="E23" i="6"/>
  <c r="F23" i="6"/>
  <c r="G23" i="6"/>
  <c r="H23" i="6"/>
  <c r="I23" i="6"/>
  <c r="J23" i="6"/>
  <c r="K23" i="6"/>
  <c r="L23" i="6"/>
  <c r="M23" i="6"/>
  <c r="N23" i="6"/>
  <c r="O23" i="6"/>
  <c r="P23" i="6"/>
  <c r="Q23" i="6"/>
  <c r="R23" i="6"/>
  <c r="S23" i="6"/>
  <c r="T23" i="6"/>
  <c r="U23" i="6"/>
  <c r="V23" i="6"/>
  <c r="W23" i="6"/>
  <c r="X23" i="6"/>
  <c r="C23" i="6"/>
  <c r="E21" i="2"/>
  <c r="G21" i="2" s="1"/>
  <c r="Y22" i="5"/>
  <c r="Y22" i="4"/>
  <c r="Y22" i="3"/>
  <c r="Y23" i="6" l="1"/>
  <c r="G63" i="11"/>
  <c r="F63" i="11"/>
  <c r="E63" i="11"/>
  <c r="D63" i="11"/>
  <c r="C63" i="11"/>
  <c r="C60" i="11" l="1"/>
  <c r="C9" i="9"/>
  <c r="D9" i="9"/>
  <c r="E9" i="9"/>
  <c r="F9" i="9"/>
  <c r="G9" i="9"/>
  <c r="H9" i="9"/>
  <c r="I9" i="9"/>
  <c r="J9" i="9"/>
  <c r="D10" i="9"/>
  <c r="E10" i="9"/>
  <c r="F10" i="9"/>
  <c r="G10" i="9"/>
  <c r="H10" i="9"/>
  <c r="J10" i="9"/>
  <c r="C11" i="9"/>
  <c r="D11" i="9"/>
  <c r="E11" i="9"/>
  <c r="F11" i="9"/>
  <c r="G11" i="9"/>
  <c r="H11" i="9"/>
  <c r="I11" i="9"/>
  <c r="J11" i="9"/>
  <c r="C15" i="9"/>
  <c r="D15" i="9"/>
  <c r="E15" i="9"/>
  <c r="F15" i="9"/>
  <c r="G15" i="9"/>
  <c r="H15" i="9"/>
  <c r="I15" i="9"/>
  <c r="J15" i="9"/>
  <c r="C18" i="9"/>
  <c r="D18" i="9"/>
  <c r="E18" i="9"/>
  <c r="F18" i="9"/>
  <c r="G18" i="9"/>
  <c r="H18" i="9"/>
  <c r="I18" i="9"/>
  <c r="J18" i="9"/>
  <c r="C21" i="9"/>
  <c r="D21" i="9"/>
  <c r="E21" i="9"/>
  <c r="F21" i="9"/>
  <c r="G21" i="9"/>
  <c r="H21" i="9"/>
  <c r="I21" i="9"/>
  <c r="J21" i="9"/>
  <c r="C24" i="9"/>
  <c r="D24" i="9"/>
  <c r="E24" i="9"/>
  <c r="F24" i="9"/>
  <c r="G24" i="9"/>
  <c r="H24" i="9"/>
  <c r="I24" i="9"/>
  <c r="J24" i="9"/>
  <c r="C25" i="9"/>
  <c r="D25" i="9"/>
  <c r="E25" i="9"/>
  <c r="F25" i="9"/>
  <c r="G25" i="9"/>
  <c r="H25" i="9"/>
  <c r="I25" i="9"/>
  <c r="J25" i="9"/>
  <c r="C26" i="9"/>
  <c r="D26" i="9"/>
  <c r="E26" i="9"/>
  <c r="F26" i="9"/>
  <c r="G26" i="9"/>
  <c r="H26" i="9"/>
  <c r="I26" i="9"/>
  <c r="J26" i="9"/>
  <c r="G12" i="9" l="1"/>
  <c r="D12" i="9"/>
  <c r="H27" i="9"/>
  <c r="G27" i="9"/>
  <c r="E27" i="9"/>
  <c r="F27" i="9"/>
  <c r="I27" i="9"/>
  <c r="C27" i="9"/>
  <c r="I12" i="9"/>
  <c r="H12" i="9"/>
  <c r="J27" i="9"/>
  <c r="F12" i="9"/>
  <c r="J12" i="9"/>
  <c r="E12" i="9"/>
  <c r="C12" i="9"/>
  <c r="D27" i="9"/>
  <c r="C7" i="6"/>
  <c r="D7" i="6"/>
  <c r="E7" i="6"/>
  <c r="F7" i="6"/>
  <c r="G7" i="6"/>
  <c r="H7" i="6"/>
  <c r="I7" i="6"/>
  <c r="J7" i="6"/>
  <c r="K7" i="6"/>
  <c r="L7" i="6"/>
  <c r="M7" i="6"/>
  <c r="N7" i="6"/>
  <c r="O7" i="6"/>
  <c r="P7" i="6"/>
  <c r="Q7" i="6"/>
  <c r="R7" i="6"/>
  <c r="S7" i="6"/>
  <c r="T7" i="6"/>
  <c r="U7" i="6"/>
  <c r="V7" i="6"/>
  <c r="W7" i="6"/>
  <c r="X7" i="6"/>
  <c r="C8" i="6"/>
  <c r="D8" i="6"/>
  <c r="E8" i="6"/>
  <c r="F8" i="6"/>
  <c r="G8" i="6"/>
  <c r="H8" i="6"/>
  <c r="I8" i="6"/>
  <c r="J8" i="6"/>
  <c r="K8" i="6"/>
  <c r="L8" i="6"/>
  <c r="M8" i="6"/>
  <c r="N8" i="6"/>
  <c r="O8" i="6"/>
  <c r="P8" i="6"/>
  <c r="Q8" i="6"/>
  <c r="R8" i="6"/>
  <c r="S8" i="6"/>
  <c r="T8" i="6"/>
  <c r="U8" i="6"/>
  <c r="V8" i="6"/>
  <c r="W8" i="6"/>
  <c r="X8" i="6"/>
  <c r="C9" i="6"/>
  <c r="D9" i="6"/>
  <c r="E9" i="6"/>
  <c r="F9" i="6"/>
  <c r="G9" i="6"/>
  <c r="H9" i="6"/>
  <c r="I9" i="6"/>
  <c r="J9" i="6"/>
  <c r="K9" i="6"/>
  <c r="L9" i="6"/>
  <c r="M9" i="6"/>
  <c r="N9" i="6"/>
  <c r="O9" i="6"/>
  <c r="P9" i="6"/>
  <c r="Q9" i="6"/>
  <c r="R9" i="6"/>
  <c r="S9" i="6"/>
  <c r="T9" i="6"/>
  <c r="U9" i="6"/>
  <c r="V9" i="6"/>
  <c r="W9" i="6"/>
  <c r="X9" i="6"/>
  <c r="C10" i="6"/>
  <c r="D10" i="6"/>
  <c r="E10" i="6"/>
  <c r="F10" i="6"/>
  <c r="G10" i="6"/>
  <c r="H10" i="6"/>
  <c r="I10" i="6"/>
  <c r="J10" i="6"/>
  <c r="K10" i="6"/>
  <c r="L10" i="6"/>
  <c r="M10" i="6"/>
  <c r="N10" i="6"/>
  <c r="O10" i="6"/>
  <c r="P10" i="6"/>
  <c r="Q10" i="6"/>
  <c r="R10" i="6"/>
  <c r="S10" i="6"/>
  <c r="T10" i="6"/>
  <c r="U10" i="6"/>
  <c r="V10" i="6"/>
  <c r="W10" i="6"/>
  <c r="X10" i="6"/>
  <c r="C11" i="6"/>
  <c r="D11" i="6"/>
  <c r="E11" i="6"/>
  <c r="F11" i="6"/>
  <c r="G11" i="6"/>
  <c r="H11" i="6"/>
  <c r="I11" i="6"/>
  <c r="J11" i="6"/>
  <c r="K11" i="6"/>
  <c r="L11" i="6"/>
  <c r="M11" i="6"/>
  <c r="N11" i="6"/>
  <c r="O11" i="6"/>
  <c r="P11" i="6"/>
  <c r="Q11" i="6"/>
  <c r="R11" i="6"/>
  <c r="S11" i="6"/>
  <c r="T11" i="6"/>
  <c r="U11" i="6"/>
  <c r="V11" i="6"/>
  <c r="W11" i="6"/>
  <c r="X11" i="6"/>
  <c r="C12" i="6"/>
  <c r="D12" i="6"/>
  <c r="E12" i="6"/>
  <c r="F12" i="6"/>
  <c r="G12" i="6"/>
  <c r="H12" i="6"/>
  <c r="I12" i="6"/>
  <c r="J12" i="6"/>
  <c r="K12" i="6"/>
  <c r="L12" i="6"/>
  <c r="M12" i="6"/>
  <c r="N12" i="6"/>
  <c r="O12" i="6"/>
  <c r="P12" i="6"/>
  <c r="Q12" i="6"/>
  <c r="R12" i="6"/>
  <c r="S12" i="6"/>
  <c r="T12" i="6"/>
  <c r="U12" i="6"/>
  <c r="V12" i="6"/>
  <c r="W12" i="6"/>
  <c r="X12" i="6"/>
  <c r="C13" i="6"/>
  <c r="D13" i="6"/>
  <c r="E13" i="6"/>
  <c r="F13" i="6"/>
  <c r="G13" i="6"/>
  <c r="H13" i="6"/>
  <c r="I13" i="6"/>
  <c r="J13" i="6"/>
  <c r="K13" i="6"/>
  <c r="L13" i="6"/>
  <c r="M13" i="6"/>
  <c r="N13" i="6"/>
  <c r="O13" i="6"/>
  <c r="P13" i="6"/>
  <c r="Q13" i="6"/>
  <c r="R13" i="6"/>
  <c r="S13" i="6"/>
  <c r="T13" i="6"/>
  <c r="U13" i="6"/>
  <c r="V13" i="6"/>
  <c r="W13" i="6"/>
  <c r="X13" i="6"/>
  <c r="C14" i="6"/>
  <c r="D14" i="6"/>
  <c r="E14" i="6"/>
  <c r="F14" i="6"/>
  <c r="G14" i="6"/>
  <c r="H14" i="6"/>
  <c r="I14" i="6"/>
  <c r="J14" i="6"/>
  <c r="K14" i="6"/>
  <c r="L14" i="6"/>
  <c r="M14" i="6"/>
  <c r="N14" i="6"/>
  <c r="O14" i="6"/>
  <c r="P14" i="6"/>
  <c r="Q14" i="6"/>
  <c r="R14" i="6"/>
  <c r="S14" i="6"/>
  <c r="T14" i="6"/>
  <c r="U14" i="6"/>
  <c r="V14" i="6"/>
  <c r="W14" i="6"/>
  <c r="X14" i="6"/>
  <c r="C15" i="6"/>
  <c r="D15" i="6"/>
  <c r="E15" i="6"/>
  <c r="F15" i="6"/>
  <c r="G15" i="6"/>
  <c r="H15" i="6"/>
  <c r="I15" i="6"/>
  <c r="J15" i="6"/>
  <c r="K15" i="6"/>
  <c r="L15" i="6"/>
  <c r="M15" i="6"/>
  <c r="N15" i="6"/>
  <c r="O15" i="6"/>
  <c r="P15" i="6"/>
  <c r="Q15" i="6"/>
  <c r="R15" i="6"/>
  <c r="S15" i="6"/>
  <c r="T15" i="6"/>
  <c r="U15" i="6"/>
  <c r="V15" i="6"/>
  <c r="W15" i="6"/>
  <c r="X15" i="6"/>
  <c r="C16" i="6"/>
  <c r="D16" i="6"/>
  <c r="E16" i="6"/>
  <c r="F16" i="6"/>
  <c r="G16" i="6"/>
  <c r="H16" i="6"/>
  <c r="I16" i="6"/>
  <c r="J16" i="6"/>
  <c r="K16" i="6"/>
  <c r="L16" i="6"/>
  <c r="M16" i="6"/>
  <c r="N16" i="6"/>
  <c r="O16" i="6"/>
  <c r="P16" i="6"/>
  <c r="Q16" i="6"/>
  <c r="R16" i="6"/>
  <c r="S16" i="6"/>
  <c r="T16" i="6"/>
  <c r="U16" i="6"/>
  <c r="V16" i="6"/>
  <c r="W16" i="6"/>
  <c r="X16" i="6"/>
  <c r="C17" i="6"/>
  <c r="D17" i="6"/>
  <c r="E17" i="6"/>
  <c r="F17" i="6"/>
  <c r="G17" i="6"/>
  <c r="H17" i="6"/>
  <c r="I17" i="6"/>
  <c r="J17" i="6"/>
  <c r="K17" i="6"/>
  <c r="L17" i="6"/>
  <c r="M17" i="6"/>
  <c r="N17" i="6"/>
  <c r="O17" i="6"/>
  <c r="P17" i="6"/>
  <c r="Q17" i="6"/>
  <c r="R17" i="6"/>
  <c r="S17" i="6"/>
  <c r="T17" i="6"/>
  <c r="U17" i="6"/>
  <c r="V17" i="6"/>
  <c r="W17" i="6"/>
  <c r="X17" i="6"/>
  <c r="C18" i="6"/>
  <c r="D18" i="6"/>
  <c r="E18" i="6"/>
  <c r="F18" i="6"/>
  <c r="G18" i="6"/>
  <c r="H18" i="6"/>
  <c r="I18" i="6"/>
  <c r="J18" i="6"/>
  <c r="K18" i="6"/>
  <c r="L18" i="6"/>
  <c r="M18" i="6"/>
  <c r="N18" i="6"/>
  <c r="O18" i="6"/>
  <c r="P18" i="6"/>
  <c r="Q18" i="6"/>
  <c r="R18" i="6"/>
  <c r="S18" i="6"/>
  <c r="T18" i="6"/>
  <c r="U18" i="6"/>
  <c r="V18" i="6"/>
  <c r="W18" i="6"/>
  <c r="X18" i="6"/>
  <c r="C19" i="6"/>
  <c r="D19" i="6"/>
  <c r="E19" i="6"/>
  <c r="F19" i="6"/>
  <c r="G19" i="6"/>
  <c r="H19" i="6"/>
  <c r="I19" i="6"/>
  <c r="J19" i="6"/>
  <c r="K19" i="6"/>
  <c r="L19" i="6"/>
  <c r="M19" i="6"/>
  <c r="N19" i="6"/>
  <c r="O19" i="6"/>
  <c r="P19" i="6"/>
  <c r="Q19" i="6"/>
  <c r="R19" i="6"/>
  <c r="S19" i="6"/>
  <c r="T19" i="6"/>
  <c r="U19" i="6"/>
  <c r="V19" i="6"/>
  <c r="W19" i="6"/>
  <c r="X19" i="6"/>
  <c r="C20" i="6"/>
  <c r="D20" i="6"/>
  <c r="E20" i="6"/>
  <c r="F20" i="6"/>
  <c r="G20" i="6"/>
  <c r="H20" i="6"/>
  <c r="I20" i="6"/>
  <c r="J20" i="6"/>
  <c r="K20" i="6"/>
  <c r="L20" i="6"/>
  <c r="M20" i="6"/>
  <c r="N20" i="6"/>
  <c r="O20" i="6"/>
  <c r="P20" i="6"/>
  <c r="Q20" i="6"/>
  <c r="R20" i="6"/>
  <c r="S20" i="6"/>
  <c r="T20" i="6"/>
  <c r="U20" i="6"/>
  <c r="V20" i="6"/>
  <c r="W20" i="6"/>
  <c r="X20" i="6"/>
  <c r="C21" i="6"/>
  <c r="D21" i="6"/>
  <c r="E21" i="6"/>
  <c r="F21" i="6"/>
  <c r="G21" i="6"/>
  <c r="H21" i="6"/>
  <c r="I21" i="6"/>
  <c r="J21" i="6"/>
  <c r="K21" i="6"/>
  <c r="L21" i="6"/>
  <c r="M21" i="6"/>
  <c r="N21" i="6"/>
  <c r="O21" i="6"/>
  <c r="P21" i="6"/>
  <c r="Q21" i="6"/>
  <c r="R21" i="6"/>
  <c r="S21" i="6"/>
  <c r="T21" i="6"/>
  <c r="U21" i="6"/>
  <c r="V21" i="6"/>
  <c r="W21" i="6"/>
  <c r="X21" i="6"/>
  <c r="C22" i="6"/>
  <c r="D22" i="6"/>
  <c r="E22" i="6"/>
  <c r="F22" i="6"/>
  <c r="G22" i="6"/>
  <c r="H22" i="6"/>
  <c r="I22" i="6"/>
  <c r="J22" i="6"/>
  <c r="K22" i="6"/>
  <c r="L22" i="6"/>
  <c r="M22" i="6"/>
  <c r="N22" i="6"/>
  <c r="O22" i="6"/>
  <c r="P22" i="6"/>
  <c r="Q22" i="6"/>
  <c r="R22" i="6"/>
  <c r="S22" i="6"/>
  <c r="T22" i="6"/>
  <c r="U22" i="6"/>
  <c r="V22" i="6"/>
  <c r="W22" i="6"/>
  <c r="X22" i="6"/>
  <c r="Y6" i="5"/>
  <c r="Y7" i="5"/>
  <c r="Y8" i="5"/>
  <c r="Y9" i="5"/>
  <c r="Y10" i="5"/>
  <c r="Y11" i="5"/>
  <c r="Y12" i="5"/>
  <c r="Y13" i="5"/>
  <c r="Y14" i="5"/>
  <c r="Y15" i="5"/>
  <c r="Y16" i="5"/>
  <c r="Y17" i="5"/>
  <c r="Y18" i="5"/>
  <c r="Y19" i="5"/>
  <c r="Y20" i="5"/>
  <c r="Y21" i="5"/>
  <c r="Y6" i="4"/>
  <c r="Y7" i="4"/>
  <c r="Y8" i="4"/>
  <c r="Y9" i="4"/>
  <c r="Y10" i="4"/>
  <c r="Y11" i="4"/>
  <c r="Y12" i="4"/>
  <c r="Y13" i="4"/>
  <c r="Y14" i="4"/>
  <c r="Y15" i="4"/>
  <c r="Y16" i="4"/>
  <c r="Y17" i="4"/>
  <c r="Y18" i="4"/>
  <c r="Y19" i="4"/>
  <c r="Y20" i="4"/>
  <c r="Y21" i="4"/>
  <c r="Y6" i="3"/>
  <c r="Y7" i="3"/>
  <c r="Y8" i="3"/>
  <c r="Y9" i="3"/>
  <c r="Y10" i="3"/>
  <c r="Y11" i="3"/>
  <c r="Y12" i="3"/>
  <c r="Y13" i="3"/>
  <c r="Y14" i="3"/>
  <c r="Y15" i="3"/>
  <c r="Y16" i="3"/>
  <c r="Y17" i="3"/>
  <c r="Y18" i="3"/>
  <c r="Y19" i="3"/>
  <c r="Y20" i="3"/>
  <c r="Y21" i="3"/>
  <c r="G5" i="2"/>
  <c r="G6" i="2"/>
  <c r="G7" i="2"/>
  <c r="G8" i="2"/>
  <c r="G9" i="2"/>
  <c r="G10" i="2"/>
  <c r="G11" i="2"/>
  <c r="G12" i="2"/>
  <c r="E13" i="2"/>
  <c r="G13" i="2" s="1"/>
  <c r="E14" i="2"/>
  <c r="G14" i="2" s="1"/>
  <c r="E15" i="2"/>
  <c r="G15" i="2" s="1"/>
  <c r="E16" i="2"/>
  <c r="G16" i="2" s="1"/>
  <c r="E17" i="2"/>
  <c r="G17" i="2" s="1"/>
  <c r="E18" i="2"/>
  <c r="G18" i="2" s="1"/>
  <c r="E19" i="2"/>
  <c r="G19" i="2" s="1"/>
  <c r="E20" i="2"/>
  <c r="G20" i="2" s="1"/>
  <c r="Y16" i="6" l="1"/>
  <c r="Y8" i="6"/>
  <c r="Y17" i="6"/>
  <c r="Y9" i="6"/>
  <c r="Y22" i="6"/>
  <c r="Y18" i="6"/>
  <c r="Y19" i="6"/>
  <c r="Y14" i="6"/>
  <c r="Y10" i="6"/>
  <c r="Y20" i="6"/>
  <c r="Y15" i="6"/>
  <c r="Y21" i="6"/>
  <c r="Y12" i="6"/>
  <c r="Y11" i="6"/>
  <c r="Y7" i="6"/>
  <c r="Y13" i="6"/>
  <c r="K19" i="9"/>
  <c r="K2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Nilima Lal</author>
  </authors>
  <commentList>
    <comment ref="A5" authorId="0" shapeId="0" xr:uid="{00000000-0006-0000-0500-000001000000}">
      <text>
        <r>
          <rPr>
            <b/>
            <sz val="9"/>
            <color indexed="81"/>
            <rFont val="Tahoma"/>
            <family val="2"/>
          </rPr>
          <t>Nilima Lal:</t>
        </r>
        <r>
          <rPr>
            <sz val="9"/>
            <color indexed="81"/>
            <rFont val="Tahoma"/>
            <family val="2"/>
          </rPr>
          <t xml:space="preserve">
1203</t>
        </r>
      </text>
    </comment>
    <comment ref="A6" authorId="0" shapeId="0" xr:uid="{00000000-0006-0000-0500-000002000000}">
      <text>
        <r>
          <rPr>
            <b/>
            <sz val="9"/>
            <color indexed="81"/>
            <rFont val="Tahoma"/>
            <family val="2"/>
          </rPr>
          <t>Nilima Lal:</t>
        </r>
        <r>
          <rPr>
            <sz val="9"/>
            <color indexed="81"/>
            <rFont val="Tahoma"/>
            <family val="2"/>
          </rPr>
          <t xml:space="preserve">
0803</t>
        </r>
      </text>
    </comment>
    <comment ref="A7" authorId="0" shapeId="0" xr:uid="{00000000-0006-0000-0500-000003000000}">
      <text>
        <r>
          <rPr>
            <b/>
            <sz val="9"/>
            <color indexed="81"/>
            <rFont val="Tahoma"/>
            <family val="2"/>
          </rPr>
          <t>Nilima Lal:</t>
        </r>
        <r>
          <rPr>
            <sz val="9"/>
            <color indexed="81"/>
            <rFont val="Tahoma"/>
            <family val="2"/>
          </rPr>
          <t xml:space="preserve">
0805</t>
        </r>
      </text>
    </comment>
    <comment ref="A8" authorId="0" shapeId="0" xr:uid="{00000000-0006-0000-0500-000004000000}">
      <text>
        <r>
          <rPr>
            <b/>
            <sz val="9"/>
            <color indexed="81"/>
            <rFont val="Tahoma"/>
            <family val="2"/>
          </rPr>
          <t>Nilima Lal:</t>
        </r>
        <r>
          <rPr>
            <sz val="9"/>
            <color indexed="81"/>
            <rFont val="Tahoma"/>
            <family val="2"/>
          </rPr>
          <t xml:space="preserve">
1212</t>
        </r>
      </text>
    </comment>
    <comment ref="A9" authorId="0" shapeId="0" xr:uid="{00000000-0006-0000-0500-000005000000}">
      <text>
        <r>
          <rPr>
            <b/>
            <sz val="9"/>
            <color indexed="81"/>
            <rFont val="Tahoma"/>
            <family val="2"/>
          </rPr>
          <t>Nilima Lal:</t>
        </r>
        <r>
          <rPr>
            <sz val="9"/>
            <color indexed="81"/>
            <rFont val="Tahoma"/>
            <family val="2"/>
          </rPr>
          <t xml:space="preserve">
0802
</t>
        </r>
      </text>
    </comment>
    <comment ref="A10" authorId="0" shapeId="0" xr:uid="{00000000-0006-0000-0500-000006000000}">
      <text>
        <r>
          <rPr>
            <b/>
            <sz val="9"/>
            <color indexed="81"/>
            <rFont val="Tahoma"/>
            <family val="2"/>
          </rPr>
          <t>Nilima Lal:</t>
        </r>
        <r>
          <rPr>
            <sz val="9"/>
            <color indexed="81"/>
            <rFont val="Tahoma"/>
            <family val="2"/>
          </rPr>
          <t xml:space="preserve">
0604</t>
        </r>
      </text>
    </comment>
    <comment ref="A11" authorId="0" shapeId="0" xr:uid="{00000000-0006-0000-0500-000007000000}">
      <text>
        <r>
          <rPr>
            <b/>
            <sz val="9"/>
            <color indexed="81"/>
            <rFont val="Tahoma"/>
            <family val="2"/>
          </rPr>
          <t>Nilima Lal:</t>
        </r>
        <r>
          <rPr>
            <sz val="9"/>
            <color indexed="81"/>
            <rFont val="Tahoma"/>
            <family val="2"/>
          </rPr>
          <t xml:space="preserve">
0714</t>
        </r>
      </text>
    </comment>
    <comment ref="A12" authorId="0" shapeId="0" xr:uid="{00000000-0006-0000-0500-000008000000}">
      <text>
        <r>
          <rPr>
            <b/>
            <sz val="9"/>
            <color indexed="81"/>
            <rFont val="Tahoma"/>
            <family val="2"/>
          </rPr>
          <t>Nilima Lal:</t>
        </r>
        <r>
          <rPr>
            <sz val="9"/>
            <color indexed="81"/>
            <rFont val="Tahoma"/>
            <family val="2"/>
          </rPr>
          <t xml:space="preserve">
0302</t>
        </r>
      </text>
    </comment>
    <comment ref="A13" authorId="0" shapeId="0" xr:uid="{00000000-0006-0000-0500-000009000000}">
      <text>
        <r>
          <rPr>
            <b/>
            <sz val="9"/>
            <color indexed="81"/>
            <rFont val="Tahoma"/>
            <family val="2"/>
          </rPr>
          <t>Nilima Lal:</t>
        </r>
        <r>
          <rPr>
            <sz val="9"/>
            <color indexed="81"/>
            <rFont val="Tahoma"/>
            <family val="2"/>
          </rPr>
          <t xml:space="preserve">
0303</t>
        </r>
      </text>
    </comment>
    <comment ref="A14" authorId="0" shapeId="0" xr:uid="{00000000-0006-0000-0500-00000A000000}">
      <text>
        <r>
          <rPr>
            <b/>
            <sz val="9"/>
            <color indexed="81"/>
            <rFont val="Tahoma"/>
            <family val="2"/>
          </rPr>
          <t>Nilima Lal:</t>
        </r>
        <r>
          <rPr>
            <sz val="9"/>
            <color indexed="81"/>
            <rFont val="Tahoma"/>
            <family val="2"/>
          </rPr>
          <t xml:space="preserve">
0306
</t>
        </r>
      </text>
    </comment>
    <comment ref="A15" authorId="0" shapeId="0" xr:uid="{00000000-0006-0000-0500-00000B000000}">
      <text>
        <r>
          <rPr>
            <b/>
            <sz val="9"/>
            <color indexed="81"/>
            <rFont val="Tahoma"/>
            <family val="2"/>
          </rPr>
          <t>Nilima Lal:</t>
        </r>
        <r>
          <rPr>
            <sz val="9"/>
            <color indexed="81"/>
            <rFont val="Tahoma"/>
            <family val="2"/>
          </rPr>
          <t xml:space="preserve">
0307
</t>
        </r>
      </text>
    </comment>
    <comment ref="A16" authorId="0" shapeId="0" xr:uid="{00000000-0006-0000-0500-00000C000000}">
      <text>
        <r>
          <rPr>
            <b/>
            <sz val="9"/>
            <color indexed="81"/>
            <rFont val="Tahoma"/>
            <family val="2"/>
          </rPr>
          <t>Nilima Lal:</t>
        </r>
        <r>
          <rPr>
            <sz val="9"/>
            <color indexed="81"/>
            <rFont val="Tahoma"/>
            <family val="2"/>
          </rPr>
          <t xml:space="preserve">
2521</t>
        </r>
      </text>
    </comment>
    <comment ref="A17" authorId="0" shapeId="0" xr:uid="{00000000-0006-0000-0500-00000D000000}">
      <text>
        <r>
          <rPr>
            <b/>
            <sz val="9"/>
            <color indexed="81"/>
            <rFont val="Tahoma"/>
            <family val="2"/>
          </rPr>
          <t>Nilima Lal:</t>
        </r>
        <r>
          <rPr>
            <sz val="9"/>
            <color indexed="81"/>
            <rFont val="Tahoma"/>
            <family val="2"/>
          </rPr>
          <t xml:space="preserve">
6210</t>
        </r>
      </text>
    </comment>
    <comment ref="A18" authorId="0" shapeId="0" xr:uid="{00000000-0006-0000-0500-00000E000000}">
      <text>
        <r>
          <rPr>
            <b/>
            <sz val="9"/>
            <color indexed="81"/>
            <rFont val="Tahoma"/>
            <family val="2"/>
          </rPr>
          <t>Nilima Lal:</t>
        </r>
        <r>
          <rPr>
            <sz val="9"/>
            <color indexed="81"/>
            <rFont val="Tahoma"/>
            <family val="2"/>
          </rPr>
          <t xml:space="preserve">
4421
</t>
        </r>
      </text>
    </comment>
    <comment ref="A19" authorId="0" shapeId="0" xr:uid="{00000000-0006-0000-0500-00000F000000}">
      <text>
        <r>
          <rPr>
            <b/>
            <sz val="9"/>
            <color indexed="81"/>
            <rFont val="Tahoma"/>
            <family val="2"/>
          </rPr>
          <t>Nilima Lal:</t>
        </r>
        <r>
          <rPr>
            <sz val="9"/>
            <color indexed="81"/>
            <rFont val="Tahoma"/>
            <family val="2"/>
          </rPr>
          <t xml:space="preserve">
2106</t>
        </r>
      </text>
    </comment>
    <comment ref="A20" authorId="0" shapeId="0" xr:uid="{00000000-0006-0000-0500-000010000000}">
      <text>
        <r>
          <rPr>
            <b/>
            <sz val="9"/>
            <color indexed="81"/>
            <rFont val="Tahoma"/>
            <family val="2"/>
          </rPr>
          <t>Nilima Lal:</t>
        </r>
        <r>
          <rPr>
            <sz val="9"/>
            <color indexed="81"/>
            <rFont val="Tahoma"/>
            <family val="2"/>
          </rPr>
          <t xml:space="preserve">
Includes other farm produce, other marine products, trochus shells and recycled metal.</t>
        </r>
      </text>
    </comment>
    <comment ref="A24" authorId="0" shapeId="0" xr:uid="{00000000-0006-0000-0500-000011000000}">
      <text>
        <r>
          <rPr>
            <b/>
            <sz val="9"/>
            <color indexed="81"/>
            <rFont val="Tahoma"/>
            <family val="2"/>
          </rPr>
          <t>Nilima Lal:</t>
        </r>
        <r>
          <rPr>
            <sz val="9"/>
            <color indexed="81"/>
            <rFont val="Tahoma"/>
            <family val="2"/>
          </rPr>
          <t xml:space="preserve">
27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Nilima Lal</author>
  </authors>
  <commentList>
    <comment ref="A4" authorId="0" shapeId="0" xr:uid="{00000000-0006-0000-0600-000001000000}">
      <text>
        <r>
          <rPr>
            <b/>
            <sz val="9"/>
            <color indexed="81"/>
            <rFont val="Tahoma"/>
            <family val="2"/>
          </rPr>
          <t>Nilima Lal:</t>
        </r>
        <r>
          <rPr>
            <sz val="9"/>
            <color indexed="81"/>
            <rFont val="Tahoma"/>
            <family val="2"/>
          </rPr>
          <t xml:space="preserve">
0201,0202</t>
        </r>
      </text>
    </comment>
    <comment ref="A5" authorId="0" shapeId="0" xr:uid="{00000000-0006-0000-0600-000002000000}">
      <text>
        <r>
          <rPr>
            <b/>
            <sz val="9"/>
            <color indexed="81"/>
            <rFont val="Tahoma"/>
            <family val="2"/>
          </rPr>
          <t>Nilima Lal:</t>
        </r>
        <r>
          <rPr>
            <sz val="9"/>
            <color indexed="81"/>
            <rFont val="Tahoma"/>
            <family val="2"/>
          </rPr>
          <t xml:space="preserve">
0203</t>
        </r>
      </text>
    </comment>
    <comment ref="A6" authorId="0" shapeId="0" xr:uid="{00000000-0006-0000-0600-000003000000}">
      <text>
        <r>
          <rPr>
            <b/>
            <sz val="9"/>
            <color indexed="81"/>
            <rFont val="Tahoma"/>
            <family val="2"/>
          </rPr>
          <t>Nilima Lal:</t>
        </r>
        <r>
          <rPr>
            <sz val="9"/>
            <color indexed="81"/>
            <rFont val="Tahoma"/>
            <family val="2"/>
          </rPr>
          <t xml:space="preserve">
0207</t>
        </r>
      </text>
    </comment>
    <comment ref="A7" authorId="0" shapeId="0" xr:uid="{00000000-0006-0000-0600-000004000000}">
      <text>
        <r>
          <rPr>
            <b/>
            <sz val="9"/>
            <color indexed="81"/>
            <rFont val="Tahoma"/>
            <family val="2"/>
          </rPr>
          <t>Nilima Lal:</t>
        </r>
        <r>
          <rPr>
            <sz val="9"/>
            <color indexed="81"/>
            <rFont val="Tahoma"/>
            <family val="2"/>
          </rPr>
          <t xml:space="preserve">
0207.26</t>
        </r>
      </text>
    </comment>
    <comment ref="A8" authorId="0" shapeId="0" xr:uid="{00000000-0006-0000-0600-000005000000}">
      <text>
        <r>
          <rPr>
            <b/>
            <sz val="9"/>
            <color indexed="81"/>
            <rFont val="Tahoma"/>
            <family val="2"/>
          </rPr>
          <t>Nilima Lal:</t>
        </r>
        <r>
          <rPr>
            <sz val="9"/>
            <color indexed="81"/>
            <rFont val="Tahoma"/>
            <family val="2"/>
          </rPr>
          <t xml:space="preserve">
0401, 0402</t>
        </r>
      </text>
    </comment>
    <comment ref="A9" authorId="0" shapeId="0" xr:uid="{00000000-0006-0000-0600-000006000000}">
      <text>
        <r>
          <rPr>
            <b/>
            <sz val="9"/>
            <color indexed="81"/>
            <rFont val="Tahoma"/>
            <family val="2"/>
          </rPr>
          <t>Nilima Lal:</t>
        </r>
        <r>
          <rPr>
            <sz val="9"/>
            <color indexed="81"/>
            <rFont val="Tahoma"/>
            <family val="2"/>
          </rPr>
          <t xml:space="preserve">
0901</t>
        </r>
      </text>
    </comment>
    <comment ref="A10" authorId="0" shapeId="0" xr:uid="{00000000-0006-0000-0600-000007000000}">
      <text>
        <r>
          <rPr>
            <b/>
            <sz val="9"/>
            <color indexed="81"/>
            <rFont val="Tahoma"/>
            <family val="2"/>
          </rPr>
          <t>Nilima Lal:</t>
        </r>
        <r>
          <rPr>
            <sz val="9"/>
            <color indexed="81"/>
            <rFont val="Tahoma"/>
            <family val="2"/>
          </rPr>
          <t xml:space="preserve">
1006</t>
        </r>
      </text>
    </comment>
    <comment ref="A11" authorId="0" shapeId="0" xr:uid="{00000000-0006-0000-0600-000008000000}">
      <text>
        <r>
          <rPr>
            <b/>
            <sz val="9"/>
            <color indexed="81"/>
            <rFont val="Tahoma"/>
            <family val="2"/>
          </rPr>
          <t>Nilima Lal:</t>
        </r>
        <r>
          <rPr>
            <sz val="9"/>
            <color indexed="81"/>
            <rFont val="Tahoma"/>
            <family val="2"/>
          </rPr>
          <t xml:space="preserve">
1101</t>
        </r>
      </text>
    </comment>
    <comment ref="A12" authorId="0" shapeId="0" xr:uid="{00000000-0006-0000-0600-000009000000}">
      <text>
        <r>
          <rPr>
            <b/>
            <sz val="9"/>
            <color indexed="81"/>
            <rFont val="Tahoma"/>
            <family val="2"/>
          </rPr>
          <t>Nilima Lal:</t>
        </r>
        <r>
          <rPr>
            <sz val="9"/>
            <color indexed="81"/>
            <rFont val="Tahoma"/>
            <family val="2"/>
          </rPr>
          <t xml:space="preserve">
1601</t>
        </r>
      </text>
    </comment>
    <comment ref="A13" authorId="0" shapeId="0" xr:uid="{00000000-0006-0000-0600-00000A000000}">
      <text>
        <r>
          <rPr>
            <b/>
            <sz val="9"/>
            <color indexed="81"/>
            <rFont val="Tahoma"/>
            <family val="2"/>
          </rPr>
          <t>Nilima Lal:</t>
        </r>
        <r>
          <rPr>
            <sz val="9"/>
            <color indexed="81"/>
            <rFont val="Tahoma"/>
            <family val="2"/>
          </rPr>
          <t xml:space="preserve">
1602</t>
        </r>
      </text>
    </comment>
    <comment ref="A14" authorId="0" shapeId="0" xr:uid="{00000000-0006-0000-0600-00000B000000}">
      <text>
        <r>
          <rPr>
            <b/>
            <sz val="9"/>
            <color indexed="81"/>
            <rFont val="Tahoma"/>
            <family val="2"/>
          </rPr>
          <t>Nilima Lal:</t>
        </r>
        <r>
          <rPr>
            <sz val="9"/>
            <color indexed="81"/>
            <rFont val="Tahoma"/>
            <family val="2"/>
          </rPr>
          <t xml:space="preserve">
1604</t>
        </r>
      </text>
    </comment>
    <comment ref="A15" authorId="0" shapeId="0" xr:uid="{00000000-0006-0000-0600-00000C000000}">
      <text>
        <r>
          <rPr>
            <b/>
            <sz val="9"/>
            <color indexed="81"/>
            <rFont val="Tahoma"/>
            <family val="2"/>
          </rPr>
          <t>Nilima Lal:</t>
        </r>
        <r>
          <rPr>
            <sz val="9"/>
            <color indexed="81"/>
            <rFont val="Tahoma"/>
            <family val="2"/>
          </rPr>
          <t xml:space="preserve">
1701</t>
        </r>
      </text>
    </comment>
    <comment ref="A16" authorId="0" shapeId="0" xr:uid="{00000000-0006-0000-0600-00000D000000}">
      <text>
        <r>
          <rPr>
            <b/>
            <sz val="9"/>
            <color indexed="81"/>
            <rFont val="Tahoma"/>
            <family val="2"/>
          </rPr>
          <t>Nilima Lal:</t>
        </r>
        <r>
          <rPr>
            <sz val="9"/>
            <color indexed="81"/>
            <rFont val="Tahoma"/>
            <family val="2"/>
          </rPr>
          <t xml:space="preserve">
1704
</t>
        </r>
      </text>
    </comment>
    <comment ref="A17" authorId="0" shapeId="0" xr:uid="{00000000-0006-0000-0600-00000E000000}">
      <text>
        <r>
          <rPr>
            <b/>
            <sz val="9"/>
            <color indexed="81"/>
            <rFont val="Tahoma"/>
            <family val="2"/>
          </rPr>
          <t>Nilima Lal:</t>
        </r>
        <r>
          <rPr>
            <sz val="9"/>
            <color indexed="81"/>
            <rFont val="Tahoma"/>
            <family val="2"/>
          </rPr>
          <t xml:space="preserve">
1806
</t>
        </r>
      </text>
    </comment>
    <comment ref="A18" authorId="0" shapeId="0" xr:uid="{00000000-0006-0000-0600-00000F000000}">
      <text>
        <r>
          <rPr>
            <b/>
            <sz val="9"/>
            <color indexed="81"/>
            <rFont val="Tahoma"/>
            <family val="2"/>
          </rPr>
          <t>Nilima Lal:</t>
        </r>
        <r>
          <rPr>
            <sz val="9"/>
            <color indexed="81"/>
            <rFont val="Tahoma"/>
            <family val="2"/>
          </rPr>
          <t xml:space="preserve">
1902</t>
        </r>
      </text>
    </comment>
    <comment ref="A19" authorId="0" shapeId="0" xr:uid="{00000000-0006-0000-0600-000010000000}">
      <text>
        <r>
          <rPr>
            <b/>
            <sz val="9"/>
            <color indexed="81"/>
            <rFont val="Tahoma"/>
            <family val="2"/>
          </rPr>
          <t>Nilima Lal:</t>
        </r>
        <r>
          <rPr>
            <sz val="9"/>
            <color indexed="81"/>
            <rFont val="Tahoma"/>
            <family val="2"/>
          </rPr>
          <t xml:space="preserve">
1904</t>
        </r>
      </text>
    </comment>
    <comment ref="A20" authorId="0" shapeId="0" xr:uid="{00000000-0006-0000-0600-000011000000}">
      <text>
        <r>
          <rPr>
            <b/>
            <sz val="9"/>
            <color indexed="81"/>
            <rFont val="Tahoma"/>
            <family val="2"/>
          </rPr>
          <t>Nilima Lal:</t>
        </r>
        <r>
          <rPr>
            <sz val="9"/>
            <color indexed="81"/>
            <rFont val="Tahoma"/>
            <family val="2"/>
          </rPr>
          <t xml:space="preserve">
1905</t>
        </r>
      </text>
    </comment>
    <comment ref="A21" authorId="0" shapeId="0" xr:uid="{00000000-0006-0000-0600-000012000000}">
      <text>
        <r>
          <rPr>
            <b/>
            <sz val="9"/>
            <color indexed="81"/>
            <rFont val="Tahoma"/>
            <family val="2"/>
          </rPr>
          <t>Nilima Lal:</t>
        </r>
        <r>
          <rPr>
            <sz val="9"/>
            <color indexed="81"/>
            <rFont val="Tahoma"/>
            <family val="2"/>
          </rPr>
          <t xml:space="preserve">
2001, 2002 (tomatoes taken as veg), 2003, 2004 and 2005.  </t>
        </r>
      </text>
    </comment>
    <comment ref="A22" authorId="0" shapeId="0" xr:uid="{00000000-0006-0000-0600-000013000000}">
      <text>
        <r>
          <rPr>
            <b/>
            <sz val="9"/>
            <color indexed="81"/>
            <rFont val="Tahoma"/>
            <family val="2"/>
          </rPr>
          <t>Nilima Lal:</t>
        </r>
        <r>
          <rPr>
            <sz val="9"/>
            <color indexed="81"/>
            <rFont val="Tahoma"/>
            <family val="2"/>
          </rPr>
          <t xml:space="preserve">
2009</t>
        </r>
      </text>
    </comment>
    <comment ref="A23" authorId="0" shapeId="0" xr:uid="{00000000-0006-0000-0600-000014000000}">
      <text>
        <r>
          <rPr>
            <b/>
            <sz val="9"/>
            <color indexed="81"/>
            <rFont val="Tahoma"/>
            <family val="2"/>
          </rPr>
          <t>Nilima Lal:</t>
        </r>
        <r>
          <rPr>
            <sz val="9"/>
            <color indexed="81"/>
            <rFont val="Tahoma"/>
            <family val="2"/>
          </rPr>
          <t xml:space="preserve">
2101</t>
        </r>
      </text>
    </comment>
    <comment ref="A24" authorId="0" shapeId="0" xr:uid="{00000000-0006-0000-0600-000015000000}">
      <text>
        <r>
          <rPr>
            <b/>
            <sz val="9"/>
            <color indexed="81"/>
            <rFont val="Tahoma"/>
            <family val="2"/>
          </rPr>
          <t>Nilima Lal:</t>
        </r>
        <r>
          <rPr>
            <sz val="9"/>
            <color indexed="81"/>
            <rFont val="Tahoma"/>
            <family val="2"/>
          </rPr>
          <t xml:space="preserve">
2103
</t>
        </r>
      </text>
    </comment>
    <comment ref="A25" authorId="0" shapeId="0" xr:uid="{00000000-0006-0000-0600-000016000000}">
      <text>
        <r>
          <rPr>
            <b/>
            <sz val="9"/>
            <color indexed="81"/>
            <rFont val="Tahoma"/>
            <family val="2"/>
          </rPr>
          <t>Nilima Lal:</t>
        </r>
        <r>
          <rPr>
            <sz val="9"/>
            <color indexed="81"/>
            <rFont val="Tahoma"/>
            <family val="2"/>
          </rPr>
          <t xml:space="preserve">
2105.00.00
</t>
        </r>
      </text>
    </comment>
    <comment ref="A26" authorId="0" shapeId="0" xr:uid="{00000000-0006-0000-0600-000017000000}">
      <text>
        <r>
          <rPr>
            <b/>
            <sz val="9"/>
            <color indexed="81"/>
            <rFont val="Tahoma"/>
            <family val="2"/>
          </rPr>
          <t>Nilima Lal:</t>
        </r>
        <r>
          <rPr>
            <sz val="9"/>
            <color indexed="81"/>
            <rFont val="Tahoma"/>
            <family val="2"/>
          </rPr>
          <t xml:space="preserve">
2106 </t>
        </r>
      </text>
    </comment>
    <comment ref="A27" authorId="0" shapeId="0" xr:uid="{00000000-0006-0000-0600-000018000000}">
      <text>
        <r>
          <rPr>
            <b/>
            <sz val="9"/>
            <color indexed="81"/>
            <rFont val="Tahoma"/>
            <family val="2"/>
          </rPr>
          <t>Nilima Lal:</t>
        </r>
        <r>
          <rPr>
            <sz val="9"/>
            <color indexed="81"/>
            <rFont val="Tahoma"/>
            <family val="2"/>
          </rPr>
          <t xml:space="preserve">
2201 </t>
        </r>
      </text>
    </comment>
    <comment ref="A28" authorId="0" shapeId="0" xr:uid="{00000000-0006-0000-0600-000019000000}">
      <text>
        <r>
          <rPr>
            <b/>
            <sz val="9"/>
            <color indexed="81"/>
            <rFont val="Tahoma"/>
            <family val="2"/>
          </rPr>
          <t>Nilima Lal:</t>
        </r>
        <r>
          <rPr>
            <sz val="9"/>
            <color indexed="81"/>
            <rFont val="Tahoma"/>
            <family val="2"/>
          </rPr>
          <t xml:space="preserve">
2202
</t>
        </r>
      </text>
    </comment>
    <comment ref="A29" authorId="0" shapeId="0" xr:uid="{00000000-0006-0000-0600-00001A000000}">
      <text>
        <r>
          <rPr>
            <b/>
            <sz val="9"/>
            <color indexed="81"/>
            <rFont val="Tahoma"/>
            <family val="2"/>
          </rPr>
          <t>Nilima Lal:</t>
        </r>
        <r>
          <rPr>
            <sz val="9"/>
            <color indexed="81"/>
            <rFont val="Tahoma"/>
            <family val="2"/>
          </rPr>
          <t xml:space="preserve">
2203
</t>
        </r>
      </text>
    </comment>
    <comment ref="A30" authorId="0" shapeId="0" xr:uid="{00000000-0006-0000-0600-00001B000000}">
      <text>
        <r>
          <rPr>
            <b/>
            <sz val="9"/>
            <color indexed="81"/>
            <rFont val="Tahoma"/>
            <family val="2"/>
          </rPr>
          <t>Nilima Lal:</t>
        </r>
        <r>
          <rPr>
            <sz val="9"/>
            <color indexed="81"/>
            <rFont val="Tahoma"/>
            <family val="2"/>
          </rPr>
          <t xml:space="preserve">
2207 and 2208</t>
        </r>
      </text>
    </comment>
    <comment ref="A31" authorId="0" shapeId="0" xr:uid="{00000000-0006-0000-0600-00001C000000}">
      <text>
        <r>
          <rPr>
            <b/>
            <sz val="9"/>
            <color indexed="81"/>
            <rFont val="Tahoma"/>
            <family val="2"/>
          </rPr>
          <t>Nilima Lal:</t>
        </r>
        <r>
          <rPr>
            <sz val="9"/>
            <color indexed="81"/>
            <rFont val="Tahoma"/>
            <family val="2"/>
          </rPr>
          <t xml:space="preserve">
24</t>
        </r>
      </text>
    </comment>
    <comment ref="A32" authorId="0" shapeId="0" xr:uid="{00000000-0006-0000-0600-00001D000000}">
      <text>
        <r>
          <rPr>
            <b/>
            <sz val="9"/>
            <color indexed="81"/>
            <rFont val="Tahoma"/>
            <family val="2"/>
          </rPr>
          <t>Nilima Lal:</t>
        </r>
        <r>
          <rPr>
            <sz val="9"/>
            <color indexed="81"/>
            <rFont val="Tahoma"/>
            <family val="2"/>
          </rPr>
          <t xml:space="preserve">
2523
</t>
        </r>
      </text>
    </comment>
    <comment ref="A33" authorId="0" shapeId="0" xr:uid="{00000000-0006-0000-0600-00001E000000}">
      <text>
        <r>
          <rPr>
            <b/>
            <sz val="9"/>
            <color indexed="81"/>
            <rFont val="Tahoma"/>
            <family val="2"/>
          </rPr>
          <t>Nilima Lal:</t>
        </r>
        <r>
          <rPr>
            <sz val="9"/>
            <color indexed="81"/>
            <rFont val="Tahoma"/>
            <family val="2"/>
          </rPr>
          <t xml:space="preserve">
2709</t>
        </r>
      </text>
    </comment>
    <comment ref="A34" authorId="0" shapeId="0" xr:uid="{00000000-0006-0000-0600-00001F000000}">
      <text>
        <r>
          <rPr>
            <b/>
            <sz val="9"/>
            <color indexed="81"/>
            <rFont val="Tahoma"/>
            <family val="2"/>
          </rPr>
          <t>Nilima Lal:</t>
        </r>
        <r>
          <rPr>
            <sz val="9"/>
            <color indexed="81"/>
            <rFont val="Tahoma"/>
            <family val="2"/>
          </rPr>
          <t xml:space="preserve">
2710
</t>
        </r>
      </text>
    </comment>
    <comment ref="A35" authorId="0" shapeId="0" xr:uid="{00000000-0006-0000-0600-000020000000}">
      <text>
        <r>
          <rPr>
            <b/>
            <sz val="9"/>
            <color indexed="81"/>
            <rFont val="Tahoma"/>
            <family val="2"/>
          </rPr>
          <t>Nilima Lal:</t>
        </r>
        <r>
          <rPr>
            <sz val="9"/>
            <color indexed="81"/>
            <rFont val="Tahoma"/>
            <family val="2"/>
          </rPr>
          <t xml:space="preserve">
2711
</t>
        </r>
      </text>
    </comment>
    <comment ref="A36" authorId="0" shapeId="0" xr:uid="{00000000-0006-0000-0600-000021000000}">
      <text>
        <r>
          <rPr>
            <b/>
            <sz val="9"/>
            <color indexed="81"/>
            <rFont val="Tahoma"/>
            <family val="2"/>
          </rPr>
          <t>Nilima Lal:</t>
        </r>
        <r>
          <rPr>
            <sz val="9"/>
            <color indexed="81"/>
            <rFont val="Tahoma"/>
            <family val="2"/>
          </rPr>
          <t xml:space="preserve">
3004
</t>
        </r>
      </text>
    </comment>
    <comment ref="A37" authorId="0" shapeId="0" xr:uid="{00000000-0006-0000-0600-000022000000}">
      <text>
        <r>
          <rPr>
            <b/>
            <sz val="9"/>
            <color indexed="81"/>
            <rFont val="Tahoma"/>
            <family val="2"/>
          </rPr>
          <t>Nilima Lal:</t>
        </r>
        <r>
          <rPr>
            <sz val="9"/>
            <color indexed="81"/>
            <rFont val="Tahoma"/>
            <family val="2"/>
          </rPr>
          <t xml:space="preserve">
3208, 3209 and 3210 </t>
        </r>
      </text>
    </comment>
    <comment ref="A38" authorId="0" shapeId="0" xr:uid="{00000000-0006-0000-0600-000023000000}">
      <text>
        <r>
          <rPr>
            <b/>
            <sz val="9"/>
            <color indexed="81"/>
            <rFont val="Tahoma"/>
            <family val="2"/>
          </rPr>
          <t>Nilima Lal:</t>
        </r>
        <r>
          <rPr>
            <sz val="9"/>
            <color indexed="81"/>
            <rFont val="Tahoma"/>
            <family val="2"/>
          </rPr>
          <t xml:space="preserve">
3401</t>
        </r>
      </text>
    </comment>
    <comment ref="A39" authorId="0" shapeId="0" xr:uid="{00000000-0006-0000-0600-000024000000}">
      <text>
        <r>
          <rPr>
            <b/>
            <sz val="9"/>
            <color indexed="81"/>
            <rFont val="Tahoma"/>
            <family val="2"/>
          </rPr>
          <t>Nilima Lal:</t>
        </r>
        <r>
          <rPr>
            <sz val="9"/>
            <color indexed="81"/>
            <rFont val="Tahoma"/>
            <family val="2"/>
          </rPr>
          <t xml:space="preserve">
3402</t>
        </r>
      </text>
    </comment>
    <comment ref="A40" authorId="0" shapeId="0" xr:uid="{00000000-0006-0000-0600-000025000000}">
      <text>
        <r>
          <rPr>
            <b/>
            <sz val="9"/>
            <color indexed="81"/>
            <rFont val="Tahoma"/>
            <family val="2"/>
          </rPr>
          <t>Nilima Lal:</t>
        </r>
        <r>
          <rPr>
            <sz val="9"/>
            <color indexed="81"/>
            <rFont val="Tahoma"/>
            <family val="2"/>
          </rPr>
          <t xml:space="preserve">
3917</t>
        </r>
      </text>
    </comment>
    <comment ref="A41" authorId="0" shapeId="0" xr:uid="{00000000-0006-0000-0600-000026000000}">
      <text>
        <r>
          <rPr>
            <b/>
            <sz val="9"/>
            <color indexed="81"/>
            <rFont val="Tahoma"/>
            <family val="2"/>
          </rPr>
          <t>Nilima Lal:</t>
        </r>
        <r>
          <rPr>
            <sz val="9"/>
            <color indexed="81"/>
            <rFont val="Tahoma"/>
            <family val="2"/>
          </rPr>
          <t xml:space="preserve">
3923</t>
        </r>
      </text>
    </comment>
    <comment ref="A42" authorId="0" shapeId="0" xr:uid="{00000000-0006-0000-0600-000027000000}">
      <text>
        <r>
          <rPr>
            <b/>
            <sz val="9"/>
            <color indexed="81"/>
            <rFont val="Tahoma"/>
            <family val="2"/>
          </rPr>
          <t>Nilima Lal:</t>
        </r>
        <r>
          <rPr>
            <sz val="9"/>
            <color indexed="81"/>
            <rFont val="Tahoma"/>
            <family val="2"/>
          </rPr>
          <t xml:space="preserve">
3924
</t>
        </r>
      </text>
    </comment>
    <comment ref="A43" authorId="0" shapeId="0" xr:uid="{00000000-0006-0000-0600-000028000000}">
      <text>
        <r>
          <rPr>
            <b/>
            <sz val="9"/>
            <color indexed="81"/>
            <rFont val="Tahoma"/>
            <family val="2"/>
          </rPr>
          <t>Nilima Lal:</t>
        </r>
        <r>
          <rPr>
            <sz val="9"/>
            <color indexed="81"/>
            <rFont val="Tahoma"/>
            <family val="2"/>
          </rPr>
          <t xml:space="preserve">
3925
</t>
        </r>
      </text>
    </comment>
    <comment ref="A44" authorId="0" shapeId="0" xr:uid="{00000000-0006-0000-0600-000029000000}">
      <text>
        <r>
          <rPr>
            <b/>
            <sz val="9"/>
            <color indexed="81"/>
            <rFont val="Tahoma"/>
            <family val="2"/>
          </rPr>
          <t>Nilima Lal:</t>
        </r>
        <r>
          <rPr>
            <sz val="9"/>
            <color indexed="81"/>
            <rFont val="Tahoma"/>
            <family val="2"/>
          </rPr>
          <t xml:space="preserve">
3926
</t>
        </r>
      </text>
    </comment>
    <comment ref="A45" authorId="0" shapeId="0" xr:uid="{00000000-0006-0000-0600-00002A000000}">
      <text>
        <r>
          <rPr>
            <b/>
            <sz val="9"/>
            <color indexed="81"/>
            <rFont val="Tahoma"/>
            <family val="2"/>
          </rPr>
          <t>Nilima Lal:</t>
        </r>
        <r>
          <rPr>
            <sz val="9"/>
            <color indexed="81"/>
            <rFont val="Tahoma"/>
            <family val="2"/>
          </rPr>
          <t xml:space="preserve">
4011
</t>
        </r>
      </text>
    </comment>
    <comment ref="A46" authorId="0" shapeId="0" xr:uid="{00000000-0006-0000-0600-00002B000000}">
      <text>
        <r>
          <rPr>
            <b/>
            <sz val="9"/>
            <color indexed="81"/>
            <rFont val="Tahoma"/>
            <family val="2"/>
          </rPr>
          <t>Nilima Lal:</t>
        </r>
        <r>
          <rPr>
            <sz val="9"/>
            <color indexed="81"/>
            <rFont val="Tahoma"/>
            <family val="2"/>
          </rPr>
          <t xml:space="preserve">
4403
</t>
        </r>
      </text>
    </comment>
    <comment ref="A47" authorId="0" shapeId="0" xr:uid="{00000000-0006-0000-0600-00002C000000}">
      <text>
        <r>
          <rPr>
            <b/>
            <sz val="9"/>
            <color indexed="81"/>
            <rFont val="Tahoma"/>
            <family val="2"/>
          </rPr>
          <t>Nilima Lal:</t>
        </r>
        <r>
          <rPr>
            <sz val="9"/>
            <color indexed="81"/>
            <rFont val="Tahoma"/>
            <family val="2"/>
          </rPr>
          <t xml:space="preserve">
4407</t>
        </r>
      </text>
    </comment>
    <comment ref="A48" authorId="0" shapeId="0" xr:uid="{00000000-0006-0000-0600-00002D000000}">
      <text>
        <r>
          <rPr>
            <b/>
            <sz val="9"/>
            <color indexed="81"/>
            <rFont val="Tahoma"/>
            <family val="2"/>
          </rPr>
          <t xml:space="preserve">Nilima Lal: 4408 and </t>
        </r>
        <r>
          <rPr>
            <sz val="9"/>
            <color indexed="81"/>
            <rFont val="Tahoma"/>
            <family val="2"/>
          </rPr>
          <t xml:space="preserve">
4412
</t>
        </r>
      </text>
    </comment>
    <comment ref="A49" authorId="0" shapeId="0" xr:uid="{00000000-0006-0000-0600-00002E000000}">
      <text>
        <r>
          <rPr>
            <b/>
            <sz val="9"/>
            <color indexed="81"/>
            <rFont val="Tahoma"/>
            <family val="2"/>
          </rPr>
          <t>Nilima Lal:</t>
        </r>
        <r>
          <rPr>
            <sz val="9"/>
            <color indexed="81"/>
            <rFont val="Tahoma"/>
            <family val="2"/>
          </rPr>
          <t xml:space="preserve">
4803 and 4818
</t>
        </r>
      </text>
    </comment>
    <comment ref="A50" authorId="0" shapeId="0" xr:uid="{00000000-0006-0000-0600-00002F000000}">
      <text>
        <r>
          <rPr>
            <b/>
            <sz val="9"/>
            <color indexed="81"/>
            <rFont val="Tahoma"/>
            <family val="2"/>
          </rPr>
          <t>Nilima Lal:</t>
        </r>
        <r>
          <rPr>
            <sz val="9"/>
            <color indexed="81"/>
            <rFont val="Tahoma"/>
            <family val="2"/>
          </rPr>
          <t xml:space="preserve">
4901</t>
        </r>
      </text>
    </comment>
    <comment ref="A51" authorId="0" shapeId="0" xr:uid="{00000000-0006-0000-0600-000030000000}">
      <text>
        <r>
          <rPr>
            <b/>
            <sz val="9"/>
            <color indexed="81"/>
            <rFont val="Tahoma"/>
            <family val="2"/>
          </rPr>
          <t>Nilima Lal:</t>
        </r>
        <r>
          <rPr>
            <sz val="9"/>
            <color indexed="81"/>
            <rFont val="Tahoma"/>
            <family val="2"/>
          </rPr>
          <t xml:space="preserve">
5208, 5209, 5210, 5211 and 5212
</t>
        </r>
      </text>
    </comment>
    <comment ref="A52" authorId="0" shapeId="0" xr:uid="{00000000-0006-0000-0600-000031000000}">
      <text>
        <r>
          <rPr>
            <b/>
            <sz val="9"/>
            <color indexed="81"/>
            <rFont val="Tahoma"/>
            <family val="2"/>
          </rPr>
          <t>Nilima Lal:</t>
        </r>
        <r>
          <rPr>
            <sz val="9"/>
            <color indexed="81"/>
            <rFont val="Tahoma"/>
            <family val="2"/>
          </rPr>
          <t xml:space="preserve">
61
</t>
        </r>
      </text>
    </comment>
    <comment ref="A53" authorId="0" shapeId="0" xr:uid="{00000000-0006-0000-0600-000032000000}">
      <text>
        <r>
          <rPr>
            <b/>
            <sz val="9"/>
            <color indexed="81"/>
            <rFont val="Tahoma"/>
            <family val="2"/>
          </rPr>
          <t>Nilima Lal:</t>
        </r>
        <r>
          <rPr>
            <sz val="9"/>
            <color indexed="81"/>
            <rFont val="Tahoma"/>
            <family val="2"/>
          </rPr>
          <t xml:space="preserve">
64
</t>
        </r>
      </text>
    </comment>
    <comment ref="A54" authorId="0" shapeId="0" xr:uid="{00000000-0006-0000-0600-000033000000}">
      <text>
        <r>
          <rPr>
            <b/>
            <sz val="9"/>
            <color indexed="81"/>
            <rFont val="Tahoma"/>
            <family val="2"/>
          </rPr>
          <t>Nilima Lal:</t>
        </r>
        <r>
          <rPr>
            <sz val="9"/>
            <color indexed="81"/>
            <rFont val="Tahoma"/>
            <family val="2"/>
          </rPr>
          <t xml:space="preserve">
8407, 8408 and 8409</t>
        </r>
      </text>
    </comment>
    <comment ref="A55" authorId="0" shapeId="0" xr:uid="{00000000-0006-0000-0600-000034000000}">
      <text>
        <r>
          <rPr>
            <b/>
            <sz val="9"/>
            <color indexed="81"/>
            <rFont val="Tahoma"/>
            <family val="2"/>
          </rPr>
          <t>Nilima Lal:</t>
        </r>
        <r>
          <rPr>
            <sz val="9"/>
            <color indexed="81"/>
            <rFont val="Tahoma"/>
            <family val="2"/>
          </rPr>
          <t xml:space="preserve">
8415
</t>
        </r>
      </text>
    </comment>
    <comment ref="A56" authorId="0" shapeId="0" xr:uid="{00000000-0006-0000-0600-000035000000}">
      <text>
        <r>
          <rPr>
            <b/>
            <sz val="9"/>
            <color indexed="81"/>
            <rFont val="Tahoma"/>
            <family val="2"/>
          </rPr>
          <t>Nilima Lal:</t>
        </r>
        <r>
          <rPr>
            <sz val="9"/>
            <color indexed="81"/>
            <rFont val="Tahoma"/>
            <family val="2"/>
          </rPr>
          <t xml:space="preserve">
8418
</t>
        </r>
      </text>
    </comment>
    <comment ref="A57" authorId="0" shapeId="0" xr:uid="{00000000-0006-0000-0600-000036000000}">
      <text>
        <r>
          <rPr>
            <b/>
            <sz val="9"/>
            <color indexed="81"/>
            <rFont val="Tahoma"/>
            <family val="2"/>
          </rPr>
          <t>Nilima Lal:</t>
        </r>
        <r>
          <rPr>
            <sz val="9"/>
            <color indexed="81"/>
            <rFont val="Tahoma"/>
            <family val="2"/>
          </rPr>
          <t xml:space="preserve">
8427
</t>
        </r>
      </text>
    </comment>
    <comment ref="A58" authorId="0" shapeId="0" xr:uid="{00000000-0006-0000-0600-000037000000}">
      <text>
        <r>
          <rPr>
            <b/>
            <sz val="9"/>
            <color indexed="81"/>
            <rFont val="Tahoma"/>
            <family val="2"/>
          </rPr>
          <t>Nilima Lal:</t>
        </r>
        <r>
          <rPr>
            <sz val="9"/>
            <color indexed="81"/>
            <rFont val="Tahoma"/>
            <family val="2"/>
          </rPr>
          <t xml:space="preserve">
8501, 8502 and 8503</t>
        </r>
      </text>
    </comment>
    <comment ref="A59" authorId="0" shapeId="0" xr:uid="{00000000-0006-0000-0600-000038000000}">
      <text>
        <r>
          <rPr>
            <b/>
            <sz val="9"/>
            <color indexed="81"/>
            <rFont val="Tahoma"/>
            <family val="2"/>
          </rPr>
          <t>Nilima Lal:</t>
        </r>
        <r>
          <rPr>
            <sz val="9"/>
            <color indexed="81"/>
            <rFont val="Tahoma"/>
            <family val="2"/>
          </rPr>
          <t xml:space="preserve">
8506 and 8507
</t>
        </r>
      </text>
    </comment>
    <comment ref="A60" authorId="0" shapeId="0" xr:uid="{00000000-0006-0000-0600-000039000000}">
      <text>
        <r>
          <rPr>
            <b/>
            <sz val="9"/>
            <color indexed="81"/>
            <rFont val="Tahoma"/>
            <family val="2"/>
          </rPr>
          <t>Nilima Lal:</t>
        </r>
        <r>
          <rPr>
            <sz val="9"/>
            <color indexed="81"/>
            <rFont val="Tahoma"/>
            <family val="2"/>
          </rPr>
          <t xml:space="preserve">
8517
</t>
        </r>
      </text>
    </comment>
    <comment ref="A61" authorId="0" shapeId="0" xr:uid="{00000000-0006-0000-0600-00003A000000}">
      <text>
        <r>
          <rPr>
            <b/>
            <sz val="9"/>
            <color indexed="81"/>
            <rFont val="Tahoma"/>
            <family val="2"/>
          </rPr>
          <t>Nilima Lal:</t>
        </r>
        <r>
          <rPr>
            <sz val="9"/>
            <color indexed="81"/>
            <rFont val="Tahoma"/>
            <family val="2"/>
          </rPr>
          <t xml:space="preserve">
8702 and 8703</t>
        </r>
      </text>
    </comment>
    <comment ref="A62" authorId="0" shapeId="0" xr:uid="{00000000-0006-0000-0600-00003B000000}">
      <text>
        <r>
          <rPr>
            <b/>
            <sz val="9"/>
            <color indexed="81"/>
            <rFont val="Tahoma"/>
            <family val="2"/>
          </rPr>
          <t>Nilima Lal:</t>
        </r>
        <r>
          <rPr>
            <sz val="9"/>
            <color indexed="81"/>
            <rFont val="Tahoma"/>
            <family val="2"/>
          </rPr>
          <t xml:space="preserve">
8704</t>
        </r>
      </text>
    </comment>
    <comment ref="A63" authorId="0" shapeId="0" xr:uid="{00000000-0006-0000-0600-00003C000000}">
      <text>
        <r>
          <rPr>
            <b/>
            <sz val="9"/>
            <color indexed="81"/>
            <rFont val="Tahoma"/>
            <family val="2"/>
          </rPr>
          <t>Nilima Lal:</t>
        </r>
        <r>
          <rPr>
            <sz val="9"/>
            <color indexed="81"/>
            <rFont val="Tahoma"/>
            <family val="2"/>
          </rPr>
          <t xml:space="preserve">
8708
</t>
        </r>
      </text>
    </comment>
    <comment ref="A64" authorId="0" shapeId="0" xr:uid="{00000000-0006-0000-0600-00003D000000}">
      <text>
        <r>
          <rPr>
            <b/>
            <sz val="9"/>
            <color indexed="81"/>
            <rFont val="Tahoma"/>
            <family val="2"/>
          </rPr>
          <t>Nilima Lal:</t>
        </r>
        <r>
          <rPr>
            <sz val="9"/>
            <color indexed="81"/>
            <rFont val="Tahoma"/>
            <family val="2"/>
          </rPr>
          <t xml:space="preserve">
89</t>
        </r>
      </text>
    </comment>
    <comment ref="A65" authorId="0" shapeId="0" xr:uid="{00000000-0006-0000-0600-00003E000000}">
      <text>
        <r>
          <rPr>
            <b/>
            <sz val="9"/>
            <color indexed="81"/>
            <rFont val="Tahoma"/>
            <family val="2"/>
          </rPr>
          <t>Nilima Lal:</t>
        </r>
        <r>
          <rPr>
            <sz val="9"/>
            <color indexed="81"/>
            <rFont val="Tahoma"/>
            <family val="2"/>
          </rPr>
          <t xml:space="preserve">
9018
</t>
        </r>
      </text>
    </comment>
    <comment ref="A66" authorId="0" shapeId="0" xr:uid="{00000000-0006-0000-0600-00003F000000}">
      <text>
        <r>
          <rPr>
            <b/>
            <sz val="9"/>
            <color indexed="81"/>
            <rFont val="Tahoma"/>
            <family val="2"/>
          </rPr>
          <t>Nilima Lal:</t>
        </r>
        <r>
          <rPr>
            <sz val="9"/>
            <color indexed="81"/>
            <rFont val="Tahoma"/>
            <family val="2"/>
          </rPr>
          <t xml:space="preserve">
9402 and 9403</t>
        </r>
      </text>
    </comment>
    <comment ref="A67" authorId="0" shapeId="0" xr:uid="{00000000-0006-0000-0600-000040000000}">
      <text>
        <r>
          <rPr>
            <b/>
            <sz val="9"/>
            <color indexed="81"/>
            <rFont val="Tahoma"/>
            <family val="2"/>
          </rPr>
          <t>Nilima Lal:</t>
        </r>
        <r>
          <rPr>
            <sz val="9"/>
            <color indexed="81"/>
            <rFont val="Tahoma"/>
            <family val="2"/>
          </rPr>
          <t xml:space="preserve">
9619
</t>
        </r>
      </text>
    </comment>
    <comment ref="A68" authorId="0" shapeId="0" xr:uid="{00000000-0006-0000-0600-000041000000}">
      <text>
        <r>
          <rPr>
            <b/>
            <sz val="9"/>
            <color indexed="81"/>
            <rFont val="Tahoma"/>
            <family val="2"/>
          </rPr>
          <t>Nilima Lal:</t>
        </r>
        <r>
          <rPr>
            <sz val="9"/>
            <color indexed="81"/>
            <rFont val="Tahoma"/>
            <family val="2"/>
          </rPr>
          <t xml:space="preserve">
9805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Nilima Lal</author>
  </authors>
  <commentList>
    <comment ref="M17" authorId="0" shapeId="0" xr:uid="{00000000-0006-0000-0800-000001000000}">
      <text>
        <r>
          <rPr>
            <b/>
            <sz val="9"/>
            <color indexed="81"/>
            <rFont val="Tahoma"/>
            <family val="2"/>
          </rPr>
          <t>Nilima Lal:</t>
        </r>
        <r>
          <rPr>
            <sz val="9"/>
            <color indexed="81"/>
            <rFont val="Tahoma"/>
            <family val="2"/>
          </rPr>
          <t xml:space="preserve">
Adjusted for FSM</t>
        </r>
      </text>
    </comment>
    <comment ref="N17" authorId="0" shapeId="0" xr:uid="{00000000-0006-0000-0800-000002000000}">
      <text>
        <r>
          <rPr>
            <b/>
            <sz val="9"/>
            <color indexed="81"/>
            <rFont val="Tahoma"/>
            <family val="2"/>
          </rPr>
          <t>Nilima Lal:</t>
        </r>
        <r>
          <rPr>
            <sz val="9"/>
            <color indexed="81"/>
            <rFont val="Tahoma"/>
            <family val="2"/>
          </rPr>
          <t xml:space="preserve">
Adjusted for FSM and amount overstated</t>
        </r>
      </text>
    </comment>
  </commentList>
</comments>
</file>

<file path=xl/sharedStrings.xml><?xml version="1.0" encoding="utf-8"?>
<sst xmlns="http://schemas.openxmlformats.org/spreadsheetml/2006/main" count="681" uniqueCount="240">
  <si>
    <t>Reexport of commodities have only been compiled from 2010</t>
  </si>
  <si>
    <t>na indicates data not available</t>
  </si>
  <si>
    <t>na</t>
  </si>
  <si>
    <t>Surplus(+) /   Deficit(-)</t>
  </si>
  <si>
    <t>Total</t>
  </si>
  <si>
    <t>Re-exports</t>
  </si>
  <si>
    <t>Period</t>
  </si>
  <si>
    <t>Trade Balance</t>
  </si>
  <si>
    <t xml:space="preserve">Imports CIF </t>
  </si>
  <si>
    <t>Exports FOB</t>
  </si>
  <si>
    <t>[US$000]</t>
  </si>
  <si>
    <t>BALANCE OF TRADE - ALL  ITEMS</t>
  </si>
  <si>
    <t>99</t>
  </si>
  <si>
    <t>97</t>
  </si>
  <si>
    <t>94 - 96</t>
  </si>
  <si>
    <t>93</t>
  </si>
  <si>
    <t>90 - 92</t>
  </si>
  <si>
    <t>86 - 89</t>
  </si>
  <si>
    <t>84 - 85</t>
  </si>
  <si>
    <t>72 - 83</t>
  </si>
  <si>
    <t>71</t>
  </si>
  <si>
    <t>68 - 70</t>
  </si>
  <si>
    <t>64 - 67</t>
  </si>
  <si>
    <t>50 - 63</t>
  </si>
  <si>
    <t>47 - 49</t>
  </si>
  <si>
    <t>44 - 46</t>
  </si>
  <si>
    <t>41 - 43</t>
  </si>
  <si>
    <t>39 - 40</t>
  </si>
  <si>
    <t>28 - 38</t>
  </si>
  <si>
    <t>25 - 27</t>
  </si>
  <si>
    <t>16 - 24</t>
  </si>
  <si>
    <t>15</t>
  </si>
  <si>
    <t>06 -14</t>
  </si>
  <si>
    <t>01 -05</t>
  </si>
  <si>
    <t>Others</t>
  </si>
  <si>
    <t>Works of art, collectors pieces &amp; antiques</t>
  </si>
  <si>
    <t>Miscellaneous manufactured articles</t>
  </si>
  <si>
    <t>Arms and ammunition, parts &amp; accessories thereof</t>
  </si>
  <si>
    <t>Photographic &amp; optical, medical &amp; surgical goods &amp; clocks/watches &amp; musical instruments</t>
  </si>
  <si>
    <t>Vehicles, aircraft &amp; associated transport equipment</t>
  </si>
  <si>
    <t>Machinery &amp; mechanical &amp; electrical appliances &amp; parts thereof</t>
  </si>
  <si>
    <t>Base metals &amp; articles thereof</t>
  </si>
  <si>
    <t>Pearls, precious &amp; semi-precious stones &amp; metals</t>
  </si>
  <si>
    <t>Articles of stone, plaster, cement, glass &amp; ceremic products</t>
  </si>
  <si>
    <t>Footwear, headgear, umbrellas &amp; parts thereof</t>
  </si>
  <si>
    <t>Textiles &amp; textile articles</t>
  </si>
  <si>
    <t>Wood pulp, paper &amp; paperboard &amp; articles thereof</t>
  </si>
  <si>
    <t>Wood, cork &amp; articles thereof &amp; plaiting material</t>
  </si>
  <si>
    <t>Raw hides, skins, leather articles &amp; travel goods</t>
  </si>
  <si>
    <t>Plastic, rubber &amp; articles thereof</t>
  </si>
  <si>
    <t>Chemicals and allied products</t>
  </si>
  <si>
    <t>Mineral products</t>
  </si>
  <si>
    <t>Prepared foodstuffs, beverages, spirits &amp; tobacco</t>
  </si>
  <si>
    <t>Animal or vegetable oils &amp; fats</t>
  </si>
  <si>
    <t>Vegetable products</t>
  </si>
  <si>
    <t>Live animals: animal products</t>
  </si>
  <si>
    <t>XXII</t>
  </si>
  <si>
    <t>XXI</t>
  </si>
  <si>
    <t>XX</t>
  </si>
  <si>
    <t>XIX</t>
  </si>
  <si>
    <t>XVIII</t>
  </si>
  <si>
    <t>XVII</t>
  </si>
  <si>
    <t>XVI</t>
  </si>
  <si>
    <t>XV</t>
  </si>
  <si>
    <t>XIV</t>
  </si>
  <si>
    <t>XIII</t>
  </si>
  <si>
    <t>XII</t>
  </si>
  <si>
    <t>XI</t>
  </si>
  <si>
    <t>X</t>
  </si>
  <si>
    <t>IX</t>
  </si>
  <si>
    <t>VIII</t>
  </si>
  <si>
    <t>VII</t>
  </si>
  <si>
    <t>VI</t>
  </si>
  <si>
    <t>V</t>
  </si>
  <si>
    <t>IV</t>
  </si>
  <si>
    <t>III</t>
  </si>
  <si>
    <t>II</t>
  </si>
  <si>
    <t>I</t>
  </si>
  <si>
    <t>IMPORTS BY HS</t>
  </si>
  <si>
    <t>Table 2</t>
  </si>
  <si>
    <t>Raw hides, skins, leather articles thereof &amp; travel goods</t>
  </si>
  <si>
    <t>Table 3</t>
  </si>
  <si>
    <t>RE-EXPORTS BY HS</t>
  </si>
  <si>
    <t>Table 4</t>
  </si>
  <si>
    <t>Includes domestic and re-exports</t>
  </si>
  <si>
    <t>TOTAL EXPORTS BY HS</t>
  </si>
  <si>
    <t>Table 5</t>
  </si>
  <si>
    <t>TOTAL PRINCIPAL EXPORTS</t>
  </si>
  <si>
    <t>Total reexports</t>
  </si>
  <si>
    <t>PRINCIPAL REEXPORTS</t>
  </si>
  <si>
    <t>Total exports</t>
  </si>
  <si>
    <t>Cooked food e.g. pounded breadfruit and taro</t>
  </si>
  <si>
    <t>Handicrafts and Souvernirs</t>
  </si>
  <si>
    <t>Garment Products</t>
  </si>
  <si>
    <t>Powder Lime</t>
  </si>
  <si>
    <t>Live Clams</t>
  </si>
  <si>
    <t>Crab/Lobsters</t>
  </si>
  <si>
    <t>Reef Fish</t>
  </si>
  <si>
    <t>Piper Leaves</t>
  </si>
  <si>
    <t>Kava</t>
  </si>
  <si>
    <t>Citrus</t>
  </si>
  <si>
    <t>Copra</t>
  </si>
  <si>
    <t>PRINCIPAL EXPORTS</t>
  </si>
  <si>
    <t>Commodity</t>
  </si>
  <si>
    <t>Table 6</t>
  </si>
  <si>
    <t>Soap</t>
  </si>
  <si>
    <t>Footwear</t>
  </si>
  <si>
    <t>Cigarettes and tobacco</t>
  </si>
  <si>
    <t>Spirits</t>
  </si>
  <si>
    <t>Beer</t>
  </si>
  <si>
    <t>Soft drink</t>
  </si>
  <si>
    <t>Water</t>
  </si>
  <si>
    <t>Ice cream</t>
  </si>
  <si>
    <t>Sugar</t>
  </si>
  <si>
    <t>Rice</t>
  </si>
  <si>
    <t>Fruit and vegetable juice</t>
  </si>
  <si>
    <t>Milk and cream</t>
  </si>
  <si>
    <t>PRINCIPAL IMPORTS</t>
  </si>
  <si>
    <t>Table 7</t>
  </si>
  <si>
    <t>Balance</t>
  </si>
  <si>
    <t>Imports</t>
  </si>
  <si>
    <t>Exports</t>
  </si>
  <si>
    <t>of which the PICTs</t>
  </si>
  <si>
    <t xml:space="preserve">TOTAL </t>
  </si>
  <si>
    <t>Oceania</t>
  </si>
  <si>
    <t>Europe</t>
  </si>
  <si>
    <t>Asia</t>
  </si>
  <si>
    <t>The Americas</t>
  </si>
  <si>
    <t>Africa</t>
  </si>
  <si>
    <t>TRADE BY REGION</t>
  </si>
  <si>
    <t>Table 9</t>
  </si>
  <si>
    <t xml:space="preserve">Total </t>
  </si>
  <si>
    <t>Postal consignments, mail or courier shipments</t>
  </si>
  <si>
    <t>Road</t>
  </si>
  <si>
    <t>Sea</t>
  </si>
  <si>
    <t>Air</t>
  </si>
  <si>
    <t>Not elsewhere classified</t>
  </si>
  <si>
    <t>Land</t>
  </si>
  <si>
    <t xml:space="preserve"> TRADE BY MODE OF TRANSPORT</t>
  </si>
  <si>
    <t>Table 10</t>
  </si>
  <si>
    <t>Table 8</t>
  </si>
  <si>
    <t>BALANCE OF TRADE BY MAJOR PARTNER COUNTRIES</t>
  </si>
  <si>
    <t>Australia</t>
  </si>
  <si>
    <t xml:space="preserve">China, Peoples Republic of </t>
  </si>
  <si>
    <t>Fiji</t>
  </si>
  <si>
    <t>Guam</t>
  </si>
  <si>
    <t>Hong Kong</t>
  </si>
  <si>
    <t>Japan</t>
  </si>
  <si>
    <t>Korea</t>
  </si>
  <si>
    <t>Malaysia</t>
  </si>
  <si>
    <t>New Zealand</t>
  </si>
  <si>
    <t>Philippines</t>
  </si>
  <si>
    <t>Singapore</t>
  </si>
  <si>
    <t>Taiwan</t>
  </si>
  <si>
    <t>Thailand</t>
  </si>
  <si>
    <t>United States of America</t>
  </si>
  <si>
    <t>Meat of bovine animals fresh, chilled or frozen</t>
  </si>
  <si>
    <t>Meat of swine, fresh, chilled or frozen</t>
  </si>
  <si>
    <t>Coffee, whether or not roasted or decaffeinated; coffee husks and skins; coffee substitutes containing coffee in any proportion</t>
  </si>
  <si>
    <t>Wheat or meslin</t>
  </si>
  <si>
    <t>Sausages</t>
  </si>
  <si>
    <t>Other prepared or preserved meat, meat offal or blood, including hams and cuts thereof</t>
  </si>
  <si>
    <t>Prepared or preserved fish</t>
  </si>
  <si>
    <t>Sugar confectionery</t>
  </si>
  <si>
    <t>Chocolate and other food preparations containing cocoa</t>
  </si>
  <si>
    <t>Pasta, whether or not cooked or stuffed</t>
  </si>
  <si>
    <t>Bread, pastry, cakes, biscuits and other bakers' wares</t>
  </si>
  <si>
    <t>Prepared and preserved vegetables including canned</t>
  </si>
  <si>
    <t>Extracts, essences and concentrates, of coffee, tea or mate</t>
  </si>
  <si>
    <t>Sauces and preparations therefor; mixed condiments and mixed seasonings</t>
  </si>
  <si>
    <t>Cement</t>
  </si>
  <si>
    <t>Petroleum oils and oils obtained from bituminous minerals, crude</t>
  </si>
  <si>
    <t>Petroleum oils and oils obtained from bituminous minerals, other than crude</t>
  </si>
  <si>
    <t>Petroleum gases and other gaseous hydrocarbons</t>
  </si>
  <si>
    <t>Paints and varnishes</t>
  </si>
  <si>
    <t>Organic surface-active agents (other than soap)</t>
  </si>
  <si>
    <t>Tubes, pipes and hoses</t>
  </si>
  <si>
    <t>Articles for the conveyance or packing of goods</t>
  </si>
  <si>
    <t>Tableware, kitchenware, other household articles</t>
  </si>
  <si>
    <t>Builders' ware of plastics</t>
  </si>
  <si>
    <t>Other articles of plastics like office or school supplies</t>
  </si>
  <si>
    <t>New pneumatic tyres, of rubber</t>
  </si>
  <si>
    <t>Wood in the rough</t>
  </si>
  <si>
    <t>Toilet or facial tissue stock</t>
  </si>
  <si>
    <t>Woven fabrics of cotton</t>
  </si>
  <si>
    <t>Articles of apparel and clothing accessories, knitted or crocheted</t>
  </si>
  <si>
    <t>Internal combustion piston enginesand parts thereof</t>
  </si>
  <si>
    <t>Air conditioning machines</t>
  </si>
  <si>
    <t>Newspapers, journals and periodicals</t>
  </si>
  <si>
    <t>Electric motors and generators, electric generating sets and rotary converters  and parts thereof</t>
  </si>
  <si>
    <t>Telephone sets</t>
  </si>
  <si>
    <t>Motor vehicle for the transport of persons</t>
  </si>
  <si>
    <t>Motor vehicle for the transport of goods</t>
  </si>
  <si>
    <t>Parts and accessories of the motor vehicles</t>
  </si>
  <si>
    <t>Powder and preparations for making beverages other than those with a basis of milk; flavoured or coloured sugar syrups</t>
  </si>
  <si>
    <t>Ships, boats and floating structures</t>
  </si>
  <si>
    <t>Instruments and appliances used in medical, surgical, dental or veterinary sciences</t>
  </si>
  <si>
    <t>Furniture for use in doctor's surgery, hospital, offices and homes</t>
  </si>
  <si>
    <t>Sanitary towels (pads) and tampons</t>
  </si>
  <si>
    <t>Personal and household effects</t>
  </si>
  <si>
    <t>Wood sawn or chipped lengthwise, sliced or peeled, whether or not planed, sanded or finger-jointed</t>
  </si>
  <si>
    <t>Fork-lift trucks; other works trucks fitted with lifting or handling equipment</t>
  </si>
  <si>
    <t>Medicaments</t>
  </si>
  <si>
    <t xml:space="preserve"> </t>
  </si>
  <si>
    <t>Primary cells and primary batteries and electric accumulators</t>
  </si>
  <si>
    <t>Reexports of fuel</t>
  </si>
  <si>
    <t>Bananas</t>
  </si>
  <si>
    <t>Root crops</t>
  </si>
  <si>
    <t>Betel Nut</t>
  </si>
  <si>
    <t xml:space="preserve">Exports </t>
  </si>
  <si>
    <t>Offshore fish: tuna</t>
  </si>
  <si>
    <t>2019 p</t>
  </si>
  <si>
    <t>2020 p</t>
  </si>
  <si>
    <t>2021 p</t>
  </si>
  <si>
    <t>Source  : Customs and tax administration.</t>
  </si>
  <si>
    <t>p indicates data are provisional</t>
  </si>
  <si>
    <t>Meat and edible offal, of the poultry fresh, chilled or frozen</t>
  </si>
  <si>
    <t xml:space="preserve">          of which: turkey tails</t>
  </si>
  <si>
    <t>Sheets of veneering and plywood, veneered panels and similar laminated wood</t>
  </si>
  <si>
    <t>Refrigerators, freezers and other refrigerating or freezing equipment, electric or other</t>
  </si>
  <si>
    <t>Vietnam</t>
  </si>
  <si>
    <t xml:space="preserve">Prepared foods obtained by the swelling or roasting of cereals or cereal products </t>
  </si>
  <si>
    <t>Table 1</t>
  </si>
  <si>
    <t>CNMI</t>
  </si>
  <si>
    <t>Marshall Islands/RMI</t>
  </si>
  <si>
    <t>Mexico</t>
  </si>
  <si>
    <t>From 2020 the increase in exports data is due to National Fisheries Corporation commencing operations.</t>
  </si>
  <si>
    <t>Notes:</t>
  </si>
  <si>
    <t xml:space="preserve">Source: </t>
  </si>
  <si>
    <t>Customs and tax administration, Quarantine Unit, other Governmental agencies and enterprise.</t>
  </si>
  <si>
    <t>Customs and tax administration.</t>
  </si>
  <si>
    <t>Quarantine Unit and enterprise.</t>
  </si>
  <si>
    <t xml:space="preserve"> EXPORTS BY HS</t>
  </si>
  <si>
    <r>
      <rPr>
        <b/>
        <i/>
        <sz val="11"/>
        <rFont val="Calibri"/>
        <family val="2"/>
        <scheme val="minor"/>
      </rPr>
      <t>Important note</t>
    </r>
    <r>
      <rPr>
        <i/>
        <sz val="11"/>
        <rFont val="Calibri"/>
        <family val="2"/>
        <scheme val="minor"/>
      </rPr>
      <t>:  up until the 2018 IMTS compilation HS2002 was used.  HS 2017 was adopted in 2019.  As a consequence the table on principal imports has been modified.  However caution still needs to be exercised in interpreting the data as some 2002 HS codes do not have a 1:1 correlation with HS 2017 e.g. what was classified as turkey tails up until 2018 was cuts and offals of turkey which included turkey tails or for instance sanitary pads which in HS2002 did not have a distinct HS disaggregation.</t>
    </r>
  </si>
  <si>
    <t>Modes of transport from 2019-2021 have been estimated.</t>
  </si>
  <si>
    <t>HS Sections</t>
  </si>
  <si>
    <r>
      <t>Other reexports</t>
    </r>
    <r>
      <rPr>
        <b/>
        <sz val="10"/>
        <rFont val="Calibri"/>
        <family val="2"/>
        <scheme val="minor"/>
      </rPr>
      <t xml:space="preserve">  </t>
    </r>
  </si>
  <si>
    <t>Region</t>
  </si>
  <si>
    <t>Country</t>
  </si>
  <si>
    <t>Mode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</si>
</sst>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 #,##0_-;_-* &quot;-&quot;??_-;_-@_-"/>
    <numFmt numFmtId="166" formatCode="0.0_)"/>
  </numFmts>
  <fonts count="34" x14ac:knownFonts="1">
    <font>
      <sz val="11"/>
      <color theme="1"/>
      <name val="Calibri"/>
      <family val="2"/>
      <scheme val="minor"/>
    </font>
    <font>
      <sz val="11"/>
      <name val="Times New Roman"/>
      <family val="1"/>
    </font>
    <font>
      <i/>
      <sz val="11"/>
      <name val="Times New Roman"/>
      <family val="1"/>
    </font>
    <font>
      <i/>
      <sz val="10"/>
      <name val="Times New Roman"/>
      <family val="1"/>
    </font>
    <font>
      <sz val="10"/>
      <name val="Times New Roman"/>
      <family val="1"/>
    </font>
    <font>
      <b/>
      <sz val="11"/>
      <name val="Times New Roman"/>
      <family val="1"/>
    </font>
    <font>
      <b/>
      <sz val="11"/>
      <name val="Calibri"/>
      <family val="2"/>
      <scheme val="minor"/>
    </font>
    <font>
      <b/>
      <sz val="12"/>
      <color theme="1"/>
      <name val="Calibri"/>
      <family val="2"/>
      <scheme val="minor"/>
    </font>
    <font>
      <sz val="11"/>
      <name val="Calibri"/>
      <family val="2"/>
      <scheme val="minor"/>
    </font>
    <font>
      <sz val="10"/>
      <color indexed="8"/>
      <name val="Arial"/>
      <family val="2"/>
    </font>
    <font>
      <sz val="11"/>
      <color rgb="FFFF0000"/>
      <name val="Calibri"/>
      <family val="2"/>
      <scheme val="minor"/>
    </font>
    <font>
      <b/>
      <sz val="11"/>
      <color rgb="FFFF0000"/>
      <name val="Calibri"/>
      <family val="2"/>
      <scheme val="minor"/>
    </font>
    <font>
      <sz val="9"/>
      <color indexed="81"/>
      <name val="Tahoma"/>
      <family val="2"/>
    </font>
    <font>
      <b/>
      <sz val="9"/>
      <color indexed="81"/>
      <name val="Tahoma"/>
      <family val="2"/>
    </font>
    <font>
      <b/>
      <sz val="14"/>
      <name val="Calibri"/>
      <family val="2"/>
      <scheme val="minor"/>
    </font>
    <font>
      <b/>
      <sz val="12"/>
      <name val="Calibri"/>
      <family val="2"/>
      <scheme val="minor"/>
    </font>
    <font>
      <sz val="14"/>
      <name val="Calibri"/>
      <family val="2"/>
      <scheme val="minor"/>
    </font>
    <font>
      <sz val="10"/>
      <name val="Calibri"/>
      <family val="2"/>
      <scheme val="minor"/>
    </font>
    <font>
      <b/>
      <sz val="10"/>
      <name val="Calibri"/>
      <family val="2"/>
      <scheme val="minor"/>
    </font>
    <font>
      <b/>
      <sz val="10"/>
      <color theme="1"/>
      <name val="Calibri"/>
      <family val="2"/>
      <scheme val="minor"/>
    </font>
    <font>
      <b/>
      <i/>
      <sz val="11"/>
      <color rgb="FFFF0000"/>
      <name val="Calibri"/>
      <family val="2"/>
      <scheme val="minor"/>
    </font>
    <font>
      <sz val="11"/>
      <color theme="1"/>
      <name val="Calibri"/>
      <family val="2"/>
      <scheme val="minor"/>
    </font>
    <font>
      <sz val="10"/>
      <name val="Arial"/>
      <family val="2"/>
    </font>
    <font>
      <b/>
      <i/>
      <sz val="11"/>
      <name val="Calibri"/>
      <family val="2"/>
      <scheme val="minor"/>
    </font>
    <font>
      <i/>
      <sz val="11"/>
      <name val="Calibri"/>
      <family val="2"/>
      <scheme val="minor"/>
    </font>
    <font>
      <sz val="8"/>
      <name val="Calibri"/>
      <family val="2"/>
      <scheme val="minor"/>
    </font>
    <font>
      <sz val="12"/>
      <name val="Calibri"/>
      <family val="2"/>
      <scheme val="minor"/>
    </font>
    <font>
      <i/>
      <sz val="10"/>
      <name val="Calibri"/>
      <family val="2"/>
      <scheme val="minor"/>
    </font>
    <font>
      <i/>
      <sz val="10"/>
      <color theme="1"/>
      <name val="Calibri"/>
      <family val="2"/>
      <scheme val="minor"/>
    </font>
    <font>
      <sz val="12"/>
      <color theme="1"/>
      <name val="Calibri"/>
      <family val="2"/>
      <scheme val="minor"/>
    </font>
    <font>
      <sz val="10"/>
      <color theme="1"/>
      <name val="Calibri"/>
      <family val="2"/>
      <scheme val="minor"/>
    </font>
    <font>
      <b/>
      <i/>
      <sz val="10"/>
      <name val="Calibri"/>
      <family val="2"/>
      <scheme val="minor"/>
    </font>
    <font>
      <b/>
      <u/>
      <sz val="10"/>
      <name val="Calibri"/>
      <family val="2"/>
      <scheme val="minor"/>
    </font>
    <font>
      <i/>
      <sz val="12"/>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s>
  <cellStyleXfs count="9">
    <xf numFmtId="0" fontId="0" fillId="0" borderId="0"/>
    <xf numFmtId="0" fontId="9" fillId="0" borderId="0"/>
    <xf numFmtId="0" fontId="22" fillId="0" borderId="0"/>
    <xf numFmtId="164" fontId="22" fillId="0" borderId="0" applyFont="0" applyFill="0" applyBorder="0" applyAlignment="0" applyProtection="0"/>
    <xf numFmtId="164" fontId="22" fillId="0" borderId="0" applyFont="0" applyFill="0" applyBorder="0" applyAlignment="0" applyProtection="0"/>
    <xf numFmtId="164"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1" fillId="0" borderId="0"/>
  </cellStyleXfs>
  <cellXfs count="184">
    <xf numFmtId="0" fontId="0" fillId="0" borderId="0" xfId="0"/>
    <xf numFmtId="0" fontId="2" fillId="0" borderId="1" xfId="0" applyFont="1" applyBorder="1"/>
    <xf numFmtId="0" fontId="3" fillId="2" borderId="1" xfId="0" applyFont="1" applyFill="1" applyBorder="1"/>
    <xf numFmtId="3" fontId="1" fillId="2" borderId="1" xfId="0" applyNumberFormat="1" applyFont="1" applyFill="1" applyBorder="1"/>
    <xf numFmtId="0" fontId="4" fillId="2" borderId="1" xfId="0" applyFont="1" applyFill="1" applyBorder="1"/>
    <xf numFmtId="3" fontId="5" fillId="2" borderId="1" xfId="0" applyNumberFormat="1" applyFont="1" applyFill="1" applyBorder="1"/>
    <xf numFmtId="3" fontId="4" fillId="2" borderId="1" xfId="0" applyNumberFormat="1" applyFont="1" applyFill="1" applyBorder="1"/>
    <xf numFmtId="0" fontId="8" fillId="2" borderId="1" xfId="0" applyFont="1" applyFill="1" applyBorder="1"/>
    <xf numFmtId="3" fontId="5" fillId="2" borderId="1" xfId="0" applyNumberFormat="1" applyFont="1" applyFill="1" applyBorder="1" applyAlignment="1">
      <alignment horizontal="right"/>
    </xf>
    <xf numFmtId="0" fontId="8" fillId="2" borderId="1" xfId="0" applyFont="1" applyFill="1" applyBorder="1" applyAlignment="1">
      <alignment horizontal="right" vertical="center"/>
    </xf>
    <xf numFmtId="0" fontId="11" fillId="2" borderId="1" xfId="0" applyFont="1" applyFill="1" applyBorder="1"/>
    <xf numFmtId="0" fontId="10" fillId="2" borderId="1" xfId="0" applyFont="1" applyFill="1" applyBorder="1"/>
    <xf numFmtId="3" fontId="8" fillId="2" borderId="1" xfId="0" applyNumberFormat="1" applyFont="1" applyFill="1" applyBorder="1"/>
    <xf numFmtId="3" fontId="10" fillId="2" borderId="1" xfId="0" applyNumberFormat="1" applyFont="1" applyFill="1" applyBorder="1" applyAlignment="1">
      <alignment horizontal="right"/>
    </xf>
    <xf numFmtId="0" fontId="15" fillId="2" borderId="1" xfId="0" applyFont="1" applyFill="1" applyBorder="1" applyAlignment="1">
      <alignment horizontal="right"/>
    </xf>
    <xf numFmtId="3" fontId="11" fillId="2" borderId="1" xfId="0" applyNumberFormat="1" applyFont="1" applyFill="1" applyBorder="1"/>
    <xf numFmtId="0" fontId="16" fillId="2" borderId="1" xfId="0" applyFont="1" applyFill="1" applyBorder="1"/>
    <xf numFmtId="0" fontId="17" fillId="2" borderId="1" xfId="0" applyFont="1" applyFill="1" applyBorder="1"/>
    <xf numFmtId="0" fontId="18" fillId="2" borderId="1" xfId="0" applyFont="1" applyFill="1" applyBorder="1" applyAlignment="1">
      <alignment horizontal="center"/>
    </xf>
    <xf numFmtId="0" fontId="19" fillId="2" borderId="1" xfId="0" applyFont="1" applyFill="1" applyBorder="1" applyAlignment="1">
      <alignment horizontal="justify" vertical="top" wrapText="1"/>
    </xf>
    <xf numFmtId="0" fontId="19" fillId="2" borderId="1" xfId="0" applyFont="1" applyFill="1" applyBorder="1"/>
    <xf numFmtId="0" fontId="18" fillId="2" borderId="1" xfId="0" applyFont="1" applyFill="1" applyBorder="1" applyAlignment="1">
      <alignment horizontal="left" wrapText="1"/>
    </xf>
    <xf numFmtId="0" fontId="19" fillId="2" borderId="1" xfId="0" applyFont="1" applyFill="1" applyBorder="1" applyAlignment="1">
      <alignment horizontal="left" wrapText="1"/>
    </xf>
    <xf numFmtId="0" fontId="18" fillId="2" borderId="1" xfId="0" applyFont="1" applyFill="1" applyBorder="1" applyAlignment="1">
      <alignment horizontal="left"/>
    </xf>
    <xf numFmtId="0" fontId="18" fillId="2" borderId="1" xfId="0" applyFont="1" applyFill="1" applyBorder="1" applyAlignment="1">
      <alignment horizontal="center" wrapText="1"/>
    </xf>
    <xf numFmtId="49" fontId="17" fillId="2" borderId="1" xfId="0" applyNumberFormat="1" applyFont="1" applyFill="1" applyBorder="1" applyAlignment="1">
      <alignment horizontal="center"/>
    </xf>
    <xf numFmtId="3" fontId="14" fillId="2" borderId="1" xfId="0" applyNumberFormat="1" applyFont="1" applyFill="1" applyBorder="1" applyAlignment="1">
      <alignment horizontal="left" vertical="center" wrapText="1"/>
    </xf>
    <xf numFmtId="3" fontId="17" fillId="2" borderId="1" xfId="0" applyNumberFormat="1" applyFont="1" applyFill="1" applyBorder="1" applyAlignment="1">
      <alignment horizontal="center"/>
    </xf>
    <xf numFmtId="3" fontId="17" fillId="0" borderId="1" xfId="0" applyNumberFormat="1" applyFont="1" applyBorder="1"/>
    <xf numFmtId="0" fontId="6" fillId="2" borderId="1" xfId="0" applyFont="1" applyFill="1" applyBorder="1"/>
    <xf numFmtId="0" fontId="8" fillId="2" borderId="1" xfId="0" applyFont="1" applyFill="1" applyBorder="1" applyAlignment="1">
      <alignment horizontal="right"/>
    </xf>
    <xf numFmtId="3" fontId="20" fillId="2" borderId="1" xfId="0" applyNumberFormat="1" applyFont="1" applyFill="1" applyBorder="1"/>
    <xf numFmtId="3" fontId="10" fillId="2" borderId="1" xfId="0" applyNumberFormat="1" applyFont="1" applyFill="1" applyBorder="1" applyAlignment="1">
      <alignment horizontal="center"/>
    </xf>
    <xf numFmtId="3" fontId="8" fillId="2" borderId="1" xfId="0" applyNumberFormat="1" applyFont="1" applyFill="1" applyBorder="1" applyAlignment="1">
      <alignment horizontal="right"/>
    </xf>
    <xf numFmtId="3" fontId="6" fillId="2" borderId="1" xfId="0" applyNumberFormat="1" applyFont="1" applyFill="1" applyBorder="1"/>
    <xf numFmtId="3" fontId="8" fillId="2" borderId="1" xfId="0" applyNumberFormat="1" applyFont="1" applyFill="1" applyBorder="1" applyAlignment="1">
      <alignment horizontal="center"/>
    </xf>
    <xf numFmtId="3" fontId="24" fillId="2" borderId="1" xfId="0" applyNumberFormat="1" applyFont="1" applyFill="1" applyBorder="1"/>
    <xf numFmtId="0" fontId="8" fillId="2" borderId="1" xfId="0" applyFont="1" applyFill="1" applyBorder="1" applyAlignment="1">
      <alignment vertical="center" wrapText="1"/>
    </xf>
    <xf numFmtId="1" fontId="6" fillId="2" borderId="1" xfId="0" applyNumberFormat="1" applyFont="1" applyFill="1" applyBorder="1"/>
    <xf numFmtId="0" fontId="8" fillId="2" borderId="1" xfId="0" applyFont="1" applyFill="1" applyBorder="1" applyAlignment="1">
      <alignment horizontal="left"/>
    </xf>
    <xf numFmtId="0" fontId="8" fillId="2" borderId="1" xfId="0" applyFont="1" applyFill="1" applyBorder="1" applyAlignment="1">
      <alignment wrapText="1"/>
    </xf>
    <xf numFmtId="0" fontId="8" fillId="2" borderId="1" xfId="0" applyFont="1" applyFill="1" applyBorder="1" applyAlignment="1">
      <alignment horizontal="left" vertical="center" wrapText="1"/>
    </xf>
    <xf numFmtId="0" fontId="24" fillId="2" borderId="1" xfId="0" applyFont="1" applyFill="1" applyBorder="1" applyAlignment="1">
      <alignment wrapText="1"/>
    </xf>
    <xf numFmtId="0" fontId="24" fillId="2" borderId="1" xfId="0" applyFont="1" applyFill="1" applyBorder="1"/>
    <xf numFmtId="0" fontId="6" fillId="2" borderId="1" xfId="0" applyFont="1" applyFill="1" applyBorder="1" applyAlignment="1">
      <alignment wrapText="1"/>
    </xf>
    <xf numFmtId="0" fontId="8" fillId="0" borderId="1" xfId="0" applyFont="1" applyBorder="1" applyAlignment="1">
      <alignment vertical="top"/>
    </xf>
    <xf numFmtId="3" fontId="8" fillId="0" borderId="1" xfId="0" applyNumberFormat="1" applyFont="1" applyBorder="1" applyAlignment="1">
      <alignment horizontal="right"/>
    </xf>
    <xf numFmtId="3" fontId="17" fillId="2" borderId="1" xfId="0" applyNumberFormat="1" applyFont="1" applyFill="1" applyBorder="1"/>
    <xf numFmtId="17" fontId="4" fillId="2" borderId="1" xfId="0" quotePrefix="1" applyNumberFormat="1" applyFont="1" applyFill="1" applyBorder="1"/>
    <xf numFmtId="0" fontId="4" fillId="2" borderId="1" xfId="0" quotePrefix="1" applyFont="1" applyFill="1" applyBorder="1"/>
    <xf numFmtId="0" fontId="6" fillId="2" borderId="1" xfId="0" applyFont="1" applyFill="1" applyBorder="1" applyAlignment="1">
      <alignment horizontal="center" wrapText="1"/>
    </xf>
    <xf numFmtId="0" fontId="8" fillId="2" borderId="1" xfId="0" applyFont="1" applyFill="1" applyBorder="1" applyAlignment="1">
      <alignment horizontal="center"/>
    </xf>
    <xf numFmtId="3" fontId="3" fillId="2" borderId="1" xfId="0" applyNumberFormat="1" applyFont="1" applyFill="1" applyBorder="1"/>
    <xf numFmtId="3" fontId="8" fillId="2" borderId="0" xfId="0" applyNumberFormat="1" applyFont="1" applyFill="1"/>
    <xf numFmtId="0" fontId="26" fillId="2" borderId="1" xfId="0" applyFont="1" applyFill="1" applyBorder="1" applyAlignment="1">
      <alignment horizontal="center"/>
    </xf>
    <xf numFmtId="3" fontId="23" fillId="2" borderId="1" xfId="0" applyNumberFormat="1" applyFont="1" applyFill="1" applyBorder="1"/>
    <xf numFmtId="0" fontId="0" fillId="2" borderId="1" xfId="0" applyFill="1" applyBorder="1" applyAlignment="1">
      <alignment horizontal="center"/>
    </xf>
    <xf numFmtId="0" fontId="0" fillId="2" borderId="1" xfId="0" applyFill="1" applyBorder="1" applyAlignment="1">
      <alignment vertical="top"/>
    </xf>
    <xf numFmtId="0" fontId="14" fillId="2" borderId="1" xfId="0" applyFont="1" applyFill="1" applyBorder="1" applyAlignment="1">
      <alignment horizontal="center"/>
    </xf>
    <xf numFmtId="0" fontId="18" fillId="2" borderId="1" xfId="0" applyFont="1" applyFill="1" applyBorder="1" applyAlignment="1">
      <alignment horizontal="center"/>
    </xf>
    <xf numFmtId="0" fontId="6" fillId="2" borderId="1" xfId="0" applyFont="1" applyFill="1" applyBorder="1" applyAlignment="1">
      <alignment horizontal="center" vertical="center" wrapText="1"/>
    </xf>
    <xf numFmtId="0" fontId="18" fillId="2" borderId="1" xfId="0" applyFont="1" applyFill="1" applyBorder="1" applyAlignment="1">
      <alignment horizontal="right" vertical="center" wrapText="1" indent="2"/>
    </xf>
    <xf numFmtId="0" fontId="0" fillId="2" borderId="1" xfId="0" applyFill="1" applyBorder="1" applyAlignment="1">
      <alignment horizontal="right" vertical="center" wrapText="1" indent="2"/>
    </xf>
    <xf numFmtId="0" fontId="14" fillId="2" borderId="1" xfId="0" applyFont="1" applyFill="1" applyBorder="1" applyAlignment="1">
      <alignment vertical="top"/>
    </xf>
    <xf numFmtId="0" fontId="7" fillId="2" borderId="1" xfId="0" applyFont="1" applyFill="1" applyBorder="1" applyAlignment="1">
      <alignment horizontal="center" wrapText="1"/>
    </xf>
    <xf numFmtId="0" fontId="7" fillId="0" borderId="1" xfId="0" applyFont="1" applyBorder="1" applyAlignment="1">
      <alignment horizont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xf>
    <xf numFmtId="0" fontId="8" fillId="2" borderId="1" xfId="0" applyFont="1" applyFill="1" applyBorder="1"/>
    <xf numFmtId="0" fontId="8" fillId="2" borderId="1" xfId="0" applyFont="1" applyFill="1" applyBorder="1" applyAlignment="1">
      <alignment vertical="top"/>
    </xf>
    <xf numFmtId="0" fontId="8" fillId="2" borderId="9" xfId="0" applyFont="1" applyFill="1" applyBorder="1" applyAlignment="1">
      <alignment vertical="top"/>
    </xf>
    <xf numFmtId="0" fontId="8" fillId="2" borderId="12" xfId="0" applyFont="1" applyFill="1" applyBorder="1" applyAlignment="1">
      <alignment vertical="top"/>
    </xf>
    <xf numFmtId="0" fontId="8" fillId="2" borderId="11" xfId="0" applyFont="1" applyFill="1" applyBorder="1" applyAlignment="1">
      <alignment vertical="top"/>
    </xf>
    <xf numFmtId="0" fontId="8" fillId="2" borderId="8" xfId="0" applyFont="1" applyFill="1" applyBorder="1" applyAlignment="1">
      <alignment vertical="top"/>
    </xf>
    <xf numFmtId="0" fontId="8" fillId="2" borderId="7" xfId="0" applyFont="1" applyFill="1" applyBorder="1" applyAlignment="1">
      <alignment vertical="top"/>
    </xf>
    <xf numFmtId="0" fontId="8" fillId="2" borderId="4"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xf numFmtId="0" fontId="8" fillId="2" borderId="3" xfId="0" applyFont="1" applyFill="1" applyBorder="1"/>
    <xf numFmtId="0" fontId="8" fillId="2" borderId="5" xfId="0" applyFont="1" applyFill="1" applyBorder="1" applyAlignment="1">
      <alignment horizontal="center"/>
    </xf>
    <xf numFmtId="0" fontId="8" fillId="2" borderId="5" xfId="0" applyFont="1" applyFill="1" applyBorder="1" applyAlignment="1">
      <alignment vertical="top"/>
    </xf>
    <xf numFmtId="0" fontId="24" fillId="2" borderId="2" xfId="0" applyFont="1" applyFill="1" applyBorder="1" applyAlignment="1">
      <alignment horizontal="left" wrapText="1"/>
    </xf>
    <xf numFmtId="0" fontId="24" fillId="2" borderId="4" xfId="0" applyFont="1" applyFill="1" applyBorder="1" applyAlignment="1">
      <alignment horizontal="left" wrapText="1"/>
    </xf>
    <xf numFmtId="0" fontId="24" fillId="2" borderId="3" xfId="0" applyFont="1" applyFill="1" applyBorder="1" applyAlignment="1">
      <alignment horizontal="left" wrapText="1"/>
    </xf>
    <xf numFmtId="0" fontId="14" fillId="2" borderId="1" xfId="0" applyFont="1" applyFill="1" applyBorder="1" applyAlignment="1">
      <alignment horizontal="left" vertical="top"/>
    </xf>
    <xf numFmtId="0" fontId="8" fillId="2" borderId="1" xfId="0" applyFont="1" applyFill="1" applyBorder="1" applyAlignment="1">
      <alignment horizontal="left" vertical="top"/>
    </xf>
    <xf numFmtId="0" fontId="6" fillId="2" borderId="1" xfId="0" applyFont="1" applyFill="1" applyBorder="1" applyAlignment="1">
      <alignment horizontal="center" wrapText="1"/>
    </xf>
    <xf numFmtId="0" fontId="14" fillId="2" borderId="2" xfId="0" applyFont="1" applyFill="1" applyBorder="1" applyAlignment="1">
      <alignment horizontal="center" vertical="top"/>
    </xf>
    <xf numFmtId="0" fontId="14" fillId="2" borderId="4" xfId="0" applyFont="1" applyFill="1" applyBorder="1" applyAlignment="1">
      <alignment horizontal="center" vertical="top"/>
    </xf>
    <xf numFmtId="0" fontId="14" fillId="2" borderId="3" xfId="0" applyFont="1" applyFill="1" applyBorder="1" applyAlignment="1">
      <alignment horizontal="center" vertical="top"/>
    </xf>
    <xf numFmtId="0" fontId="14" fillId="2" borderId="2" xfId="0" applyFont="1" applyFill="1" applyBorder="1" applyAlignment="1">
      <alignment horizontal="center"/>
    </xf>
    <xf numFmtId="0" fontId="14" fillId="2" borderId="4" xfId="0" applyFont="1" applyFill="1" applyBorder="1" applyAlignment="1">
      <alignment horizontal="center"/>
    </xf>
    <xf numFmtId="0" fontId="14" fillId="2" borderId="3" xfId="0" applyFont="1" applyFill="1" applyBorder="1" applyAlignment="1">
      <alignment horizontal="center"/>
    </xf>
    <xf numFmtId="0" fontId="8" fillId="2" borderId="1" xfId="0" applyFont="1" applyFill="1" applyBorder="1" applyAlignment="1">
      <alignment horizontal="right" vertical="center"/>
    </xf>
    <xf numFmtId="0" fontId="6" fillId="2" borderId="1" xfId="0" applyFont="1" applyFill="1" applyBorder="1" applyAlignment="1">
      <alignment vertical="top"/>
    </xf>
    <xf numFmtId="0" fontId="0" fillId="2" borderId="1" xfId="0" applyFont="1" applyFill="1" applyBorder="1" applyAlignment="1">
      <alignment vertical="top"/>
    </xf>
    <xf numFmtId="0" fontId="6" fillId="2" borderId="1" xfId="0" applyFont="1" applyFill="1" applyBorder="1" applyAlignment="1">
      <alignment horizontal="center"/>
    </xf>
    <xf numFmtId="0" fontId="0" fillId="2" borderId="1" xfId="0" applyFont="1" applyFill="1" applyBorder="1" applyAlignment="1">
      <alignment horizontal="center"/>
    </xf>
    <xf numFmtId="0" fontId="6" fillId="2" borderId="1" xfId="0" applyFont="1" applyFill="1" applyBorder="1" applyAlignment="1">
      <alignment horizontal="center"/>
    </xf>
    <xf numFmtId="0" fontId="0" fillId="2" borderId="1" xfId="0" applyFont="1" applyFill="1" applyBorder="1" applyAlignment="1">
      <alignment horizontal="center" vertical="center" wrapText="1"/>
    </xf>
    <xf numFmtId="0" fontId="6" fillId="2" borderId="1" xfId="0" applyFont="1" applyFill="1" applyBorder="1" applyAlignment="1">
      <alignment horizontal="left" vertical="center"/>
    </xf>
    <xf numFmtId="0" fontId="8" fillId="2" borderId="1" xfId="0" applyFont="1" applyFill="1" applyBorder="1" applyAlignment="1">
      <alignment horizontal="left" vertical="center"/>
    </xf>
    <xf numFmtId="3" fontId="8" fillId="2" borderId="2" xfId="0" applyNumberFormat="1" applyFont="1" applyFill="1" applyBorder="1"/>
    <xf numFmtId="3" fontId="8" fillId="2" borderId="2" xfId="0" applyNumberFormat="1" applyFont="1" applyFill="1" applyBorder="1" applyAlignment="1">
      <alignment horizontal="right"/>
    </xf>
    <xf numFmtId="0" fontId="23" fillId="2" borderId="1" xfId="0" applyFont="1" applyFill="1" applyBorder="1"/>
    <xf numFmtId="0" fontId="20" fillId="2" borderId="1" xfId="0" applyFont="1" applyFill="1" applyBorder="1"/>
    <xf numFmtId="0" fontId="27" fillId="2" borderId="1" xfId="0" applyFont="1" applyFill="1" applyBorder="1"/>
    <xf numFmtId="3" fontId="27" fillId="2" borderId="1" xfId="0" applyNumberFormat="1" applyFont="1" applyFill="1" applyBorder="1"/>
    <xf numFmtId="0" fontId="27" fillId="0" borderId="1" xfId="0" applyFont="1" applyBorder="1"/>
    <xf numFmtId="0" fontId="17" fillId="2" borderId="1" xfId="0" applyFont="1" applyFill="1" applyBorder="1" applyAlignment="1">
      <alignment horizontal="center"/>
    </xf>
    <xf numFmtId="0" fontId="28" fillId="0" borderId="0" xfId="0" applyFont="1" applyAlignment="1">
      <alignment vertical="center"/>
    </xf>
    <xf numFmtId="0" fontId="14" fillId="2" borderId="1" xfId="0" applyFont="1" applyFill="1" applyBorder="1" applyAlignment="1">
      <alignment horizontal="center" wrapText="1"/>
    </xf>
    <xf numFmtId="0" fontId="18" fillId="2" borderId="1" xfId="0" applyFont="1" applyFill="1" applyBorder="1" applyAlignment="1">
      <alignment horizontal="center" vertical="center" wrapText="1"/>
    </xf>
    <xf numFmtId="0" fontId="26" fillId="2" borderId="1" xfId="0" applyFont="1" applyFill="1" applyBorder="1" applyAlignment="1">
      <alignment horizontal="justify" vertical="top" wrapText="1"/>
    </xf>
    <xf numFmtId="3" fontId="18" fillId="2" borderId="1" xfId="0" applyNumberFormat="1" applyFont="1" applyFill="1" applyBorder="1"/>
    <xf numFmtId="0" fontId="18" fillId="2" borderId="1" xfId="0" applyFont="1" applyFill="1" applyBorder="1"/>
    <xf numFmtId="0" fontId="14" fillId="2" borderId="10" xfId="0" applyFont="1" applyFill="1" applyBorder="1" applyAlignment="1">
      <alignment vertical="top"/>
    </xf>
    <xf numFmtId="0" fontId="0" fillId="2" borderId="9" xfId="0" applyFont="1" applyFill="1" applyBorder="1" applyAlignment="1">
      <alignment vertical="top"/>
    </xf>
    <xf numFmtId="0" fontId="0" fillId="2" borderId="4" xfId="0" applyFont="1" applyFill="1" applyBorder="1" applyAlignment="1">
      <alignment horizontal="center"/>
    </xf>
    <xf numFmtId="0" fontId="0" fillId="2" borderId="3" xfId="0" applyFont="1" applyFill="1" applyBorder="1" applyAlignment="1">
      <alignment horizontal="center"/>
    </xf>
    <xf numFmtId="0" fontId="0" fillId="2" borderId="8" xfId="0" applyFont="1" applyFill="1" applyBorder="1" applyAlignment="1">
      <alignment vertical="top"/>
    </xf>
    <xf numFmtId="0" fontId="0" fillId="2" borderId="7" xfId="0" applyFont="1" applyFill="1" applyBorder="1" applyAlignment="1">
      <alignment vertical="top"/>
    </xf>
    <xf numFmtId="0" fontId="14" fillId="2" borderId="2" xfId="0" applyFont="1" applyFill="1" applyBorder="1" applyAlignment="1">
      <alignment horizontal="center" wrapText="1"/>
    </xf>
    <xf numFmtId="0" fontId="0" fillId="2" borderId="4" xfId="0" applyFont="1" applyFill="1" applyBorder="1"/>
    <xf numFmtId="0" fontId="0" fillId="2" borderId="3" xfId="0" applyFont="1" applyFill="1" applyBorder="1"/>
    <xf numFmtId="0" fontId="29" fillId="2" borderId="1" xfId="0" applyFont="1" applyFill="1" applyBorder="1" applyAlignment="1">
      <alignment horizontal="justify" vertical="top" wrapText="1"/>
    </xf>
    <xf numFmtId="0" fontId="30" fillId="2" borderId="1" xfId="0" applyFont="1" applyFill="1" applyBorder="1"/>
    <xf numFmtId="0" fontId="18" fillId="2" borderId="6" xfId="0" applyFont="1" applyFill="1" applyBorder="1" applyAlignment="1">
      <alignment horizontal="center"/>
    </xf>
    <xf numFmtId="0" fontId="0" fillId="2" borderId="5" xfId="0" applyFont="1" applyFill="1" applyBorder="1" applyAlignment="1">
      <alignment horizontal="center"/>
    </xf>
    <xf numFmtId="0" fontId="17" fillId="0" borderId="14" xfId="0" applyFont="1" applyBorder="1"/>
    <xf numFmtId="3" fontId="8" fillId="0" borderId="14" xfId="0" applyNumberFormat="1" applyFont="1" applyBorder="1" applyAlignment="1">
      <alignment horizontal="right"/>
    </xf>
    <xf numFmtId="3" fontId="8" fillId="0" borderId="13" xfId="0" applyNumberFormat="1" applyFont="1" applyBorder="1" applyAlignment="1">
      <alignment horizontal="right"/>
    </xf>
    <xf numFmtId="0" fontId="31" fillId="2" borderId="2" xfId="0" applyFont="1" applyFill="1" applyBorder="1" applyAlignment="1">
      <alignment horizontal="center" wrapText="1"/>
    </xf>
    <xf numFmtId="49" fontId="17" fillId="2" borderId="1" xfId="0" applyNumberFormat="1" applyFont="1" applyFill="1" applyBorder="1" applyAlignment="1">
      <alignment horizontal="left"/>
    </xf>
    <xf numFmtId="0" fontId="14" fillId="2" borderId="6" xfId="0" applyFont="1" applyFill="1" applyBorder="1" applyAlignment="1">
      <alignment vertical="top"/>
    </xf>
    <xf numFmtId="0" fontId="14" fillId="2" borderId="1" xfId="0" applyFont="1" applyFill="1" applyBorder="1"/>
    <xf numFmtId="0" fontId="32" fillId="2" borderId="5" xfId="0" applyFont="1" applyFill="1" applyBorder="1" applyAlignment="1">
      <alignment horizontal="left"/>
    </xf>
    <xf numFmtId="0" fontId="8" fillId="2" borderId="1" xfId="2" applyFont="1" applyFill="1" applyBorder="1" applyAlignment="1">
      <alignment wrapText="1"/>
    </xf>
    <xf numFmtId="3" fontId="8" fillId="2" borderId="14" xfId="0" applyNumberFormat="1" applyFont="1" applyFill="1" applyBorder="1" applyAlignment="1">
      <alignment horizontal="right"/>
    </xf>
    <xf numFmtId="3" fontId="8" fillId="2" borderId="6" xfId="0" applyNumberFormat="1" applyFont="1" applyFill="1" applyBorder="1" applyAlignment="1">
      <alignment horizontal="right"/>
    </xf>
    <xf numFmtId="0" fontId="8" fillId="2" borderId="1" xfId="2" applyFont="1" applyFill="1" applyBorder="1"/>
    <xf numFmtId="3" fontId="8" fillId="2" borderId="6" xfId="0" applyNumberFormat="1" applyFont="1" applyFill="1" applyBorder="1"/>
    <xf numFmtId="3" fontId="8" fillId="2" borderId="14" xfId="0" applyNumberFormat="1" applyFont="1" applyFill="1" applyBorder="1"/>
    <xf numFmtId="0" fontId="32" fillId="2" borderId="5" xfId="0" applyFont="1" applyFill="1" applyBorder="1"/>
    <xf numFmtId="3" fontId="6" fillId="2" borderId="2" xfId="0" applyNumberFormat="1" applyFont="1" applyFill="1" applyBorder="1"/>
    <xf numFmtId="3" fontId="6" fillId="2" borderId="1" xfId="0" applyNumberFormat="1" applyFont="1" applyFill="1" applyBorder="1" applyAlignment="1">
      <alignment horizontal="right"/>
    </xf>
    <xf numFmtId="3" fontId="6" fillId="2" borderId="1" xfId="0" applyNumberFormat="1" applyFont="1" applyFill="1" applyBorder="1" applyAlignment="1">
      <alignment horizontal="center"/>
    </xf>
    <xf numFmtId="0" fontId="32" fillId="2" borderId="1" xfId="0" applyFont="1" applyFill="1" applyBorder="1" applyAlignment="1">
      <alignment vertical="center"/>
    </xf>
    <xf numFmtId="0" fontId="17" fillId="2" borderId="1" xfId="0" applyFont="1" applyFill="1" applyBorder="1" applyAlignment="1">
      <alignment vertical="center"/>
    </xf>
    <xf numFmtId="0" fontId="18" fillId="2" borderId="1" xfId="0" applyFont="1" applyFill="1" applyBorder="1" applyAlignment="1">
      <alignment vertical="center"/>
    </xf>
    <xf numFmtId="0" fontId="32" fillId="2" borderId="1" xfId="0" applyFont="1" applyFill="1" applyBorder="1"/>
    <xf numFmtId="165" fontId="6" fillId="2" borderId="1" xfId="0" applyNumberFormat="1" applyFont="1" applyFill="1" applyBorder="1" applyAlignment="1">
      <alignment vertical="center"/>
    </xf>
    <xf numFmtId="0" fontId="14" fillId="2" borderId="1" xfId="0" applyFont="1" applyFill="1" applyBorder="1" applyAlignment="1">
      <alignment vertical="top" wrapText="1"/>
    </xf>
    <xf numFmtId="0" fontId="8" fillId="2" borderId="1" xfId="1" applyFont="1" applyFill="1" applyBorder="1" applyAlignment="1">
      <alignment wrapText="1"/>
    </xf>
    <xf numFmtId="3" fontId="8" fillId="2" borderId="1" xfId="0" applyNumberFormat="1" applyFont="1" applyFill="1" applyBorder="1" applyAlignment="1">
      <alignment wrapText="1"/>
    </xf>
    <xf numFmtId="0" fontId="17" fillId="2" borderId="1" xfId="0" applyFont="1" applyFill="1" applyBorder="1" applyAlignment="1">
      <alignment wrapText="1"/>
    </xf>
    <xf numFmtId="0" fontId="6" fillId="2" borderId="1" xfId="0" applyFont="1" applyFill="1" applyBorder="1" applyAlignment="1">
      <alignment horizontal="left"/>
    </xf>
    <xf numFmtId="0" fontId="14" fillId="2" borderId="1" xfId="0" applyFont="1" applyFill="1" applyBorder="1" applyAlignment="1">
      <alignment vertical="top" wrapText="1"/>
    </xf>
    <xf numFmtId="3" fontId="14" fillId="2" borderId="1" xfId="0" applyNumberFormat="1" applyFont="1" applyFill="1" applyBorder="1"/>
    <xf numFmtId="0" fontId="6" fillId="2" borderId="1" xfId="0" applyFont="1" applyFill="1" applyBorder="1" applyAlignment="1">
      <alignment horizontal="right"/>
    </xf>
    <xf numFmtId="0" fontId="26" fillId="2" borderId="1" xfId="0" applyFont="1" applyFill="1" applyBorder="1" applyAlignment="1">
      <alignment wrapText="1"/>
    </xf>
    <xf numFmtId="0" fontId="26" fillId="2" borderId="1" xfId="1" applyFont="1" applyFill="1" applyBorder="1" applyAlignment="1">
      <alignment wrapText="1"/>
    </xf>
    <xf numFmtId="0" fontId="33" fillId="2" borderId="1" xfId="0" applyFont="1" applyFill="1" applyBorder="1" applyAlignment="1">
      <alignment wrapText="1"/>
    </xf>
    <xf numFmtId="0" fontId="24" fillId="2" borderId="1" xfId="0" applyFont="1" applyFill="1" applyBorder="1" applyAlignment="1">
      <alignment horizontal="left"/>
    </xf>
    <xf numFmtId="3" fontId="24" fillId="2" borderId="1" xfId="0" applyNumberFormat="1" applyFont="1" applyFill="1" applyBorder="1" applyAlignment="1">
      <alignment horizontal="right"/>
    </xf>
    <xf numFmtId="3" fontId="24" fillId="2" borderId="1" xfId="0" applyNumberFormat="1" applyFont="1" applyFill="1" applyBorder="1" applyAlignment="1">
      <alignment wrapText="1"/>
    </xf>
    <xf numFmtId="3" fontId="6" fillId="2" borderId="1" xfId="0" applyNumberFormat="1" applyFont="1" applyFill="1" applyBorder="1" applyAlignment="1">
      <alignment wrapText="1"/>
    </xf>
    <xf numFmtId="1" fontId="17" fillId="2" borderId="1" xfId="0" applyNumberFormat="1" applyFont="1" applyFill="1" applyBorder="1"/>
    <xf numFmtId="1" fontId="18" fillId="2" borderId="1" xfId="0" applyNumberFormat="1" applyFont="1" applyFill="1" applyBorder="1"/>
    <xf numFmtId="0" fontId="14" fillId="2" borderId="1" xfId="0" applyFont="1" applyFill="1" applyBorder="1" applyAlignment="1">
      <alignment wrapText="1"/>
    </xf>
    <xf numFmtId="0" fontId="6" fillId="2" borderId="1" xfId="0" applyFont="1" applyFill="1" applyBorder="1" applyAlignment="1">
      <alignment horizontal="right" vertical="center"/>
    </xf>
    <xf numFmtId="166" fontId="6" fillId="2" borderId="1" xfId="0" applyNumberFormat="1" applyFont="1" applyFill="1" applyBorder="1" applyAlignment="1">
      <alignment horizontal="center"/>
    </xf>
    <xf numFmtId="3" fontId="8" fillId="2" borderId="1" xfId="0" applyNumberFormat="1" applyFont="1" applyFill="1" applyBorder="1" applyAlignment="1">
      <alignment horizontal="left" wrapText="1"/>
    </xf>
    <xf numFmtId="1" fontId="8" fillId="2" borderId="1" xfId="0" applyNumberFormat="1" applyFont="1" applyFill="1" applyBorder="1"/>
    <xf numFmtId="0" fontId="27" fillId="2" borderId="0" xfId="0" applyFont="1" applyFill="1" applyAlignment="1">
      <alignment vertical="center"/>
    </xf>
    <xf numFmtId="0" fontId="27" fillId="2" borderId="2" xfId="0" applyFont="1" applyFill="1" applyBorder="1" applyAlignment="1">
      <alignment horizontal="left" wrapText="1"/>
    </xf>
    <xf numFmtId="0" fontId="27" fillId="2" borderId="4" xfId="0" applyFont="1" applyFill="1" applyBorder="1" applyAlignment="1">
      <alignment horizontal="left" wrapText="1"/>
    </xf>
    <xf numFmtId="0" fontId="27" fillId="2" borderId="3" xfId="0" applyFont="1" applyFill="1" applyBorder="1" applyAlignment="1">
      <alignment horizontal="left" wrapText="1"/>
    </xf>
    <xf numFmtId="0" fontId="8" fillId="2" borderId="1" xfId="0" applyFont="1" applyFill="1" applyBorder="1" applyAlignment="1"/>
    <xf numFmtId="0" fontId="6" fillId="2" borderId="2" xfId="0" applyFont="1" applyFill="1" applyBorder="1" applyAlignment="1">
      <alignment horizontal="center"/>
    </xf>
    <xf numFmtId="0" fontId="6" fillId="2" borderId="3" xfId="0" applyFont="1" applyFill="1" applyBorder="1" applyAlignment="1">
      <alignment horizontal="center"/>
    </xf>
    <xf numFmtId="0" fontId="15" fillId="2" borderId="6" xfId="0" applyFont="1" applyFill="1" applyBorder="1" applyAlignment="1"/>
    <xf numFmtId="0" fontId="15" fillId="2" borderId="1" xfId="0" applyFont="1" applyFill="1" applyBorder="1" applyAlignment="1"/>
    <xf numFmtId="3" fontId="15" fillId="2" borderId="6" xfId="0" applyNumberFormat="1" applyFont="1" applyFill="1" applyBorder="1" applyAlignment="1"/>
  </cellXfs>
  <cellStyles count="9">
    <cellStyle name="Comma 2" xfId="3" xr:uid="{00000000-0005-0000-0000-000000000000}"/>
    <cellStyle name="Comma 2 2" xfId="5" xr:uid="{00000000-0005-0000-0000-000001000000}"/>
    <cellStyle name="Comma 2 2 2" xfId="4" xr:uid="{00000000-0005-0000-0000-000002000000}"/>
    <cellStyle name="Comma 2 2 5" xfId="6" xr:uid="{00000000-0005-0000-0000-000003000000}"/>
    <cellStyle name="Comma 2 6" xfId="7" xr:uid="{00000000-0005-0000-0000-000004000000}"/>
    <cellStyle name="Normal" xfId="0" builtinId="0"/>
    <cellStyle name="Normal 10 2" xfId="8" xr:uid="{00000000-0005-0000-0000-000006000000}"/>
    <cellStyle name="Normal 2" xfId="2" xr:uid="{00000000-0005-0000-0000-000007000000}"/>
    <cellStyle name="Normal_Exp_SITC1_Cty"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986080</xdr:colOff>
      <xdr:row>12</xdr:row>
      <xdr:rowOff>0</xdr:rowOff>
    </xdr:from>
    <xdr:ext cx="184730" cy="937629"/>
    <xdr:sp macro="" textlink="">
      <xdr:nvSpPr>
        <xdr:cNvPr id="2" name="Rectangle 1">
          <a:extLst>
            <a:ext uri="{FF2B5EF4-FFF2-40B4-BE49-F238E27FC236}">
              <a16:creationId xmlns:a16="http://schemas.microsoft.com/office/drawing/2014/main" id="{8515CB2A-B562-45AF-9D7C-3699EB345D3D}"/>
            </a:ext>
          </a:extLst>
        </xdr:cNvPr>
        <xdr:cNvSpPr/>
      </xdr:nvSpPr>
      <xdr:spPr>
        <a:xfrm>
          <a:off x="3660700" y="2194560"/>
          <a:ext cx="184730" cy="937629"/>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5</xdr:col>
      <xdr:colOff>986080</xdr:colOff>
      <xdr:row>14</xdr:row>
      <xdr:rowOff>0</xdr:rowOff>
    </xdr:from>
    <xdr:ext cx="184730" cy="937629"/>
    <xdr:sp macro="" textlink="">
      <xdr:nvSpPr>
        <xdr:cNvPr id="3" name="Rectangle 2">
          <a:extLst>
            <a:ext uri="{FF2B5EF4-FFF2-40B4-BE49-F238E27FC236}">
              <a16:creationId xmlns:a16="http://schemas.microsoft.com/office/drawing/2014/main" id="{A64E47E1-DA4F-41C1-A5B5-E3C32270FE89}"/>
            </a:ext>
          </a:extLst>
        </xdr:cNvPr>
        <xdr:cNvSpPr/>
      </xdr:nvSpPr>
      <xdr:spPr>
        <a:xfrm>
          <a:off x="3660700" y="2560320"/>
          <a:ext cx="184730" cy="937629"/>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H30"/>
  <sheetViews>
    <sheetView zoomScale="130" zoomScaleNormal="130" workbookViewId="0">
      <selection activeCell="I5" sqref="I5"/>
    </sheetView>
  </sheetViews>
  <sheetFormatPr defaultRowHeight="14.4" x14ac:dyDescent="0.3"/>
  <cols>
    <col min="1" max="1" width="7.5546875" style="51" customWidth="1"/>
    <col min="2" max="2" width="11.33203125" style="51" customWidth="1"/>
    <col min="3" max="3" width="11.44140625" style="7" customWidth="1"/>
    <col min="4" max="4" width="12.6640625" style="7" customWidth="1"/>
    <col min="5" max="5" width="11.6640625" style="7" customWidth="1"/>
    <col min="6" max="6" width="12.5546875" style="7" customWidth="1"/>
    <col min="7" max="7" width="14.6640625" style="7" bestFit="1" customWidth="1"/>
    <col min="8" max="211" width="8.88671875" style="7"/>
    <col min="212" max="212" width="14.33203125" style="7" customWidth="1"/>
    <col min="213" max="213" width="16.5546875" style="7" customWidth="1"/>
    <col min="214" max="214" width="17.44140625" style="7" customWidth="1"/>
    <col min="215" max="215" width="15.6640625" style="7" customWidth="1"/>
    <col min="216" max="216" width="16.5546875" style="7" customWidth="1"/>
    <col min="217" max="217" width="17.5546875" style="7" customWidth="1"/>
    <col min="218" max="218" width="8.88671875" style="7"/>
    <col min="219" max="219" width="10.33203125" style="7" bestFit="1" customWidth="1"/>
    <col min="220" max="220" width="8.88671875" style="7"/>
    <col min="221" max="222" width="10.33203125" style="7" bestFit="1" customWidth="1"/>
    <col min="223" max="223" width="10.6640625" style="7" bestFit="1" customWidth="1"/>
    <col min="224" max="467" width="8.88671875" style="7"/>
    <col min="468" max="468" width="14.33203125" style="7" customWidth="1"/>
    <col min="469" max="469" width="16.5546875" style="7" customWidth="1"/>
    <col min="470" max="470" width="17.44140625" style="7" customWidth="1"/>
    <col min="471" max="471" width="15.6640625" style="7" customWidth="1"/>
    <col min="472" max="472" width="16.5546875" style="7" customWidth="1"/>
    <col min="473" max="473" width="17.5546875" style="7" customWidth="1"/>
    <col min="474" max="474" width="8.88671875" style="7"/>
    <col min="475" max="475" width="10.33203125" style="7" bestFit="1" customWidth="1"/>
    <col min="476" max="476" width="8.88671875" style="7"/>
    <col min="477" max="478" width="10.33203125" style="7" bestFit="1" customWidth="1"/>
    <col min="479" max="479" width="10.6640625" style="7" bestFit="1" customWidth="1"/>
    <col min="480" max="723" width="8.88671875" style="7"/>
    <col min="724" max="724" width="14.33203125" style="7" customWidth="1"/>
    <col min="725" max="725" width="16.5546875" style="7" customWidth="1"/>
    <col min="726" max="726" width="17.44140625" style="7" customWidth="1"/>
    <col min="727" max="727" width="15.6640625" style="7" customWidth="1"/>
    <col min="728" max="728" width="16.5546875" style="7" customWidth="1"/>
    <col min="729" max="729" width="17.5546875" style="7" customWidth="1"/>
    <col min="730" max="730" width="8.88671875" style="7"/>
    <col min="731" max="731" width="10.33203125" style="7" bestFit="1" customWidth="1"/>
    <col min="732" max="732" width="8.88671875" style="7"/>
    <col min="733" max="734" width="10.33203125" style="7" bestFit="1" customWidth="1"/>
    <col min="735" max="735" width="10.6640625" style="7" bestFit="1" customWidth="1"/>
    <col min="736" max="979" width="8.88671875" style="7"/>
    <col min="980" max="980" width="14.33203125" style="7" customWidth="1"/>
    <col min="981" max="981" width="16.5546875" style="7" customWidth="1"/>
    <col min="982" max="982" width="17.44140625" style="7" customWidth="1"/>
    <col min="983" max="983" width="15.6640625" style="7" customWidth="1"/>
    <col min="984" max="984" width="16.5546875" style="7" customWidth="1"/>
    <col min="985" max="985" width="17.5546875" style="7" customWidth="1"/>
    <col min="986" max="986" width="8.88671875" style="7"/>
    <col min="987" max="987" width="10.33203125" style="7" bestFit="1" customWidth="1"/>
    <col min="988" max="988" width="8.88671875" style="7"/>
    <col min="989" max="990" width="10.33203125" style="7" bestFit="1" customWidth="1"/>
    <col min="991" max="991" width="10.6640625" style="7" bestFit="1" customWidth="1"/>
    <col min="992" max="1235" width="8.88671875" style="7"/>
    <col min="1236" max="1236" width="14.33203125" style="7" customWidth="1"/>
    <col min="1237" max="1237" width="16.5546875" style="7" customWidth="1"/>
    <col min="1238" max="1238" width="17.44140625" style="7" customWidth="1"/>
    <col min="1239" max="1239" width="15.6640625" style="7" customWidth="1"/>
    <col min="1240" max="1240" width="16.5546875" style="7" customWidth="1"/>
    <col min="1241" max="1241" width="17.5546875" style="7" customWidth="1"/>
    <col min="1242" max="1242" width="8.88671875" style="7"/>
    <col min="1243" max="1243" width="10.33203125" style="7" bestFit="1" customWidth="1"/>
    <col min="1244" max="1244" width="8.88671875" style="7"/>
    <col min="1245" max="1246" width="10.33203125" style="7" bestFit="1" customWidth="1"/>
    <col min="1247" max="1247" width="10.6640625" style="7" bestFit="1" customWidth="1"/>
    <col min="1248" max="1491" width="8.88671875" style="7"/>
    <col min="1492" max="1492" width="14.33203125" style="7" customWidth="1"/>
    <col min="1493" max="1493" width="16.5546875" style="7" customWidth="1"/>
    <col min="1494" max="1494" width="17.44140625" style="7" customWidth="1"/>
    <col min="1495" max="1495" width="15.6640625" style="7" customWidth="1"/>
    <col min="1496" max="1496" width="16.5546875" style="7" customWidth="1"/>
    <col min="1497" max="1497" width="17.5546875" style="7" customWidth="1"/>
    <col min="1498" max="1498" width="8.88671875" style="7"/>
    <col min="1499" max="1499" width="10.33203125" style="7" bestFit="1" customWidth="1"/>
    <col min="1500" max="1500" width="8.88671875" style="7"/>
    <col min="1501" max="1502" width="10.33203125" style="7" bestFit="1" customWidth="1"/>
    <col min="1503" max="1503" width="10.6640625" style="7" bestFit="1" customWidth="1"/>
    <col min="1504" max="1747" width="8.88671875" style="7"/>
    <col min="1748" max="1748" width="14.33203125" style="7" customWidth="1"/>
    <col min="1749" max="1749" width="16.5546875" style="7" customWidth="1"/>
    <col min="1750" max="1750" width="17.44140625" style="7" customWidth="1"/>
    <col min="1751" max="1751" width="15.6640625" style="7" customWidth="1"/>
    <col min="1752" max="1752" width="16.5546875" style="7" customWidth="1"/>
    <col min="1753" max="1753" width="17.5546875" style="7" customWidth="1"/>
    <col min="1754" max="1754" width="8.88671875" style="7"/>
    <col min="1755" max="1755" width="10.33203125" style="7" bestFit="1" customWidth="1"/>
    <col min="1756" max="1756" width="8.88671875" style="7"/>
    <col min="1757" max="1758" width="10.33203125" style="7" bestFit="1" customWidth="1"/>
    <col min="1759" max="1759" width="10.6640625" style="7" bestFit="1" customWidth="1"/>
    <col min="1760" max="2003" width="8.88671875" style="7"/>
    <col min="2004" max="2004" width="14.33203125" style="7" customWidth="1"/>
    <col min="2005" max="2005" width="16.5546875" style="7" customWidth="1"/>
    <col min="2006" max="2006" width="17.44140625" style="7" customWidth="1"/>
    <col min="2007" max="2007" width="15.6640625" style="7" customWidth="1"/>
    <col min="2008" max="2008" width="16.5546875" style="7" customWidth="1"/>
    <col min="2009" max="2009" width="17.5546875" style="7" customWidth="1"/>
    <col min="2010" max="2010" width="8.88671875" style="7"/>
    <col min="2011" max="2011" width="10.33203125" style="7" bestFit="1" customWidth="1"/>
    <col min="2012" max="2012" width="8.88671875" style="7"/>
    <col min="2013" max="2014" width="10.33203125" style="7" bestFit="1" customWidth="1"/>
    <col min="2015" max="2015" width="10.6640625" style="7" bestFit="1" customWidth="1"/>
    <col min="2016" max="2259" width="8.88671875" style="7"/>
    <col min="2260" max="2260" width="14.33203125" style="7" customWidth="1"/>
    <col min="2261" max="2261" width="16.5546875" style="7" customWidth="1"/>
    <col min="2262" max="2262" width="17.44140625" style="7" customWidth="1"/>
    <col min="2263" max="2263" width="15.6640625" style="7" customWidth="1"/>
    <col min="2264" max="2264" width="16.5546875" style="7" customWidth="1"/>
    <col min="2265" max="2265" width="17.5546875" style="7" customWidth="1"/>
    <col min="2266" max="2266" width="8.88671875" style="7"/>
    <col min="2267" max="2267" width="10.33203125" style="7" bestFit="1" customWidth="1"/>
    <col min="2268" max="2268" width="8.88671875" style="7"/>
    <col min="2269" max="2270" width="10.33203125" style="7" bestFit="1" customWidth="1"/>
    <col min="2271" max="2271" width="10.6640625" style="7" bestFit="1" customWidth="1"/>
    <col min="2272" max="2515" width="8.88671875" style="7"/>
    <col min="2516" max="2516" width="14.33203125" style="7" customWidth="1"/>
    <col min="2517" max="2517" width="16.5546875" style="7" customWidth="1"/>
    <col min="2518" max="2518" width="17.44140625" style="7" customWidth="1"/>
    <col min="2519" max="2519" width="15.6640625" style="7" customWidth="1"/>
    <col min="2520" max="2520" width="16.5546875" style="7" customWidth="1"/>
    <col min="2521" max="2521" width="17.5546875" style="7" customWidth="1"/>
    <col min="2522" max="2522" width="8.88671875" style="7"/>
    <col min="2523" max="2523" width="10.33203125" style="7" bestFit="1" customWidth="1"/>
    <col min="2524" max="2524" width="8.88671875" style="7"/>
    <col min="2525" max="2526" width="10.33203125" style="7" bestFit="1" customWidth="1"/>
    <col min="2527" max="2527" width="10.6640625" style="7" bestFit="1" customWidth="1"/>
    <col min="2528" max="2771" width="8.88671875" style="7"/>
    <col min="2772" max="2772" width="14.33203125" style="7" customWidth="1"/>
    <col min="2773" max="2773" width="16.5546875" style="7" customWidth="1"/>
    <col min="2774" max="2774" width="17.44140625" style="7" customWidth="1"/>
    <col min="2775" max="2775" width="15.6640625" style="7" customWidth="1"/>
    <col min="2776" max="2776" width="16.5546875" style="7" customWidth="1"/>
    <col min="2777" max="2777" width="17.5546875" style="7" customWidth="1"/>
    <col min="2778" max="2778" width="8.88671875" style="7"/>
    <col min="2779" max="2779" width="10.33203125" style="7" bestFit="1" customWidth="1"/>
    <col min="2780" max="2780" width="8.88671875" style="7"/>
    <col min="2781" max="2782" width="10.33203125" style="7" bestFit="1" customWidth="1"/>
    <col min="2783" max="2783" width="10.6640625" style="7" bestFit="1" customWidth="1"/>
    <col min="2784" max="3027" width="8.88671875" style="7"/>
    <col min="3028" max="3028" width="14.33203125" style="7" customWidth="1"/>
    <col min="3029" max="3029" width="16.5546875" style="7" customWidth="1"/>
    <col min="3030" max="3030" width="17.44140625" style="7" customWidth="1"/>
    <col min="3031" max="3031" width="15.6640625" style="7" customWidth="1"/>
    <col min="3032" max="3032" width="16.5546875" style="7" customWidth="1"/>
    <col min="3033" max="3033" width="17.5546875" style="7" customWidth="1"/>
    <col min="3034" max="3034" width="8.88671875" style="7"/>
    <col min="3035" max="3035" width="10.33203125" style="7" bestFit="1" customWidth="1"/>
    <col min="3036" max="3036" width="8.88671875" style="7"/>
    <col min="3037" max="3038" width="10.33203125" style="7" bestFit="1" customWidth="1"/>
    <col min="3039" max="3039" width="10.6640625" style="7" bestFit="1" customWidth="1"/>
    <col min="3040" max="3283" width="8.88671875" style="7"/>
    <col min="3284" max="3284" width="14.33203125" style="7" customWidth="1"/>
    <col min="3285" max="3285" width="16.5546875" style="7" customWidth="1"/>
    <col min="3286" max="3286" width="17.44140625" style="7" customWidth="1"/>
    <col min="3287" max="3287" width="15.6640625" style="7" customWidth="1"/>
    <col min="3288" max="3288" width="16.5546875" style="7" customWidth="1"/>
    <col min="3289" max="3289" width="17.5546875" style="7" customWidth="1"/>
    <col min="3290" max="3290" width="8.88671875" style="7"/>
    <col min="3291" max="3291" width="10.33203125" style="7" bestFit="1" customWidth="1"/>
    <col min="3292" max="3292" width="8.88671875" style="7"/>
    <col min="3293" max="3294" width="10.33203125" style="7" bestFit="1" customWidth="1"/>
    <col min="3295" max="3295" width="10.6640625" style="7" bestFit="1" customWidth="1"/>
    <col min="3296" max="3539" width="8.88671875" style="7"/>
    <col min="3540" max="3540" width="14.33203125" style="7" customWidth="1"/>
    <col min="3541" max="3541" width="16.5546875" style="7" customWidth="1"/>
    <col min="3542" max="3542" width="17.44140625" style="7" customWidth="1"/>
    <col min="3543" max="3543" width="15.6640625" style="7" customWidth="1"/>
    <col min="3544" max="3544" width="16.5546875" style="7" customWidth="1"/>
    <col min="3545" max="3545" width="17.5546875" style="7" customWidth="1"/>
    <col min="3546" max="3546" width="8.88671875" style="7"/>
    <col min="3547" max="3547" width="10.33203125" style="7" bestFit="1" customWidth="1"/>
    <col min="3548" max="3548" width="8.88671875" style="7"/>
    <col min="3549" max="3550" width="10.33203125" style="7" bestFit="1" customWidth="1"/>
    <col min="3551" max="3551" width="10.6640625" style="7" bestFit="1" customWidth="1"/>
    <col min="3552" max="3795" width="8.88671875" style="7"/>
    <col min="3796" max="3796" width="14.33203125" style="7" customWidth="1"/>
    <col min="3797" max="3797" width="16.5546875" style="7" customWidth="1"/>
    <col min="3798" max="3798" width="17.44140625" style="7" customWidth="1"/>
    <col min="3799" max="3799" width="15.6640625" style="7" customWidth="1"/>
    <col min="3800" max="3800" width="16.5546875" style="7" customWidth="1"/>
    <col min="3801" max="3801" width="17.5546875" style="7" customWidth="1"/>
    <col min="3802" max="3802" width="8.88671875" style="7"/>
    <col min="3803" max="3803" width="10.33203125" style="7" bestFit="1" customWidth="1"/>
    <col min="3804" max="3804" width="8.88671875" style="7"/>
    <col min="3805" max="3806" width="10.33203125" style="7" bestFit="1" customWidth="1"/>
    <col min="3807" max="3807" width="10.6640625" style="7" bestFit="1" customWidth="1"/>
    <col min="3808" max="4051" width="8.88671875" style="7"/>
    <col min="4052" max="4052" width="14.33203125" style="7" customWidth="1"/>
    <col min="4053" max="4053" width="16.5546875" style="7" customWidth="1"/>
    <col min="4054" max="4054" width="17.44140625" style="7" customWidth="1"/>
    <col min="4055" max="4055" width="15.6640625" style="7" customWidth="1"/>
    <col min="4056" max="4056" width="16.5546875" style="7" customWidth="1"/>
    <col min="4057" max="4057" width="17.5546875" style="7" customWidth="1"/>
    <col min="4058" max="4058" width="8.88671875" style="7"/>
    <col min="4059" max="4059" width="10.33203125" style="7" bestFit="1" customWidth="1"/>
    <col min="4060" max="4060" width="8.88671875" style="7"/>
    <col min="4061" max="4062" width="10.33203125" style="7" bestFit="1" customWidth="1"/>
    <col min="4063" max="4063" width="10.6640625" style="7" bestFit="1" customWidth="1"/>
    <col min="4064" max="4307" width="8.88671875" style="7"/>
    <col min="4308" max="4308" width="14.33203125" style="7" customWidth="1"/>
    <col min="4309" max="4309" width="16.5546875" style="7" customWidth="1"/>
    <col min="4310" max="4310" width="17.44140625" style="7" customWidth="1"/>
    <col min="4311" max="4311" width="15.6640625" style="7" customWidth="1"/>
    <col min="4312" max="4312" width="16.5546875" style="7" customWidth="1"/>
    <col min="4313" max="4313" width="17.5546875" style="7" customWidth="1"/>
    <col min="4314" max="4314" width="8.88671875" style="7"/>
    <col min="4315" max="4315" width="10.33203125" style="7" bestFit="1" customWidth="1"/>
    <col min="4316" max="4316" width="8.88671875" style="7"/>
    <col min="4317" max="4318" width="10.33203125" style="7" bestFit="1" customWidth="1"/>
    <col min="4319" max="4319" width="10.6640625" style="7" bestFit="1" customWidth="1"/>
    <col min="4320" max="4563" width="8.88671875" style="7"/>
    <col min="4564" max="4564" width="14.33203125" style="7" customWidth="1"/>
    <col min="4565" max="4565" width="16.5546875" style="7" customWidth="1"/>
    <col min="4566" max="4566" width="17.44140625" style="7" customWidth="1"/>
    <col min="4567" max="4567" width="15.6640625" style="7" customWidth="1"/>
    <col min="4568" max="4568" width="16.5546875" style="7" customWidth="1"/>
    <col min="4569" max="4569" width="17.5546875" style="7" customWidth="1"/>
    <col min="4570" max="4570" width="8.88671875" style="7"/>
    <col min="4571" max="4571" width="10.33203125" style="7" bestFit="1" customWidth="1"/>
    <col min="4572" max="4572" width="8.88671875" style="7"/>
    <col min="4573" max="4574" width="10.33203125" style="7" bestFit="1" customWidth="1"/>
    <col min="4575" max="4575" width="10.6640625" style="7" bestFit="1" customWidth="1"/>
    <col min="4576" max="4819" width="8.88671875" style="7"/>
    <col min="4820" max="4820" width="14.33203125" style="7" customWidth="1"/>
    <col min="4821" max="4821" width="16.5546875" style="7" customWidth="1"/>
    <col min="4822" max="4822" width="17.44140625" style="7" customWidth="1"/>
    <col min="4823" max="4823" width="15.6640625" style="7" customWidth="1"/>
    <col min="4824" max="4824" width="16.5546875" style="7" customWidth="1"/>
    <col min="4825" max="4825" width="17.5546875" style="7" customWidth="1"/>
    <col min="4826" max="4826" width="8.88671875" style="7"/>
    <col min="4827" max="4827" width="10.33203125" style="7" bestFit="1" customWidth="1"/>
    <col min="4828" max="4828" width="8.88671875" style="7"/>
    <col min="4829" max="4830" width="10.33203125" style="7" bestFit="1" customWidth="1"/>
    <col min="4831" max="4831" width="10.6640625" style="7" bestFit="1" customWidth="1"/>
    <col min="4832" max="5075" width="8.88671875" style="7"/>
    <col min="5076" max="5076" width="14.33203125" style="7" customWidth="1"/>
    <col min="5077" max="5077" width="16.5546875" style="7" customWidth="1"/>
    <col min="5078" max="5078" width="17.44140625" style="7" customWidth="1"/>
    <col min="5079" max="5079" width="15.6640625" style="7" customWidth="1"/>
    <col min="5080" max="5080" width="16.5546875" style="7" customWidth="1"/>
    <col min="5081" max="5081" width="17.5546875" style="7" customWidth="1"/>
    <col min="5082" max="5082" width="8.88671875" style="7"/>
    <col min="5083" max="5083" width="10.33203125" style="7" bestFit="1" customWidth="1"/>
    <col min="5084" max="5084" width="8.88671875" style="7"/>
    <col min="5085" max="5086" width="10.33203125" style="7" bestFit="1" customWidth="1"/>
    <col min="5087" max="5087" width="10.6640625" style="7" bestFit="1" customWidth="1"/>
    <col min="5088" max="5331" width="8.88671875" style="7"/>
    <col min="5332" max="5332" width="14.33203125" style="7" customWidth="1"/>
    <col min="5333" max="5333" width="16.5546875" style="7" customWidth="1"/>
    <col min="5334" max="5334" width="17.44140625" style="7" customWidth="1"/>
    <col min="5335" max="5335" width="15.6640625" style="7" customWidth="1"/>
    <col min="5336" max="5336" width="16.5546875" style="7" customWidth="1"/>
    <col min="5337" max="5337" width="17.5546875" style="7" customWidth="1"/>
    <col min="5338" max="5338" width="8.88671875" style="7"/>
    <col min="5339" max="5339" width="10.33203125" style="7" bestFit="1" customWidth="1"/>
    <col min="5340" max="5340" width="8.88671875" style="7"/>
    <col min="5341" max="5342" width="10.33203125" style="7" bestFit="1" customWidth="1"/>
    <col min="5343" max="5343" width="10.6640625" style="7" bestFit="1" customWidth="1"/>
    <col min="5344" max="5587" width="8.88671875" style="7"/>
    <col min="5588" max="5588" width="14.33203125" style="7" customWidth="1"/>
    <col min="5589" max="5589" width="16.5546875" style="7" customWidth="1"/>
    <col min="5590" max="5590" width="17.44140625" style="7" customWidth="1"/>
    <col min="5591" max="5591" width="15.6640625" style="7" customWidth="1"/>
    <col min="5592" max="5592" width="16.5546875" style="7" customWidth="1"/>
    <col min="5593" max="5593" width="17.5546875" style="7" customWidth="1"/>
    <col min="5594" max="5594" width="8.88671875" style="7"/>
    <col min="5595" max="5595" width="10.33203125" style="7" bestFit="1" customWidth="1"/>
    <col min="5596" max="5596" width="8.88671875" style="7"/>
    <col min="5597" max="5598" width="10.33203125" style="7" bestFit="1" customWidth="1"/>
    <col min="5599" max="5599" width="10.6640625" style="7" bestFit="1" customWidth="1"/>
    <col min="5600" max="5843" width="8.88671875" style="7"/>
    <col min="5844" max="5844" width="14.33203125" style="7" customWidth="1"/>
    <col min="5845" max="5845" width="16.5546875" style="7" customWidth="1"/>
    <col min="5846" max="5846" width="17.44140625" style="7" customWidth="1"/>
    <col min="5847" max="5847" width="15.6640625" style="7" customWidth="1"/>
    <col min="5848" max="5848" width="16.5546875" style="7" customWidth="1"/>
    <col min="5849" max="5849" width="17.5546875" style="7" customWidth="1"/>
    <col min="5850" max="5850" width="8.88671875" style="7"/>
    <col min="5851" max="5851" width="10.33203125" style="7" bestFit="1" customWidth="1"/>
    <col min="5852" max="5852" width="8.88671875" style="7"/>
    <col min="5853" max="5854" width="10.33203125" style="7" bestFit="1" customWidth="1"/>
    <col min="5855" max="5855" width="10.6640625" style="7" bestFit="1" customWidth="1"/>
    <col min="5856" max="6099" width="8.88671875" style="7"/>
    <col min="6100" max="6100" width="14.33203125" style="7" customWidth="1"/>
    <col min="6101" max="6101" width="16.5546875" style="7" customWidth="1"/>
    <col min="6102" max="6102" width="17.44140625" style="7" customWidth="1"/>
    <col min="6103" max="6103" width="15.6640625" style="7" customWidth="1"/>
    <col min="6104" max="6104" width="16.5546875" style="7" customWidth="1"/>
    <col min="6105" max="6105" width="17.5546875" style="7" customWidth="1"/>
    <col min="6106" max="6106" width="8.88671875" style="7"/>
    <col min="6107" max="6107" width="10.33203125" style="7" bestFit="1" customWidth="1"/>
    <col min="6108" max="6108" width="8.88671875" style="7"/>
    <col min="6109" max="6110" width="10.33203125" style="7" bestFit="1" customWidth="1"/>
    <col min="6111" max="6111" width="10.6640625" style="7" bestFit="1" customWidth="1"/>
    <col min="6112" max="6355" width="8.88671875" style="7"/>
    <col min="6356" max="6356" width="14.33203125" style="7" customWidth="1"/>
    <col min="6357" max="6357" width="16.5546875" style="7" customWidth="1"/>
    <col min="6358" max="6358" width="17.44140625" style="7" customWidth="1"/>
    <col min="6359" max="6359" width="15.6640625" style="7" customWidth="1"/>
    <col min="6360" max="6360" width="16.5546875" style="7" customWidth="1"/>
    <col min="6361" max="6361" width="17.5546875" style="7" customWidth="1"/>
    <col min="6362" max="6362" width="8.88671875" style="7"/>
    <col min="6363" max="6363" width="10.33203125" style="7" bestFit="1" customWidth="1"/>
    <col min="6364" max="6364" width="8.88671875" style="7"/>
    <col min="6365" max="6366" width="10.33203125" style="7" bestFit="1" customWidth="1"/>
    <col min="6367" max="6367" width="10.6640625" style="7" bestFit="1" customWidth="1"/>
    <col min="6368" max="6611" width="8.88671875" style="7"/>
    <col min="6612" max="6612" width="14.33203125" style="7" customWidth="1"/>
    <col min="6613" max="6613" width="16.5546875" style="7" customWidth="1"/>
    <col min="6614" max="6614" width="17.44140625" style="7" customWidth="1"/>
    <col min="6615" max="6615" width="15.6640625" style="7" customWidth="1"/>
    <col min="6616" max="6616" width="16.5546875" style="7" customWidth="1"/>
    <col min="6617" max="6617" width="17.5546875" style="7" customWidth="1"/>
    <col min="6618" max="6618" width="8.88671875" style="7"/>
    <col min="6619" max="6619" width="10.33203125" style="7" bestFit="1" customWidth="1"/>
    <col min="6620" max="6620" width="8.88671875" style="7"/>
    <col min="6621" max="6622" width="10.33203125" style="7" bestFit="1" customWidth="1"/>
    <col min="6623" max="6623" width="10.6640625" style="7" bestFit="1" customWidth="1"/>
    <col min="6624" max="6867" width="8.88671875" style="7"/>
    <col min="6868" max="6868" width="14.33203125" style="7" customWidth="1"/>
    <col min="6869" max="6869" width="16.5546875" style="7" customWidth="1"/>
    <col min="6870" max="6870" width="17.44140625" style="7" customWidth="1"/>
    <col min="6871" max="6871" width="15.6640625" style="7" customWidth="1"/>
    <col min="6872" max="6872" width="16.5546875" style="7" customWidth="1"/>
    <col min="6873" max="6873" width="17.5546875" style="7" customWidth="1"/>
    <col min="6874" max="6874" width="8.88671875" style="7"/>
    <col min="6875" max="6875" width="10.33203125" style="7" bestFit="1" customWidth="1"/>
    <col min="6876" max="6876" width="8.88671875" style="7"/>
    <col min="6877" max="6878" width="10.33203125" style="7" bestFit="1" customWidth="1"/>
    <col min="6879" max="6879" width="10.6640625" style="7" bestFit="1" customWidth="1"/>
    <col min="6880" max="7123" width="8.88671875" style="7"/>
    <col min="7124" max="7124" width="14.33203125" style="7" customWidth="1"/>
    <col min="7125" max="7125" width="16.5546875" style="7" customWidth="1"/>
    <col min="7126" max="7126" width="17.44140625" style="7" customWidth="1"/>
    <col min="7127" max="7127" width="15.6640625" style="7" customWidth="1"/>
    <col min="7128" max="7128" width="16.5546875" style="7" customWidth="1"/>
    <col min="7129" max="7129" width="17.5546875" style="7" customWidth="1"/>
    <col min="7130" max="7130" width="8.88671875" style="7"/>
    <col min="7131" max="7131" width="10.33203125" style="7" bestFit="1" customWidth="1"/>
    <col min="7132" max="7132" width="8.88671875" style="7"/>
    <col min="7133" max="7134" width="10.33203125" style="7" bestFit="1" customWidth="1"/>
    <col min="7135" max="7135" width="10.6640625" style="7" bestFit="1" customWidth="1"/>
    <col min="7136" max="7379" width="8.88671875" style="7"/>
    <col min="7380" max="7380" width="14.33203125" style="7" customWidth="1"/>
    <col min="7381" max="7381" width="16.5546875" style="7" customWidth="1"/>
    <col min="7382" max="7382" width="17.44140625" style="7" customWidth="1"/>
    <col min="7383" max="7383" width="15.6640625" style="7" customWidth="1"/>
    <col min="7384" max="7384" width="16.5546875" style="7" customWidth="1"/>
    <col min="7385" max="7385" width="17.5546875" style="7" customWidth="1"/>
    <col min="7386" max="7386" width="8.88671875" style="7"/>
    <col min="7387" max="7387" width="10.33203125" style="7" bestFit="1" customWidth="1"/>
    <col min="7388" max="7388" width="8.88671875" style="7"/>
    <col min="7389" max="7390" width="10.33203125" style="7" bestFit="1" customWidth="1"/>
    <col min="7391" max="7391" width="10.6640625" style="7" bestFit="1" customWidth="1"/>
    <col min="7392" max="7635" width="8.88671875" style="7"/>
    <col min="7636" max="7636" width="14.33203125" style="7" customWidth="1"/>
    <col min="7637" max="7637" width="16.5546875" style="7" customWidth="1"/>
    <col min="7638" max="7638" width="17.44140625" style="7" customWidth="1"/>
    <col min="7639" max="7639" width="15.6640625" style="7" customWidth="1"/>
    <col min="7640" max="7640" width="16.5546875" style="7" customWidth="1"/>
    <col min="7641" max="7641" width="17.5546875" style="7" customWidth="1"/>
    <col min="7642" max="7642" width="8.88671875" style="7"/>
    <col min="7643" max="7643" width="10.33203125" style="7" bestFit="1" customWidth="1"/>
    <col min="7644" max="7644" width="8.88671875" style="7"/>
    <col min="7645" max="7646" width="10.33203125" style="7" bestFit="1" customWidth="1"/>
    <col min="7647" max="7647" width="10.6640625" style="7" bestFit="1" customWidth="1"/>
    <col min="7648" max="7891" width="8.88671875" style="7"/>
    <col min="7892" max="7892" width="14.33203125" style="7" customWidth="1"/>
    <col min="7893" max="7893" width="16.5546875" style="7" customWidth="1"/>
    <col min="7894" max="7894" width="17.44140625" style="7" customWidth="1"/>
    <col min="7895" max="7895" width="15.6640625" style="7" customWidth="1"/>
    <col min="7896" max="7896" width="16.5546875" style="7" customWidth="1"/>
    <col min="7897" max="7897" width="17.5546875" style="7" customWidth="1"/>
    <col min="7898" max="7898" width="8.88671875" style="7"/>
    <col min="7899" max="7899" width="10.33203125" style="7" bestFit="1" customWidth="1"/>
    <col min="7900" max="7900" width="8.88671875" style="7"/>
    <col min="7901" max="7902" width="10.33203125" style="7" bestFit="1" customWidth="1"/>
    <col min="7903" max="7903" width="10.6640625" style="7" bestFit="1" customWidth="1"/>
    <col min="7904" max="8147" width="8.88671875" style="7"/>
    <col min="8148" max="8148" width="14.33203125" style="7" customWidth="1"/>
    <col min="8149" max="8149" width="16.5546875" style="7" customWidth="1"/>
    <col min="8150" max="8150" width="17.44140625" style="7" customWidth="1"/>
    <col min="8151" max="8151" width="15.6640625" style="7" customWidth="1"/>
    <col min="8152" max="8152" width="16.5546875" style="7" customWidth="1"/>
    <col min="8153" max="8153" width="17.5546875" style="7" customWidth="1"/>
    <col min="8154" max="8154" width="8.88671875" style="7"/>
    <col min="8155" max="8155" width="10.33203125" style="7" bestFit="1" customWidth="1"/>
    <col min="8156" max="8156" width="8.88671875" style="7"/>
    <col min="8157" max="8158" width="10.33203125" style="7" bestFit="1" customWidth="1"/>
    <col min="8159" max="8159" width="10.6640625" style="7" bestFit="1" customWidth="1"/>
    <col min="8160" max="8403" width="8.88671875" style="7"/>
    <col min="8404" max="8404" width="14.33203125" style="7" customWidth="1"/>
    <col min="8405" max="8405" width="16.5546875" style="7" customWidth="1"/>
    <col min="8406" max="8406" width="17.44140625" style="7" customWidth="1"/>
    <col min="8407" max="8407" width="15.6640625" style="7" customWidth="1"/>
    <col min="8408" max="8408" width="16.5546875" style="7" customWidth="1"/>
    <col min="8409" max="8409" width="17.5546875" style="7" customWidth="1"/>
    <col min="8410" max="8410" width="8.88671875" style="7"/>
    <col min="8411" max="8411" width="10.33203125" style="7" bestFit="1" customWidth="1"/>
    <col min="8412" max="8412" width="8.88671875" style="7"/>
    <col min="8413" max="8414" width="10.33203125" style="7" bestFit="1" customWidth="1"/>
    <col min="8415" max="8415" width="10.6640625" style="7" bestFit="1" customWidth="1"/>
    <col min="8416" max="8659" width="8.88671875" style="7"/>
    <col min="8660" max="8660" width="14.33203125" style="7" customWidth="1"/>
    <col min="8661" max="8661" width="16.5546875" style="7" customWidth="1"/>
    <col min="8662" max="8662" width="17.44140625" style="7" customWidth="1"/>
    <col min="8663" max="8663" width="15.6640625" style="7" customWidth="1"/>
    <col min="8664" max="8664" width="16.5546875" style="7" customWidth="1"/>
    <col min="8665" max="8665" width="17.5546875" style="7" customWidth="1"/>
    <col min="8666" max="8666" width="8.88671875" style="7"/>
    <col min="8667" max="8667" width="10.33203125" style="7" bestFit="1" customWidth="1"/>
    <col min="8668" max="8668" width="8.88671875" style="7"/>
    <col min="8669" max="8670" width="10.33203125" style="7" bestFit="1" customWidth="1"/>
    <col min="8671" max="8671" width="10.6640625" style="7" bestFit="1" customWidth="1"/>
    <col min="8672" max="8915" width="8.88671875" style="7"/>
    <col min="8916" max="8916" width="14.33203125" style="7" customWidth="1"/>
    <col min="8917" max="8917" width="16.5546875" style="7" customWidth="1"/>
    <col min="8918" max="8918" width="17.44140625" style="7" customWidth="1"/>
    <col min="8919" max="8919" width="15.6640625" style="7" customWidth="1"/>
    <col min="8920" max="8920" width="16.5546875" style="7" customWidth="1"/>
    <col min="8921" max="8921" width="17.5546875" style="7" customWidth="1"/>
    <col min="8922" max="8922" width="8.88671875" style="7"/>
    <col min="8923" max="8923" width="10.33203125" style="7" bestFit="1" customWidth="1"/>
    <col min="8924" max="8924" width="8.88671875" style="7"/>
    <col min="8925" max="8926" width="10.33203125" style="7" bestFit="1" customWidth="1"/>
    <col min="8927" max="8927" width="10.6640625" style="7" bestFit="1" customWidth="1"/>
    <col min="8928" max="9171" width="8.88671875" style="7"/>
    <col min="9172" max="9172" width="14.33203125" style="7" customWidth="1"/>
    <col min="9173" max="9173" width="16.5546875" style="7" customWidth="1"/>
    <col min="9174" max="9174" width="17.44140625" style="7" customWidth="1"/>
    <col min="9175" max="9175" width="15.6640625" style="7" customWidth="1"/>
    <col min="9176" max="9176" width="16.5546875" style="7" customWidth="1"/>
    <col min="9177" max="9177" width="17.5546875" style="7" customWidth="1"/>
    <col min="9178" max="9178" width="8.88671875" style="7"/>
    <col min="9179" max="9179" width="10.33203125" style="7" bestFit="1" customWidth="1"/>
    <col min="9180" max="9180" width="8.88671875" style="7"/>
    <col min="9181" max="9182" width="10.33203125" style="7" bestFit="1" customWidth="1"/>
    <col min="9183" max="9183" width="10.6640625" style="7" bestFit="1" customWidth="1"/>
    <col min="9184" max="9427" width="8.88671875" style="7"/>
    <col min="9428" max="9428" width="14.33203125" style="7" customWidth="1"/>
    <col min="9429" max="9429" width="16.5546875" style="7" customWidth="1"/>
    <col min="9430" max="9430" width="17.44140625" style="7" customWidth="1"/>
    <col min="9431" max="9431" width="15.6640625" style="7" customWidth="1"/>
    <col min="9432" max="9432" width="16.5546875" style="7" customWidth="1"/>
    <col min="9433" max="9433" width="17.5546875" style="7" customWidth="1"/>
    <col min="9434" max="9434" width="8.88671875" style="7"/>
    <col min="9435" max="9435" width="10.33203125" style="7" bestFit="1" customWidth="1"/>
    <col min="9436" max="9436" width="8.88671875" style="7"/>
    <col min="9437" max="9438" width="10.33203125" style="7" bestFit="1" customWidth="1"/>
    <col min="9439" max="9439" width="10.6640625" style="7" bestFit="1" customWidth="1"/>
    <col min="9440" max="9683" width="8.88671875" style="7"/>
    <col min="9684" max="9684" width="14.33203125" style="7" customWidth="1"/>
    <col min="9685" max="9685" width="16.5546875" style="7" customWidth="1"/>
    <col min="9686" max="9686" width="17.44140625" style="7" customWidth="1"/>
    <col min="9687" max="9687" width="15.6640625" style="7" customWidth="1"/>
    <col min="9688" max="9688" width="16.5546875" style="7" customWidth="1"/>
    <col min="9689" max="9689" width="17.5546875" style="7" customWidth="1"/>
    <col min="9690" max="9690" width="8.88671875" style="7"/>
    <col min="9691" max="9691" width="10.33203125" style="7" bestFit="1" customWidth="1"/>
    <col min="9692" max="9692" width="8.88671875" style="7"/>
    <col min="9693" max="9694" width="10.33203125" style="7" bestFit="1" customWidth="1"/>
    <col min="9695" max="9695" width="10.6640625" style="7" bestFit="1" customWidth="1"/>
    <col min="9696" max="9939" width="8.88671875" style="7"/>
    <col min="9940" max="9940" width="14.33203125" style="7" customWidth="1"/>
    <col min="9941" max="9941" width="16.5546875" style="7" customWidth="1"/>
    <col min="9942" max="9942" width="17.44140625" style="7" customWidth="1"/>
    <col min="9943" max="9943" width="15.6640625" style="7" customWidth="1"/>
    <col min="9944" max="9944" width="16.5546875" style="7" customWidth="1"/>
    <col min="9945" max="9945" width="17.5546875" style="7" customWidth="1"/>
    <col min="9946" max="9946" width="8.88671875" style="7"/>
    <col min="9947" max="9947" width="10.33203125" style="7" bestFit="1" customWidth="1"/>
    <col min="9948" max="9948" width="8.88671875" style="7"/>
    <col min="9949" max="9950" width="10.33203125" style="7" bestFit="1" customWidth="1"/>
    <col min="9951" max="9951" width="10.6640625" style="7" bestFit="1" customWidth="1"/>
    <col min="9952" max="10195" width="8.88671875" style="7"/>
    <col min="10196" max="10196" width="14.33203125" style="7" customWidth="1"/>
    <col min="10197" max="10197" width="16.5546875" style="7" customWidth="1"/>
    <col min="10198" max="10198" width="17.44140625" style="7" customWidth="1"/>
    <col min="10199" max="10199" width="15.6640625" style="7" customWidth="1"/>
    <col min="10200" max="10200" width="16.5546875" style="7" customWidth="1"/>
    <col min="10201" max="10201" width="17.5546875" style="7" customWidth="1"/>
    <col min="10202" max="10202" width="8.88671875" style="7"/>
    <col min="10203" max="10203" width="10.33203125" style="7" bestFit="1" customWidth="1"/>
    <col min="10204" max="10204" width="8.88671875" style="7"/>
    <col min="10205" max="10206" width="10.33203125" style="7" bestFit="1" customWidth="1"/>
    <col min="10207" max="10207" width="10.6640625" style="7" bestFit="1" customWidth="1"/>
    <col min="10208" max="10451" width="8.88671875" style="7"/>
    <col min="10452" max="10452" width="14.33203125" style="7" customWidth="1"/>
    <col min="10453" max="10453" width="16.5546875" style="7" customWidth="1"/>
    <col min="10454" max="10454" width="17.44140625" style="7" customWidth="1"/>
    <col min="10455" max="10455" width="15.6640625" style="7" customWidth="1"/>
    <col min="10456" max="10456" width="16.5546875" style="7" customWidth="1"/>
    <col min="10457" max="10457" width="17.5546875" style="7" customWidth="1"/>
    <col min="10458" max="10458" width="8.88671875" style="7"/>
    <col min="10459" max="10459" width="10.33203125" style="7" bestFit="1" customWidth="1"/>
    <col min="10460" max="10460" width="8.88671875" style="7"/>
    <col min="10461" max="10462" width="10.33203125" style="7" bestFit="1" customWidth="1"/>
    <col min="10463" max="10463" width="10.6640625" style="7" bestFit="1" customWidth="1"/>
    <col min="10464" max="10707" width="8.88671875" style="7"/>
    <col min="10708" max="10708" width="14.33203125" style="7" customWidth="1"/>
    <col min="10709" max="10709" width="16.5546875" style="7" customWidth="1"/>
    <col min="10710" max="10710" width="17.44140625" style="7" customWidth="1"/>
    <col min="10711" max="10711" width="15.6640625" style="7" customWidth="1"/>
    <col min="10712" max="10712" width="16.5546875" style="7" customWidth="1"/>
    <col min="10713" max="10713" width="17.5546875" style="7" customWidth="1"/>
    <col min="10714" max="10714" width="8.88671875" style="7"/>
    <col min="10715" max="10715" width="10.33203125" style="7" bestFit="1" customWidth="1"/>
    <col min="10716" max="10716" width="8.88671875" style="7"/>
    <col min="10717" max="10718" width="10.33203125" style="7" bestFit="1" customWidth="1"/>
    <col min="10719" max="10719" width="10.6640625" style="7" bestFit="1" customWidth="1"/>
    <col min="10720" max="10963" width="8.88671875" style="7"/>
    <col min="10964" max="10964" width="14.33203125" style="7" customWidth="1"/>
    <col min="10965" max="10965" width="16.5546875" style="7" customWidth="1"/>
    <col min="10966" max="10966" width="17.44140625" style="7" customWidth="1"/>
    <col min="10967" max="10967" width="15.6640625" style="7" customWidth="1"/>
    <col min="10968" max="10968" width="16.5546875" style="7" customWidth="1"/>
    <col min="10969" max="10969" width="17.5546875" style="7" customWidth="1"/>
    <col min="10970" max="10970" width="8.88671875" style="7"/>
    <col min="10971" max="10971" width="10.33203125" style="7" bestFit="1" customWidth="1"/>
    <col min="10972" max="10972" width="8.88671875" style="7"/>
    <col min="10973" max="10974" width="10.33203125" style="7" bestFit="1" customWidth="1"/>
    <col min="10975" max="10975" width="10.6640625" style="7" bestFit="1" customWidth="1"/>
    <col min="10976" max="11219" width="8.88671875" style="7"/>
    <col min="11220" max="11220" width="14.33203125" style="7" customWidth="1"/>
    <col min="11221" max="11221" width="16.5546875" style="7" customWidth="1"/>
    <col min="11222" max="11222" width="17.44140625" style="7" customWidth="1"/>
    <col min="11223" max="11223" width="15.6640625" style="7" customWidth="1"/>
    <col min="11224" max="11224" width="16.5546875" style="7" customWidth="1"/>
    <col min="11225" max="11225" width="17.5546875" style="7" customWidth="1"/>
    <col min="11226" max="11226" width="8.88671875" style="7"/>
    <col min="11227" max="11227" width="10.33203125" style="7" bestFit="1" customWidth="1"/>
    <col min="11228" max="11228" width="8.88671875" style="7"/>
    <col min="11229" max="11230" width="10.33203125" style="7" bestFit="1" customWidth="1"/>
    <col min="11231" max="11231" width="10.6640625" style="7" bestFit="1" customWidth="1"/>
    <col min="11232" max="11475" width="8.88671875" style="7"/>
    <col min="11476" max="11476" width="14.33203125" style="7" customWidth="1"/>
    <col min="11477" max="11477" width="16.5546875" style="7" customWidth="1"/>
    <col min="11478" max="11478" width="17.44140625" style="7" customWidth="1"/>
    <col min="11479" max="11479" width="15.6640625" style="7" customWidth="1"/>
    <col min="11480" max="11480" width="16.5546875" style="7" customWidth="1"/>
    <col min="11481" max="11481" width="17.5546875" style="7" customWidth="1"/>
    <col min="11482" max="11482" width="8.88671875" style="7"/>
    <col min="11483" max="11483" width="10.33203125" style="7" bestFit="1" customWidth="1"/>
    <col min="11484" max="11484" width="8.88671875" style="7"/>
    <col min="11485" max="11486" width="10.33203125" style="7" bestFit="1" customWidth="1"/>
    <col min="11487" max="11487" width="10.6640625" style="7" bestFit="1" customWidth="1"/>
    <col min="11488" max="11731" width="8.88671875" style="7"/>
    <col min="11732" max="11732" width="14.33203125" style="7" customWidth="1"/>
    <col min="11733" max="11733" width="16.5546875" style="7" customWidth="1"/>
    <col min="11734" max="11734" width="17.44140625" style="7" customWidth="1"/>
    <col min="11735" max="11735" width="15.6640625" style="7" customWidth="1"/>
    <col min="11736" max="11736" width="16.5546875" style="7" customWidth="1"/>
    <col min="11737" max="11737" width="17.5546875" style="7" customWidth="1"/>
    <col min="11738" max="11738" width="8.88671875" style="7"/>
    <col min="11739" max="11739" width="10.33203125" style="7" bestFit="1" customWidth="1"/>
    <col min="11740" max="11740" width="8.88671875" style="7"/>
    <col min="11741" max="11742" width="10.33203125" style="7" bestFit="1" customWidth="1"/>
    <col min="11743" max="11743" width="10.6640625" style="7" bestFit="1" customWidth="1"/>
    <col min="11744" max="11987" width="8.88671875" style="7"/>
    <col min="11988" max="11988" width="14.33203125" style="7" customWidth="1"/>
    <col min="11989" max="11989" width="16.5546875" style="7" customWidth="1"/>
    <col min="11990" max="11990" width="17.44140625" style="7" customWidth="1"/>
    <col min="11991" max="11991" width="15.6640625" style="7" customWidth="1"/>
    <col min="11992" max="11992" width="16.5546875" style="7" customWidth="1"/>
    <col min="11993" max="11993" width="17.5546875" style="7" customWidth="1"/>
    <col min="11994" max="11994" width="8.88671875" style="7"/>
    <col min="11995" max="11995" width="10.33203125" style="7" bestFit="1" customWidth="1"/>
    <col min="11996" max="11996" width="8.88671875" style="7"/>
    <col min="11997" max="11998" width="10.33203125" style="7" bestFit="1" customWidth="1"/>
    <col min="11999" max="11999" width="10.6640625" style="7" bestFit="1" customWidth="1"/>
    <col min="12000" max="12243" width="8.88671875" style="7"/>
    <col min="12244" max="12244" width="14.33203125" style="7" customWidth="1"/>
    <col min="12245" max="12245" width="16.5546875" style="7" customWidth="1"/>
    <col min="12246" max="12246" width="17.44140625" style="7" customWidth="1"/>
    <col min="12247" max="12247" width="15.6640625" style="7" customWidth="1"/>
    <col min="12248" max="12248" width="16.5546875" style="7" customWidth="1"/>
    <col min="12249" max="12249" width="17.5546875" style="7" customWidth="1"/>
    <col min="12250" max="12250" width="8.88671875" style="7"/>
    <col min="12251" max="12251" width="10.33203125" style="7" bestFit="1" customWidth="1"/>
    <col min="12252" max="12252" width="8.88671875" style="7"/>
    <col min="12253" max="12254" width="10.33203125" style="7" bestFit="1" customWidth="1"/>
    <col min="12255" max="12255" width="10.6640625" style="7" bestFit="1" customWidth="1"/>
    <col min="12256" max="12499" width="8.88671875" style="7"/>
    <col min="12500" max="12500" width="14.33203125" style="7" customWidth="1"/>
    <col min="12501" max="12501" width="16.5546875" style="7" customWidth="1"/>
    <col min="12502" max="12502" width="17.44140625" style="7" customWidth="1"/>
    <col min="12503" max="12503" width="15.6640625" style="7" customWidth="1"/>
    <col min="12504" max="12504" width="16.5546875" style="7" customWidth="1"/>
    <col min="12505" max="12505" width="17.5546875" style="7" customWidth="1"/>
    <col min="12506" max="12506" width="8.88671875" style="7"/>
    <col min="12507" max="12507" width="10.33203125" style="7" bestFit="1" customWidth="1"/>
    <col min="12508" max="12508" width="8.88671875" style="7"/>
    <col min="12509" max="12510" width="10.33203125" style="7" bestFit="1" customWidth="1"/>
    <col min="12511" max="12511" width="10.6640625" style="7" bestFit="1" customWidth="1"/>
    <col min="12512" max="12755" width="8.88671875" style="7"/>
    <col min="12756" max="12756" width="14.33203125" style="7" customWidth="1"/>
    <col min="12757" max="12757" width="16.5546875" style="7" customWidth="1"/>
    <col min="12758" max="12758" width="17.44140625" style="7" customWidth="1"/>
    <col min="12759" max="12759" width="15.6640625" style="7" customWidth="1"/>
    <col min="12760" max="12760" width="16.5546875" style="7" customWidth="1"/>
    <col min="12761" max="12761" width="17.5546875" style="7" customWidth="1"/>
    <col min="12762" max="12762" width="8.88671875" style="7"/>
    <col min="12763" max="12763" width="10.33203125" style="7" bestFit="1" customWidth="1"/>
    <col min="12764" max="12764" width="8.88671875" style="7"/>
    <col min="12765" max="12766" width="10.33203125" style="7" bestFit="1" customWidth="1"/>
    <col min="12767" max="12767" width="10.6640625" style="7" bestFit="1" customWidth="1"/>
    <col min="12768" max="13011" width="8.88671875" style="7"/>
    <col min="13012" max="13012" width="14.33203125" style="7" customWidth="1"/>
    <col min="13013" max="13013" width="16.5546875" style="7" customWidth="1"/>
    <col min="13014" max="13014" width="17.44140625" style="7" customWidth="1"/>
    <col min="13015" max="13015" width="15.6640625" style="7" customWidth="1"/>
    <col min="13016" max="13016" width="16.5546875" style="7" customWidth="1"/>
    <col min="13017" max="13017" width="17.5546875" style="7" customWidth="1"/>
    <col min="13018" max="13018" width="8.88671875" style="7"/>
    <col min="13019" max="13019" width="10.33203125" style="7" bestFit="1" customWidth="1"/>
    <col min="13020" max="13020" width="8.88671875" style="7"/>
    <col min="13021" max="13022" width="10.33203125" style="7" bestFit="1" customWidth="1"/>
    <col min="13023" max="13023" width="10.6640625" style="7" bestFit="1" customWidth="1"/>
    <col min="13024" max="13267" width="8.88671875" style="7"/>
    <col min="13268" max="13268" width="14.33203125" style="7" customWidth="1"/>
    <col min="13269" max="13269" width="16.5546875" style="7" customWidth="1"/>
    <col min="13270" max="13270" width="17.44140625" style="7" customWidth="1"/>
    <col min="13271" max="13271" width="15.6640625" style="7" customWidth="1"/>
    <col min="13272" max="13272" width="16.5546875" style="7" customWidth="1"/>
    <col min="13273" max="13273" width="17.5546875" style="7" customWidth="1"/>
    <col min="13274" max="13274" width="8.88671875" style="7"/>
    <col min="13275" max="13275" width="10.33203125" style="7" bestFit="1" customWidth="1"/>
    <col min="13276" max="13276" width="8.88671875" style="7"/>
    <col min="13277" max="13278" width="10.33203125" style="7" bestFit="1" customWidth="1"/>
    <col min="13279" max="13279" width="10.6640625" style="7" bestFit="1" customWidth="1"/>
    <col min="13280" max="13523" width="8.88671875" style="7"/>
    <col min="13524" max="13524" width="14.33203125" style="7" customWidth="1"/>
    <col min="13525" max="13525" width="16.5546875" style="7" customWidth="1"/>
    <col min="13526" max="13526" width="17.44140625" style="7" customWidth="1"/>
    <col min="13527" max="13527" width="15.6640625" style="7" customWidth="1"/>
    <col min="13528" max="13528" width="16.5546875" style="7" customWidth="1"/>
    <col min="13529" max="13529" width="17.5546875" style="7" customWidth="1"/>
    <col min="13530" max="13530" width="8.88671875" style="7"/>
    <col min="13531" max="13531" width="10.33203125" style="7" bestFit="1" customWidth="1"/>
    <col min="13532" max="13532" width="8.88671875" style="7"/>
    <col min="13533" max="13534" width="10.33203125" style="7" bestFit="1" customWidth="1"/>
    <col min="13535" max="13535" width="10.6640625" style="7" bestFit="1" customWidth="1"/>
    <col min="13536" max="13779" width="8.88671875" style="7"/>
    <col min="13780" max="13780" width="14.33203125" style="7" customWidth="1"/>
    <col min="13781" max="13781" width="16.5546875" style="7" customWidth="1"/>
    <col min="13782" max="13782" width="17.44140625" style="7" customWidth="1"/>
    <col min="13783" max="13783" width="15.6640625" style="7" customWidth="1"/>
    <col min="13784" max="13784" width="16.5546875" style="7" customWidth="1"/>
    <col min="13785" max="13785" width="17.5546875" style="7" customWidth="1"/>
    <col min="13786" max="13786" width="8.88671875" style="7"/>
    <col min="13787" max="13787" width="10.33203125" style="7" bestFit="1" customWidth="1"/>
    <col min="13788" max="13788" width="8.88671875" style="7"/>
    <col min="13789" max="13790" width="10.33203125" style="7" bestFit="1" customWidth="1"/>
    <col min="13791" max="13791" width="10.6640625" style="7" bestFit="1" customWidth="1"/>
    <col min="13792" max="14035" width="8.88671875" style="7"/>
    <col min="14036" max="14036" width="14.33203125" style="7" customWidth="1"/>
    <col min="14037" max="14037" width="16.5546875" style="7" customWidth="1"/>
    <col min="14038" max="14038" width="17.44140625" style="7" customWidth="1"/>
    <col min="14039" max="14039" width="15.6640625" style="7" customWidth="1"/>
    <col min="14040" max="14040" width="16.5546875" style="7" customWidth="1"/>
    <col min="14041" max="14041" width="17.5546875" style="7" customWidth="1"/>
    <col min="14042" max="14042" width="8.88671875" style="7"/>
    <col min="14043" max="14043" width="10.33203125" style="7" bestFit="1" customWidth="1"/>
    <col min="14044" max="14044" width="8.88671875" style="7"/>
    <col min="14045" max="14046" width="10.33203125" style="7" bestFit="1" customWidth="1"/>
    <col min="14047" max="14047" width="10.6640625" style="7" bestFit="1" customWidth="1"/>
    <col min="14048" max="14291" width="8.88671875" style="7"/>
    <col min="14292" max="14292" width="14.33203125" style="7" customWidth="1"/>
    <col min="14293" max="14293" width="16.5546875" style="7" customWidth="1"/>
    <col min="14294" max="14294" width="17.44140625" style="7" customWidth="1"/>
    <col min="14295" max="14295" width="15.6640625" style="7" customWidth="1"/>
    <col min="14296" max="14296" width="16.5546875" style="7" customWidth="1"/>
    <col min="14297" max="14297" width="17.5546875" style="7" customWidth="1"/>
    <col min="14298" max="14298" width="8.88671875" style="7"/>
    <col min="14299" max="14299" width="10.33203125" style="7" bestFit="1" customWidth="1"/>
    <col min="14300" max="14300" width="8.88671875" style="7"/>
    <col min="14301" max="14302" width="10.33203125" style="7" bestFit="1" customWidth="1"/>
    <col min="14303" max="14303" width="10.6640625" style="7" bestFit="1" customWidth="1"/>
    <col min="14304" max="14547" width="8.88671875" style="7"/>
    <col min="14548" max="14548" width="14.33203125" style="7" customWidth="1"/>
    <col min="14549" max="14549" width="16.5546875" style="7" customWidth="1"/>
    <col min="14550" max="14550" width="17.44140625" style="7" customWidth="1"/>
    <col min="14551" max="14551" width="15.6640625" style="7" customWidth="1"/>
    <col min="14552" max="14552" width="16.5546875" style="7" customWidth="1"/>
    <col min="14553" max="14553" width="17.5546875" style="7" customWidth="1"/>
    <col min="14554" max="14554" width="8.88671875" style="7"/>
    <col min="14555" max="14555" width="10.33203125" style="7" bestFit="1" customWidth="1"/>
    <col min="14556" max="14556" width="8.88671875" style="7"/>
    <col min="14557" max="14558" width="10.33203125" style="7" bestFit="1" customWidth="1"/>
    <col min="14559" max="14559" width="10.6640625" style="7" bestFit="1" customWidth="1"/>
    <col min="14560" max="14803" width="8.88671875" style="7"/>
    <col min="14804" max="14804" width="14.33203125" style="7" customWidth="1"/>
    <col min="14805" max="14805" width="16.5546875" style="7" customWidth="1"/>
    <col min="14806" max="14806" width="17.44140625" style="7" customWidth="1"/>
    <col min="14807" max="14807" width="15.6640625" style="7" customWidth="1"/>
    <col min="14808" max="14808" width="16.5546875" style="7" customWidth="1"/>
    <col min="14809" max="14809" width="17.5546875" style="7" customWidth="1"/>
    <col min="14810" max="14810" width="8.88671875" style="7"/>
    <col min="14811" max="14811" width="10.33203125" style="7" bestFit="1" customWidth="1"/>
    <col min="14812" max="14812" width="8.88671875" style="7"/>
    <col min="14813" max="14814" width="10.33203125" style="7" bestFit="1" customWidth="1"/>
    <col min="14815" max="14815" width="10.6640625" style="7" bestFit="1" customWidth="1"/>
    <col min="14816" max="15059" width="8.88671875" style="7"/>
    <col min="15060" max="15060" width="14.33203125" style="7" customWidth="1"/>
    <col min="15061" max="15061" width="16.5546875" style="7" customWidth="1"/>
    <col min="15062" max="15062" width="17.44140625" style="7" customWidth="1"/>
    <col min="15063" max="15063" width="15.6640625" style="7" customWidth="1"/>
    <col min="15064" max="15064" width="16.5546875" style="7" customWidth="1"/>
    <col min="15065" max="15065" width="17.5546875" style="7" customWidth="1"/>
    <col min="15066" max="15066" width="8.88671875" style="7"/>
    <col min="15067" max="15067" width="10.33203125" style="7" bestFit="1" customWidth="1"/>
    <col min="15068" max="15068" width="8.88671875" style="7"/>
    <col min="15069" max="15070" width="10.33203125" style="7" bestFit="1" customWidth="1"/>
    <col min="15071" max="15071" width="10.6640625" style="7" bestFit="1" customWidth="1"/>
    <col min="15072" max="15315" width="8.88671875" style="7"/>
    <col min="15316" max="15316" width="14.33203125" style="7" customWidth="1"/>
    <col min="15317" max="15317" width="16.5546875" style="7" customWidth="1"/>
    <col min="15318" max="15318" width="17.44140625" style="7" customWidth="1"/>
    <col min="15319" max="15319" width="15.6640625" style="7" customWidth="1"/>
    <col min="15320" max="15320" width="16.5546875" style="7" customWidth="1"/>
    <col min="15321" max="15321" width="17.5546875" style="7" customWidth="1"/>
    <col min="15322" max="15322" width="8.88671875" style="7"/>
    <col min="15323" max="15323" width="10.33203125" style="7" bestFit="1" customWidth="1"/>
    <col min="15324" max="15324" width="8.88671875" style="7"/>
    <col min="15325" max="15326" width="10.33203125" style="7" bestFit="1" customWidth="1"/>
    <col min="15327" max="15327" width="10.6640625" style="7" bestFit="1" customWidth="1"/>
    <col min="15328" max="15571" width="8.88671875" style="7"/>
    <col min="15572" max="15572" width="14.33203125" style="7" customWidth="1"/>
    <col min="15573" max="15573" width="16.5546875" style="7" customWidth="1"/>
    <col min="15574" max="15574" width="17.44140625" style="7" customWidth="1"/>
    <col min="15575" max="15575" width="15.6640625" style="7" customWidth="1"/>
    <col min="15576" max="15576" width="16.5546875" style="7" customWidth="1"/>
    <col min="15577" max="15577" width="17.5546875" style="7" customWidth="1"/>
    <col min="15578" max="15578" width="8.88671875" style="7"/>
    <col min="15579" max="15579" width="10.33203125" style="7" bestFit="1" customWidth="1"/>
    <col min="15580" max="15580" width="8.88671875" style="7"/>
    <col min="15581" max="15582" width="10.33203125" style="7" bestFit="1" customWidth="1"/>
    <col min="15583" max="15583" width="10.6640625" style="7" bestFit="1" customWidth="1"/>
    <col min="15584" max="15827" width="8.88671875" style="7"/>
    <col min="15828" max="15828" width="14.33203125" style="7" customWidth="1"/>
    <col min="15829" max="15829" width="16.5546875" style="7" customWidth="1"/>
    <col min="15830" max="15830" width="17.44140625" style="7" customWidth="1"/>
    <col min="15831" max="15831" width="15.6640625" style="7" customWidth="1"/>
    <col min="15832" max="15832" width="16.5546875" style="7" customWidth="1"/>
    <col min="15833" max="15833" width="17.5546875" style="7" customWidth="1"/>
    <col min="15834" max="15834" width="8.88671875" style="7"/>
    <col min="15835" max="15835" width="10.33203125" style="7" bestFit="1" customWidth="1"/>
    <col min="15836" max="15836" width="8.88671875" style="7"/>
    <col min="15837" max="15838" width="10.33203125" style="7" bestFit="1" customWidth="1"/>
    <col min="15839" max="15839" width="10.6640625" style="7" bestFit="1" customWidth="1"/>
    <col min="15840" max="16083" width="8.88671875" style="7"/>
    <col min="16084" max="16084" width="14.33203125" style="7" customWidth="1"/>
    <col min="16085" max="16085" width="16.5546875" style="7" customWidth="1"/>
    <col min="16086" max="16086" width="17.44140625" style="7" customWidth="1"/>
    <col min="16087" max="16087" width="15.6640625" style="7" customWidth="1"/>
    <col min="16088" max="16088" width="16.5546875" style="7" customWidth="1"/>
    <col min="16089" max="16089" width="17.5546875" style="7" customWidth="1"/>
    <col min="16090" max="16090" width="8.88671875" style="7"/>
    <col min="16091" max="16091" width="10.33203125" style="7" bestFit="1" customWidth="1"/>
    <col min="16092" max="16092" width="8.88671875" style="7"/>
    <col min="16093" max="16094" width="10.33203125" style="7" bestFit="1" customWidth="1"/>
    <col min="16095" max="16095" width="10.6640625" style="7" bestFit="1" customWidth="1"/>
    <col min="16096" max="16362" width="8.88671875" style="7"/>
    <col min="16363" max="16384" width="8.88671875" style="7" customWidth="1"/>
  </cols>
  <sheetData>
    <row r="1" spans="1:8" x14ac:dyDescent="0.3">
      <c r="A1" s="94" t="s">
        <v>222</v>
      </c>
      <c r="B1" s="95"/>
      <c r="C1" s="96" t="s">
        <v>11</v>
      </c>
      <c r="D1" s="67"/>
      <c r="E1" s="96"/>
      <c r="F1" s="96"/>
      <c r="G1" s="96"/>
    </row>
    <row r="2" spans="1:8" x14ac:dyDescent="0.3">
      <c r="A2" s="95"/>
      <c r="B2" s="95"/>
      <c r="C2" s="96" t="s">
        <v>10</v>
      </c>
      <c r="D2" s="97"/>
      <c r="E2" s="97"/>
      <c r="F2" s="97"/>
      <c r="G2" s="97"/>
    </row>
    <row r="3" spans="1:8" ht="18.75" customHeight="1" x14ac:dyDescent="0.3">
      <c r="A3" s="95"/>
      <c r="B3" s="95"/>
      <c r="C3" s="96" t="s">
        <v>9</v>
      </c>
      <c r="D3" s="96"/>
      <c r="E3" s="68"/>
      <c r="F3" s="60" t="s">
        <v>8</v>
      </c>
      <c r="G3" s="98" t="s">
        <v>7</v>
      </c>
    </row>
    <row r="4" spans="1:8" ht="27.75" customHeight="1" x14ac:dyDescent="0.3">
      <c r="A4" s="60" t="s">
        <v>6</v>
      </c>
      <c r="B4" s="60"/>
      <c r="C4" s="98" t="s">
        <v>209</v>
      </c>
      <c r="D4" s="98" t="s">
        <v>5</v>
      </c>
      <c r="E4" s="98" t="s">
        <v>4</v>
      </c>
      <c r="F4" s="99"/>
      <c r="G4" s="50" t="s">
        <v>3</v>
      </c>
    </row>
    <row r="5" spans="1:8" x14ac:dyDescent="0.3">
      <c r="A5" s="9">
        <v>2002</v>
      </c>
      <c r="B5" s="101"/>
      <c r="C5" s="12">
        <v>14441</v>
      </c>
      <c r="D5" s="33" t="s">
        <v>2</v>
      </c>
      <c r="E5" s="12">
        <v>14441</v>
      </c>
      <c r="F5" s="12">
        <v>104290</v>
      </c>
      <c r="G5" s="12">
        <f t="shared" ref="G5:G24" si="0">E5-F5</f>
        <v>-89849</v>
      </c>
    </row>
    <row r="6" spans="1:8" x14ac:dyDescent="0.3">
      <c r="A6" s="9">
        <v>2003</v>
      </c>
      <c r="B6" s="101"/>
      <c r="C6" s="12">
        <v>18206.368999999999</v>
      </c>
      <c r="D6" s="33" t="s">
        <v>2</v>
      </c>
      <c r="E6" s="12">
        <v>18206.368999999999</v>
      </c>
      <c r="F6" s="12">
        <v>117047.03481999999</v>
      </c>
      <c r="G6" s="12">
        <f t="shared" si="0"/>
        <v>-98840.665819999995</v>
      </c>
    </row>
    <row r="7" spans="1:8" x14ac:dyDescent="0.3">
      <c r="A7" s="9">
        <v>2004</v>
      </c>
      <c r="B7" s="101"/>
      <c r="C7" s="12">
        <v>14002.603620000002</v>
      </c>
      <c r="D7" s="33" t="s">
        <v>2</v>
      </c>
      <c r="E7" s="12">
        <v>14002.603620000002</v>
      </c>
      <c r="F7" s="12">
        <v>132527.88589999999</v>
      </c>
      <c r="G7" s="12">
        <f t="shared" si="0"/>
        <v>-118525.28227999998</v>
      </c>
    </row>
    <row r="8" spans="1:8" x14ac:dyDescent="0.3">
      <c r="A8" s="9">
        <v>2005</v>
      </c>
      <c r="B8" s="101"/>
      <c r="C8" s="12">
        <v>12984.434999999999</v>
      </c>
      <c r="D8" s="33" t="s">
        <v>2</v>
      </c>
      <c r="E8" s="12">
        <v>12984.434999999999</v>
      </c>
      <c r="F8" s="12">
        <v>128306.25701</v>
      </c>
      <c r="G8" s="12">
        <f t="shared" si="0"/>
        <v>-115321.82201</v>
      </c>
    </row>
    <row r="9" spans="1:8" x14ac:dyDescent="0.3">
      <c r="A9" s="9">
        <v>2006</v>
      </c>
      <c r="B9" s="101"/>
      <c r="C9" s="12">
        <v>8922.3410100000001</v>
      </c>
      <c r="D9" s="33" t="s">
        <v>2</v>
      </c>
      <c r="E9" s="12">
        <v>8922.3410100000001</v>
      </c>
      <c r="F9" s="12">
        <v>137993.16537</v>
      </c>
      <c r="G9" s="12">
        <f t="shared" si="0"/>
        <v>-129070.82436</v>
      </c>
    </row>
    <row r="10" spans="1:8" x14ac:dyDescent="0.3">
      <c r="A10" s="9">
        <v>2007</v>
      </c>
      <c r="B10" s="101"/>
      <c r="C10" s="12">
        <v>16189.640429999999</v>
      </c>
      <c r="D10" s="33" t="s">
        <v>2</v>
      </c>
      <c r="E10" s="12">
        <v>16189.640429999999</v>
      </c>
      <c r="F10" s="12">
        <v>145707.75788000002</v>
      </c>
      <c r="G10" s="12">
        <f t="shared" si="0"/>
        <v>-129518.11745000002</v>
      </c>
    </row>
    <row r="11" spans="1:8" x14ac:dyDescent="0.3">
      <c r="A11" s="9">
        <v>2008</v>
      </c>
      <c r="B11" s="101"/>
      <c r="C11" s="12">
        <v>21193.75618241667</v>
      </c>
      <c r="D11" s="33" t="s">
        <v>2</v>
      </c>
      <c r="E11" s="12">
        <v>21193.75618241667</v>
      </c>
      <c r="F11" s="12">
        <v>160482.89280999999</v>
      </c>
      <c r="G11" s="12">
        <f t="shared" si="0"/>
        <v>-139289.13662758333</v>
      </c>
    </row>
    <row r="12" spans="1:8" x14ac:dyDescent="0.3">
      <c r="A12" s="9">
        <v>2009</v>
      </c>
      <c r="B12" s="101"/>
      <c r="C12" s="12">
        <v>18319.742264375</v>
      </c>
      <c r="D12" s="33" t="s">
        <v>2</v>
      </c>
      <c r="E12" s="12">
        <v>18319.742264375</v>
      </c>
      <c r="F12" s="12">
        <v>171000.96124</v>
      </c>
      <c r="G12" s="12">
        <f t="shared" si="0"/>
        <v>-152681.218975625</v>
      </c>
    </row>
    <row r="13" spans="1:8" x14ac:dyDescent="0.3">
      <c r="A13" s="9">
        <v>2010</v>
      </c>
      <c r="B13" s="101"/>
      <c r="C13" s="12">
        <v>22738.777411928568</v>
      </c>
      <c r="D13" s="33">
        <v>7216</v>
      </c>
      <c r="E13" s="12">
        <f t="shared" ref="E13:E22" si="1">C13+D13</f>
        <v>29954.777411928568</v>
      </c>
      <c r="F13" s="12">
        <v>167892.72367000001</v>
      </c>
      <c r="G13" s="12">
        <f t="shared" si="0"/>
        <v>-137937.94625807143</v>
      </c>
    </row>
    <row r="14" spans="1:8" x14ac:dyDescent="0.3">
      <c r="A14" s="9">
        <v>2011</v>
      </c>
      <c r="B14" s="101"/>
      <c r="C14" s="12">
        <v>36693.832079895423</v>
      </c>
      <c r="D14" s="12">
        <v>6777</v>
      </c>
      <c r="E14" s="12">
        <f t="shared" si="1"/>
        <v>43470.832079895423</v>
      </c>
      <c r="F14" s="12">
        <v>188080.93482000002</v>
      </c>
      <c r="G14" s="12">
        <f t="shared" si="0"/>
        <v>-144610.1027401046</v>
      </c>
      <c r="H14" s="29"/>
    </row>
    <row r="15" spans="1:8" s="29" customFormat="1" ht="16.2" customHeight="1" x14ac:dyDescent="0.3">
      <c r="A15" s="30">
        <v>2012</v>
      </c>
      <c r="B15" s="11"/>
      <c r="C15" s="12">
        <v>45090.129633059158</v>
      </c>
      <c r="D15" s="12">
        <v>7143</v>
      </c>
      <c r="E15" s="12">
        <f t="shared" si="1"/>
        <v>52233.129633059158</v>
      </c>
      <c r="F15" s="12">
        <v>193645.24421000003</v>
      </c>
      <c r="G15" s="12">
        <f t="shared" si="0"/>
        <v>-141412.11457694089</v>
      </c>
      <c r="H15" s="7"/>
    </row>
    <row r="16" spans="1:8" ht="16.2" customHeight="1" x14ac:dyDescent="0.3">
      <c r="A16" s="7">
        <v>2013</v>
      </c>
      <c r="B16" s="43"/>
      <c r="C16" s="12">
        <v>27714</v>
      </c>
      <c r="D16" s="12">
        <v>7145</v>
      </c>
      <c r="E16" s="12">
        <f t="shared" si="1"/>
        <v>34859</v>
      </c>
      <c r="F16" s="12">
        <v>187692.29881000001</v>
      </c>
      <c r="G16" s="12">
        <f t="shared" si="0"/>
        <v>-152833.29881000001</v>
      </c>
    </row>
    <row r="17" spans="1:8" ht="16.2" customHeight="1" x14ac:dyDescent="0.3">
      <c r="A17" s="7">
        <v>2014</v>
      </c>
      <c r="B17" s="43"/>
      <c r="C17" s="12">
        <v>25022.797841875003</v>
      </c>
      <c r="D17" s="33">
        <v>7118.0135599999994</v>
      </c>
      <c r="E17" s="12">
        <f t="shared" si="1"/>
        <v>32140.811401875002</v>
      </c>
      <c r="F17" s="12">
        <v>160884.63337000005</v>
      </c>
      <c r="G17" s="12">
        <f t="shared" si="0"/>
        <v>-128743.82196812505</v>
      </c>
    </row>
    <row r="18" spans="1:8" ht="16.2" customHeight="1" x14ac:dyDescent="0.3">
      <c r="A18" s="7">
        <v>2015</v>
      </c>
      <c r="B18" s="43"/>
      <c r="C18" s="12">
        <v>32832.195440000003</v>
      </c>
      <c r="D18" s="33">
        <v>6742.6003099999998</v>
      </c>
      <c r="E18" s="12">
        <f t="shared" si="1"/>
        <v>39574.795750000005</v>
      </c>
      <c r="F18" s="12">
        <v>160335.91015000001</v>
      </c>
      <c r="G18" s="12">
        <f t="shared" si="0"/>
        <v>-120761.11440000001</v>
      </c>
    </row>
    <row r="19" spans="1:8" ht="16.2" customHeight="1" x14ac:dyDescent="0.3">
      <c r="A19" s="7">
        <v>2016</v>
      </c>
      <c r="B19" s="43"/>
      <c r="C19" s="102">
        <v>41119.90100987121</v>
      </c>
      <c r="D19" s="103">
        <v>7604.7334000000001</v>
      </c>
      <c r="E19" s="12">
        <f t="shared" si="1"/>
        <v>48724.634409871207</v>
      </c>
      <c r="F19" s="102">
        <v>185995.39976000003</v>
      </c>
      <c r="G19" s="12">
        <f t="shared" si="0"/>
        <v>-137270.76535012882</v>
      </c>
    </row>
    <row r="20" spans="1:8" ht="16.2" customHeight="1" x14ac:dyDescent="0.3">
      <c r="A20" s="7">
        <v>2017</v>
      </c>
      <c r="B20" s="43"/>
      <c r="C20" s="12">
        <v>39151.729942675003</v>
      </c>
      <c r="D20" s="33">
        <v>6828.8606200000004</v>
      </c>
      <c r="E20" s="12">
        <f t="shared" si="1"/>
        <v>45980.590562675003</v>
      </c>
      <c r="F20" s="12">
        <v>183418.52027999997</v>
      </c>
      <c r="G20" s="12">
        <f t="shared" si="0"/>
        <v>-137437.92971732497</v>
      </c>
      <c r="H20" s="29"/>
    </row>
    <row r="21" spans="1:8" s="29" customFormat="1" ht="16.2" customHeight="1" x14ac:dyDescent="0.3">
      <c r="A21" s="7">
        <v>2018</v>
      </c>
      <c r="B21" s="104"/>
      <c r="C21" s="33">
        <v>38956.140601599996</v>
      </c>
      <c r="D21" s="33">
        <v>7814</v>
      </c>
      <c r="E21" s="33">
        <f t="shared" si="1"/>
        <v>46770.140601599996</v>
      </c>
      <c r="F21" s="33">
        <v>197980.00996999998</v>
      </c>
      <c r="G21" s="33">
        <f t="shared" si="0"/>
        <v>-151209.86936839999</v>
      </c>
    </row>
    <row r="22" spans="1:8" s="29" customFormat="1" ht="16.2" customHeight="1" x14ac:dyDescent="0.3">
      <c r="A22" s="30" t="s">
        <v>211</v>
      </c>
      <c r="B22" s="55"/>
      <c r="C22" s="33">
        <v>30003</v>
      </c>
      <c r="D22" s="33">
        <v>10591</v>
      </c>
      <c r="E22" s="33">
        <f t="shared" si="1"/>
        <v>40594</v>
      </c>
      <c r="F22" s="12">
        <v>214996</v>
      </c>
      <c r="G22" s="33">
        <f t="shared" si="0"/>
        <v>-174402</v>
      </c>
    </row>
    <row r="23" spans="1:8" s="29" customFormat="1" ht="16.2" customHeight="1" x14ac:dyDescent="0.3">
      <c r="A23" s="30" t="s">
        <v>212</v>
      </c>
      <c r="B23" s="55"/>
      <c r="C23" s="33">
        <v>123301</v>
      </c>
      <c r="D23" s="33">
        <v>1996</v>
      </c>
      <c r="E23" s="33">
        <f>C23+D23</f>
        <v>125297</v>
      </c>
      <c r="F23" s="12">
        <v>212980</v>
      </c>
      <c r="G23" s="33">
        <f>E23-F23</f>
        <v>-87683</v>
      </c>
    </row>
    <row r="24" spans="1:8" s="29" customFormat="1" ht="16.2" customHeight="1" x14ac:dyDescent="0.3">
      <c r="A24" s="30" t="s">
        <v>213</v>
      </c>
      <c r="B24" s="104"/>
      <c r="C24" s="33">
        <v>110557</v>
      </c>
      <c r="D24" s="33">
        <v>4123</v>
      </c>
      <c r="E24" s="33">
        <f>C24+D24</f>
        <v>114680</v>
      </c>
      <c r="F24" s="12">
        <v>253832</v>
      </c>
      <c r="G24" s="33">
        <f t="shared" si="0"/>
        <v>-139152</v>
      </c>
    </row>
    <row r="25" spans="1:8" s="10" customFormat="1" ht="16.2" customHeight="1" x14ac:dyDescent="0.3">
      <c r="A25" s="11"/>
      <c r="B25" s="105"/>
      <c r="C25" s="13"/>
      <c r="E25" s="13"/>
      <c r="G25" s="13"/>
      <c r="H25" s="17"/>
    </row>
    <row r="26" spans="1:8" s="17" customFormat="1" ht="13.8" x14ac:dyDescent="0.3">
      <c r="A26" s="106" t="s">
        <v>228</v>
      </c>
      <c r="B26" s="107" t="s">
        <v>229</v>
      </c>
    </row>
    <row r="27" spans="1:8" s="17" customFormat="1" ht="13.8" x14ac:dyDescent="0.3">
      <c r="A27" s="106" t="s">
        <v>227</v>
      </c>
      <c r="B27" s="108" t="s">
        <v>1</v>
      </c>
    </row>
    <row r="28" spans="1:8" s="17" customFormat="1" ht="13.8" x14ac:dyDescent="0.3">
      <c r="B28" s="108" t="s">
        <v>0</v>
      </c>
    </row>
    <row r="29" spans="1:8" s="17" customFormat="1" ht="13.8" x14ac:dyDescent="0.3">
      <c r="A29" s="109"/>
      <c r="B29" s="108" t="s">
        <v>215</v>
      </c>
    </row>
    <row r="30" spans="1:8" s="17" customFormat="1" ht="13.8" x14ac:dyDescent="0.3">
      <c r="A30" s="109"/>
      <c r="B30" s="110" t="s">
        <v>226</v>
      </c>
    </row>
  </sheetData>
  <mergeCells count="6">
    <mergeCell ref="F3:F4"/>
    <mergeCell ref="C1:G1"/>
    <mergeCell ref="C2:G2"/>
    <mergeCell ref="A1:B3"/>
    <mergeCell ref="C3:E3"/>
    <mergeCell ref="A4:B4"/>
  </mergeCells>
  <phoneticPr fontId="25" type="noConversion"/>
  <pageMargins left="0.7" right="0.7" top="0.75" bottom="0.75" header="0.3" footer="0.3"/>
  <pageSetup paperSize="11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P34"/>
  <sheetViews>
    <sheetView tabSelected="1" zoomScale="120" zoomScaleNormal="120" workbookViewId="0">
      <pane xSplit="2" ySplit="7" topLeftCell="C8" activePane="bottomRight" state="frozen"/>
      <selection pane="topRight" activeCell="C1" sqref="C1"/>
      <selection pane="bottomLeft" activeCell="A9" sqref="A9"/>
      <selection pane="bottomRight" activeCell="A6" sqref="A6:B6"/>
    </sheetView>
  </sheetViews>
  <sheetFormatPr defaultRowHeight="14.4" x14ac:dyDescent="0.3"/>
  <cols>
    <col min="1" max="1" width="10.6640625" style="7" customWidth="1"/>
    <col min="2" max="5" width="8.5546875" style="7" customWidth="1"/>
    <col min="6" max="6" width="14.88671875" style="7" customWidth="1"/>
    <col min="7" max="8" width="8.5546875" style="7" customWidth="1"/>
    <col min="9" max="191" width="8.88671875" style="7"/>
    <col min="192" max="192" width="44.33203125" style="7" customWidth="1"/>
    <col min="193" max="216" width="9.33203125" style="7" customWidth="1"/>
    <col min="217" max="217" width="0.33203125" style="7" customWidth="1"/>
    <col min="218" max="227" width="9.33203125" style="7" customWidth="1"/>
    <col min="228" max="233" width="11.44140625" style="7" customWidth="1"/>
    <col min="234" max="234" width="10.44140625" style="7" bestFit="1" customWidth="1"/>
    <col min="235" max="447" width="8.88671875" style="7"/>
    <col min="448" max="448" width="44.33203125" style="7" customWidth="1"/>
    <col min="449" max="472" width="9.33203125" style="7" customWidth="1"/>
    <col min="473" max="473" width="0.33203125" style="7" customWidth="1"/>
    <col min="474" max="483" width="9.33203125" style="7" customWidth="1"/>
    <col min="484" max="489" width="11.44140625" style="7" customWidth="1"/>
    <col min="490" max="490" width="10.44140625" style="7" bestFit="1" customWidth="1"/>
    <col min="491" max="703" width="8.88671875" style="7"/>
    <col min="704" max="704" width="44.33203125" style="7" customWidth="1"/>
    <col min="705" max="728" width="9.33203125" style="7" customWidth="1"/>
    <col min="729" max="729" width="0.33203125" style="7" customWidth="1"/>
    <col min="730" max="739" width="9.33203125" style="7" customWidth="1"/>
    <col min="740" max="745" width="11.44140625" style="7" customWidth="1"/>
    <col min="746" max="746" width="10.44140625" style="7" bestFit="1" customWidth="1"/>
    <col min="747" max="959" width="8.88671875" style="7"/>
    <col min="960" max="960" width="44.33203125" style="7" customWidth="1"/>
    <col min="961" max="984" width="9.33203125" style="7" customWidth="1"/>
    <col min="985" max="985" width="0.33203125" style="7" customWidth="1"/>
    <col min="986" max="995" width="9.33203125" style="7" customWidth="1"/>
    <col min="996" max="1001" width="11.44140625" style="7" customWidth="1"/>
    <col min="1002" max="1002" width="10.44140625" style="7" bestFit="1" customWidth="1"/>
    <col min="1003" max="1215" width="8.88671875" style="7"/>
    <col min="1216" max="1216" width="44.33203125" style="7" customWidth="1"/>
    <col min="1217" max="1240" width="9.33203125" style="7" customWidth="1"/>
    <col min="1241" max="1241" width="0.33203125" style="7" customWidth="1"/>
    <col min="1242" max="1251" width="9.33203125" style="7" customWidth="1"/>
    <col min="1252" max="1257" width="11.44140625" style="7" customWidth="1"/>
    <col min="1258" max="1258" width="10.44140625" style="7" bestFit="1" customWidth="1"/>
    <col min="1259" max="1471" width="8.88671875" style="7"/>
    <col min="1472" max="1472" width="44.33203125" style="7" customWidth="1"/>
    <col min="1473" max="1496" width="9.33203125" style="7" customWidth="1"/>
    <col min="1497" max="1497" width="0.33203125" style="7" customWidth="1"/>
    <col min="1498" max="1507" width="9.33203125" style="7" customWidth="1"/>
    <col min="1508" max="1513" width="11.44140625" style="7" customWidth="1"/>
    <col min="1514" max="1514" width="10.44140625" style="7" bestFit="1" customWidth="1"/>
    <col min="1515" max="1727" width="8.88671875" style="7"/>
    <col min="1728" max="1728" width="44.33203125" style="7" customWidth="1"/>
    <col min="1729" max="1752" width="9.33203125" style="7" customWidth="1"/>
    <col min="1753" max="1753" width="0.33203125" style="7" customWidth="1"/>
    <col min="1754" max="1763" width="9.33203125" style="7" customWidth="1"/>
    <col min="1764" max="1769" width="11.44140625" style="7" customWidth="1"/>
    <col min="1770" max="1770" width="10.44140625" style="7" bestFit="1" customWidth="1"/>
    <col min="1771" max="1983" width="8.88671875" style="7"/>
    <col min="1984" max="1984" width="44.33203125" style="7" customWidth="1"/>
    <col min="1985" max="2008" width="9.33203125" style="7" customWidth="1"/>
    <col min="2009" max="2009" width="0.33203125" style="7" customWidth="1"/>
    <col min="2010" max="2019" width="9.33203125" style="7" customWidth="1"/>
    <col min="2020" max="2025" width="11.44140625" style="7" customWidth="1"/>
    <col min="2026" max="2026" width="10.44140625" style="7" bestFit="1" customWidth="1"/>
    <col min="2027" max="2239" width="8.88671875" style="7"/>
    <col min="2240" max="2240" width="44.33203125" style="7" customWidth="1"/>
    <col min="2241" max="2264" width="9.33203125" style="7" customWidth="1"/>
    <col min="2265" max="2265" width="0.33203125" style="7" customWidth="1"/>
    <col min="2266" max="2275" width="9.33203125" style="7" customWidth="1"/>
    <col min="2276" max="2281" width="11.44140625" style="7" customWidth="1"/>
    <col min="2282" max="2282" width="10.44140625" style="7" bestFit="1" customWidth="1"/>
    <col min="2283" max="2495" width="8.88671875" style="7"/>
    <col min="2496" max="2496" width="44.33203125" style="7" customWidth="1"/>
    <col min="2497" max="2520" width="9.33203125" style="7" customWidth="1"/>
    <col min="2521" max="2521" width="0.33203125" style="7" customWidth="1"/>
    <col min="2522" max="2531" width="9.33203125" style="7" customWidth="1"/>
    <col min="2532" max="2537" width="11.44140625" style="7" customWidth="1"/>
    <col min="2538" max="2538" width="10.44140625" style="7" bestFit="1" customWidth="1"/>
    <col min="2539" max="2751" width="8.88671875" style="7"/>
    <col min="2752" max="2752" width="44.33203125" style="7" customWidth="1"/>
    <col min="2753" max="2776" width="9.33203125" style="7" customWidth="1"/>
    <col min="2777" max="2777" width="0.33203125" style="7" customWidth="1"/>
    <col min="2778" max="2787" width="9.33203125" style="7" customWidth="1"/>
    <col min="2788" max="2793" width="11.44140625" style="7" customWidth="1"/>
    <col min="2794" max="2794" width="10.44140625" style="7" bestFit="1" customWidth="1"/>
    <col min="2795" max="3007" width="8.88671875" style="7"/>
    <col min="3008" max="3008" width="44.33203125" style="7" customWidth="1"/>
    <col min="3009" max="3032" width="9.33203125" style="7" customWidth="1"/>
    <col min="3033" max="3033" width="0.33203125" style="7" customWidth="1"/>
    <col min="3034" max="3043" width="9.33203125" style="7" customWidth="1"/>
    <col min="3044" max="3049" width="11.44140625" style="7" customWidth="1"/>
    <col min="3050" max="3050" width="10.44140625" style="7" bestFit="1" customWidth="1"/>
    <col min="3051" max="3263" width="8.88671875" style="7"/>
    <col min="3264" max="3264" width="44.33203125" style="7" customWidth="1"/>
    <col min="3265" max="3288" width="9.33203125" style="7" customWidth="1"/>
    <col min="3289" max="3289" width="0.33203125" style="7" customWidth="1"/>
    <col min="3290" max="3299" width="9.33203125" style="7" customWidth="1"/>
    <col min="3300" max="3305" width="11.44140625" style="7" customWidth="1"/>
    <col min="3306" max="3306" width="10.44140625" style="7" bestFit="1" customWidth="1"/>
    <col min="3307" max="3519" width="8.88671875" style="7"/>
    <col min="3520" max="3520" width="44.33203125" style="7" customWidth="1"/>
    <col min="3521" max="3544" width="9.33203125" style="7" customWidth="1"/>
    <col min="3545" max="3545" width="0.33203125" style="7" customWidth="1"/>
    <col min="3546" max="3555" width="9.33203125" style="7" customWidth="1"/>
    <col min="3556" max="3561" width="11.44140625" style="7" customWidth="1"/>
    <col min="3562" max="3562" width="10.44140625" style="7" bestFit="1" customWidth="1"/>
    <col min="3563" max="3775" width="8.88671875" style="7"/>
    <col min="3776" max="3776" width="44.33203125" style="7" customWidth="1"/>
    <col min="3777" max="3800" width="9.33203125" style="7" customWidth="1"/>
    <col min="3801" max="3801" width="0.33203125" style="7" customWidth="1"/>
    <col min="3802" max="3811" width="9.33203125" style="7" customWidth="1"/>
    <col min="3812" max="3817" width="11.44140625" style="7" customWidth="1"/>
    <col min="3818" max="3818" width="10.44140625" style="7" bestFit="1" customWidth="1"/>
    <col min="3819" max="4031" width="8.88671875" style="7"/>
    <col min="4032" max="4032" width="44.33203125" style="7" customWidth="1"/>
    <col min="4033" max="4056" width="9.33203125" style="7" customWidth="1"/>
    <col min="4057" max="4057" width="0.33203125" style="7" customWidth="1"/>
    <col min="4058" max="4067" width="9.33203125" style="7" customWidth="1"/>
    <col min="4068" max="4073" width="11.44140625" style="7" customWidth="1"/>
    <col min="4074" max="4074" width="10.44140625" style="7" bestFit="1" customWidth="1"/>
    <col min="4075" max="4287" width="8.88671875" style="7"/>
    <col min="4288" max="4288" width="44.33203125" style="7" customWidth="1"/>
    <col min="4289" max="4312" width="9.33203125" style="7" customWidth="1"/>
    <col min="4313" max="4313" width="0.33203125" style="7" customWidth="1"/>
    <col min="4314" max="4323" width="9.33203125" style="7" customWidth="1"/>
    <col min="4324" max="4329" width="11.44140625" style="7" customWidth="1"/>
    <col min="4330" max="4330" width="10.44140625" style="7" bestFit="1" customWidth="1"/>
    <col min="4331" max="4543" width="8.88671875" style="7"/>
    <col min="4544" max="4544" width="44.33203125" style="7" customWidth="1"/>
    <col min="4545" max="4568" width="9.33203125" style="7" customWidth="1"/>
    <col min="4569" max="4569" width="0.33203125" style="7" customWidth="1"/>
    <col min="4570" max="4579" width="9.33203125" style="7" customWidth="1"/>
    <col min="4580" max="4585" width="11.44140625" style="7" customWidth="1"/>
    <col min="4586" max="4586" width="10.44140625" style="7" bestFit="1" customWidth="1"/>
    <col min="4587" max="4799" width="8.88671875" style="7"/>
    <col min="4800" max="4800" width="44.33203125" style="7" customWidth="1"/>
    <col min="4801" max="4824" width="9.33203125" style="7" customWidth="1"/>
    <col min="4825" max="4825" width="0.33203125" style="7" customWidth="1"/>
    <col min="4826" max="4835" width="9.33203125" style="7" customWidth="1"/>
    <col min="4836" max="4841" width="11.44140625" style="7" customWidth="1"/>
    <col min="4842" max="4842" width="10.44140625" style="7" bestFit="1" customWidth="1"/>
    <col min="4843" max="5055" width="8.88671875" style="7"/>
    <col min="5056" max="5056" width="44.33203125" style="7" customWidth="1"/>
    <col min="5057" max="5080" width="9.33203125" style="7" customWidth="1"/>
    <col min="5081" max="5081" width="0.33203125" style="7" customWidth="1"/>
    <col min="5082" max="5091" width="9.33203125" style="7" customWidth="1"/>
    <col min="5092" max="5097" width="11.44140625" style="7" customWidth="1"/>
    <col min="5098" max="5098" width="10.44140625" style="7" bestFit="1" customWidth="1"/>
    <col min="5099" max="5311" width="8.88671875" style="7"/>
    <col min="5312" max="5312" width="44.33203125" style="7" customWidth="1"/>
    <col min="5313" max="5336" width="9.33203125" style="7" customWidth="1"/>
    <col min="5337" max="5337" width="0.33203125" style="7" customWidth="1"/>
    <col min="5338" max="5347" width="9.33203125" style="7" customWidth="1"/>
    <col min="5348" max="5353" width="11.44140625" style="7" customWidth="1"/>
    <col min="5354" max="5354" width="10.44140625" style="7" bestFit="1" customWidth="1"/>
    <col min="5355" max="5567" width="8.88671875" style="7"/>
    <col min="5568" max="5568" width="44.33203125" style="7" customWidth="1"/>
    <col min="5569" max="5592" width="9.33203125" style="7" customWidth="1"/>
    <col min="5593" max="5593" width="0.33203125" style="7" customWidth="1"/>
    <col min="5594" max="5603" width="9.33203125" style="7" customWidth="1"/>
    <col min="5604" max="5609" width="11.44140625" style="7" customWidth="1"/>
    <col min="5610" max="5610" width="10.44140625" style="7" bestFit="1" customWidth="1"/>
    <col min="5611" max="5823" width="8.88671875" style="7"/>
    <col min="5824" max="5824" width="44.33203125" style="7" customWidth="1"/>
    <col min="5825" max="5848" width="9.33203125" style="7" customWidth="1"/>
    <col min="5849" max="5849" width="0.33203125" style="7" customWidth="1"/>
    <col min="5850" max="5859" width="9.33203125" style="7" customWidth="1"/>
    <col min="5860" max="5865" width="11.44140625" style="7" customWidth="1"/>
    <col min="5866" max="5866" width="10.44140625" style="7" bestFit="1" customWidth="1"/>
    <col min="5867" max="6079" width="8.88671875" style="7"/>
    <col min="6080" max="6080" width="44.33203125" style="7" customWidth="1"/>
    <col min="6081" max="6104" width="9.33203125" style="7" customWidth="1"/>
    <col min="6105" max="6105" width="0.33203125" style="7" customWidth="1"/>
    <col min="6106" max="6115" width="9.33203125" style="7" customWidth="1"/>
    <col min="6116" max="6121" width="11.44140625" style="7" customWidth="1"/>
    <col min="6122" max="6122" width="10.44140625" style="7" bestFit="1" customWidth="1"/>
    <col min="6123" max="6335" width="8.88671875" style="7"/>
    <col min="6336" max="6336" width="44.33203125" style="7" customWidth="1"/>
    <col min="6337" max="6360" width="9.33203125" style="7" customWidth="1"/>
    <col min="6361" max="6361" width="0.33203125" style="7" customWidth="1"/>
    <col min="6362" max="6371" width="9.33203125" style="7" customWidth="1"/>
    <col min="6372" max="6377" width="11.44140625" style="7" customWidth="1"/>
    <col min="6378" max="6378" width="10.44140625" style="7" bestFit="1" customWidth="1"/>
    <col min="6379" max="6591" width="8.88671875" style="7"/>
    <col min="6592" max="6592" width="44.33203125" style="7" customWidth="1"/>
    <col min="6593" max="6616" width="9.33203125" style="7" customWidth="1"/>
    <col min="6617" max="6617" width="0.33203125" style="7" customWidth="1"/>
    <col min="6618" max="6627" width="9.33203125" style="7" customWidth="1"/>
    <col min="6628" max="6633" width="11.44140625" style="7" customWidth="1"/>
    <col min="6634" max="6634" width="10.44140625" style="7" bestFit="1" customWidth="1"/>
    <col min="6635" max="6847" width="8.88671875" style="7"/>
    <col min="6848" max="6848" width="44.33203125" style="7" customWidth="1"/>
    <col min="6849" max="6872" width="9.33203125" style="7" customWidth="1"/>
    <col min="6873" max="6873" width="0.33203125" style="7" customWidth="1"/>
    <col min="6874" max="6883" width="9.33203125" style="7" customWidth="1"/>
    <col min="6884" max="6889" width="11.44140625" style="7" customWidth="1"/>
    <col min="6890" max="6890" width="10.44140625" style="7" bestFit="1" customWidth="1"/>
    <col min="6891" max="7103" width="8.88671875" style="7"/>
    <col min="7104" max="7104" width="44.33203125" style="7" customWidth="1"/>
    <col min="7105" max="7128" width="9.33203125" style="7" customWidth="1"/>
    <col min="7129" max="7129" width="0.33203125" style="7" customWidth="1"/>
    <col min="7130" max="7139" width="9.33203125" style="7" customWidth="1"/>
    <col min="7140" max="7145" width="11.44140625" style="7" customWidth="1"/>
    <col min="7146" max="7146" width="10.44140625" style="7" bestFit="1" customWidth="1"/>
    <col min="7147" max="7359" width="8.88671875" style="7"/>
    <col min="7360" max="7360" width="44.33203125" style="7" customWidth="1"/>
    <col min="7361" max="7384" width="9.33203125" style="7" customWidth="1"/>
    <col min="7385" max="7385" width="0.33203125" style="7" customWidth="1"/>
    <col min="7386" max="7395" width="9.33203125" style="7" customWidth="1"/>
    <col min="7396" max="7401" width="11.44140625" style="7" customWidth="1"/>
    <col min="7402" max="7402" width="10.44140625" style="7" bestFit="1" customWidth="1"/>
    <col min="7403" max="7615" width="8.88671875" style="7"/>
    <col min="7616" max="7616" width="44.33203125" style="7" customWidth="1"/>
    <col min="7617" max="7640" width="9.33203125" style="7" customWidth="1"/>
    <col min="7641" max="7641" width="0.33203125" style="7" customWidth="1"/>
    <col min="7642" max="7651" width="9.33203125" style="7" customWidth="1"/>
    <col min="7652" max="7657" width="11.44140625" style="7" customWidth="1"/>
    <col min="7658" max="7658" width="10.44140625" style="7" bestFit="1" customWidth="1"/>
    <col min="7659" max="7871" width="8.88671875" style="7"/>
    <col min="7872" max="7872" width="44.33203125" style="7" customWidth="1"/>
    <col min="7873" max="7896" width="9.33203125" style="7" customWidth="1"/>
    <col min="7897" max="7897" width="0.33203125" style="7" customWidth="1"/>
    <col min="7898" max="7907" width="9.33203125" style="7" customWidth="1"/>
    <col min="7908" max="7913" width="11.44140625" style="7" customWidth="1"/>
    <col min="7914" max="7914" width="10.44140625" style="7" bestFit="1" customWidth="1"/>
    <col min="7915" max="8127" width="8.88671875" style="7"/>
    <col min="8128" max="8128" width="44.33203125" style="7" customWidth="1"/>
    <col min="8129" max="8152" width="9.33203125" style="7" customWidth="1"/>
    <col min="8153" max="8153" width="0.33203125" style="7" customWidth="1"/>
    <col min="8154" max="8163" width="9.33203125" style="7" customWidth="1"/>
    <col min="8164" max="8169" width="11.44140625" style="7" customWidth="1"/>
    <col min="8170" max="8170" width="10.44140625" style="7" bestFit="1" customWidth="1"/>
    <col min="8171" max="8383" width="8.88671875" style="7"/>
    <col min="8384" max="8384" width="44.33203125" style="7" customWidth="1"/>
    <col min="8385" max="8408" width="9.33203125" style="7" customWidth="1"/>
    <col min="8409" max="8409" width="0.33203125" style="7" customWidth="1"/>
    <col min="8410" max="8419" width="9.33203125" style="7" customWidth="1"/>
    <col min="8420" max="8425" width="11.44140625" style="7" customWidth="1"/>
    <col min="8426" max="8426" width="10.44140625" style="7" bestFit="1" customWidth="1"/>
    <col min="8427" max="8639" width="8.88671875" style="7"/>
    <col min="8640" max="8640" width="44.33203125" style="7" customWidth="1"/>
    <col min="8641" max="8664" width="9.33203125" style="7" customWidth="1"/>
    <col min="8665" max="8665" width="0.33203125" style="7" customWidth="1"/>
    <col min="8666" max="8675" width="9.33203125" style="7" customWidth="1"/>
    <col min="8676" max="8681" width="11.44140625" style="7" customWidth="1"/>
    <col min="8682" max="8682" width="10.44140625" style="7" bestFit="1" customWidth="1"/>
    <col min="8683" max="8895" width="8.88671875" style="7"/>
    <col min="8896" max="8896" width="44.33203125" style="7" customWidth="1"/>
    <col min="8897" max="8920" width="9.33203125" style="7" customWidth="1"/>
    <col min="8921" max="8921" width="0.33203125" style="7" customWidth="1"/>
    <col min="8922" max="8931" width="9.33203125" style="7" customWidth="1"/>
    <col min="8932" max="8937" width="11.44140625" style="7" customWidth="1"/>
    <col min="8938" max="8938" width="10.44140625" style="7" bestFit="1" customWidth="1"/>
    <col min="8939" max="9151" width="8.88671875" style="7"/>
    <col min="9152" max="9152" width="44.33203125" style="7" customWidth="1"/>
    <col min="9153" max="9176" width="9.33203125" style="7" customWidth="1"/>
    <col min="9177" max="9177" width="0.33203125" style="7" customWidth="1"/>
    <col min="9178" max="9187" width="9.33203125" style="7" customWidth="1"/>
    <col min="9188" max="9193" width="11.44140625" style="7" customWidth="1"/>
    <col min="9194" max="9194" width="10.44140625" style="7" bestFit="1" customWidth="1"/>
    <col min="9195" max="9407" width="8.88671875" style="7"/>
    <col min="9408" max="9408" width="44.33203125" style="7" customWidth="1"/>
    <col min="9409" max="9432" width="9.33203125" style="7" customWidth="1"/>
    <col min="9433" max="9433" width="0.33203125" style="7" customWidth="1"/>
    <col min="9434" max="9443" width="9.33203125" style="7" customWidth="1"/>
    <col min="9444" max="9449" width="11.44140625" style="7" customWidth="1"/>
    <col min="9450" max="9450" width="10.44140625" style="7" bestFit="1" customWidth="1"/>
    <col min="9451" max="9663" width="8.88671875" style="7"/>
    <col min="9664" max="9664" width="44.33203125" style="7" customWidth="1"/>
    <col min="9665" max="9688" width="9.33203125" style="7" customWidth="1"/>
    <col min="9689" max="9689" width="0.33203125" style="7" customWidth="1"/>
    <col min="9690" max="9699" width="9.33203125" style="7" customWidth="1"/>
    <col min="9700" max="9705" width="11.44140625" style="7" customWidth="1"/>
    <col min="9706" max="9706" width="10.44140625" style="7" bestFit="1" customWidth="1"/>
    <col min="9707" max="9919" width="8.88671875" style="7"/>
    <col min="9920" max="9920" width="44.33203125" style="7" customWidth="1"/>
    <col min="9921" max="9944" width="9.33203125" style="7" customWidth="1"/>
    <col min="9945" max="9945" width="0.33203125" style="7" customWidth="1"/>
    <col min="9946" max="9955" width="9.33203125" style="7" customWidth="1"/>
    <col min="9956" max="9961" width="11.44140625" style="7" customWidth="1"/>
    <col min="9962" max="9962" width="10.44140625" style="7" bestFit="1" customWidth="1"/>
    <col min="9963" max="10175" width="8.88671875" style="7"/>
    <col min="10176" max="10176" width="44.33203125" style="7" customWidth="1"/>
    <col min="10177" max="10200" width="9.33203125" style="7" customWidth="1"/>
    <col min="10201" max="10201" width="0.33203125" style="7" customWidth="1"/>
    <col min="10202" max="10211" width="9.33203125" style="7" customWidth="1"/>
    <col min="10212" max="10217" width="11.44140625" style="7" customWidth="1"/>
    <col min="10218" max="10218" width="10.44140625" style="7" bestFit="1" customWidth="1"/>
    <col min="10219" max="10431" width="8.88671875" style="7"/>
    <col min="10432" max="10432" width="44.33203125" style="7" customWidth="1"/>
    <col min="10433" max="10456" width="9.33203125" style="7" customWidth="1"/>
    <col min="10457" max="10457" width="0.33203125" style="7" customWidth="1"/>
    <col min="10458" max="10467" width="9.33203125" style="7" customWidth="1"/>
    <col min="10468" max="10473" width="11.44140625" style="7" customWidth="1"/>
    <col min="10474" max="10474" width="10.44140625" style="7" bestFit="1" customWidth="1"/>
    <col min="10475" max="10687" width="8.88671875" style="7"/>
    <col min="10688" max="10688" width="44.33203125" style="7" customWidth="1"/>
    <col min="10689" max="10712" width="9.33203125" style="7" customWidth="1"/>
    <col min="10713" max="10713" width="0.33203125" style="7" customWidth="1"/>
    <col min="10714" max="10723" width="9.33203125" style="7" customWidth="1"/>
    <col min="10724" max="10729" width="11.44140625" style="7" customWidth="1"/>
    <col min="10730" max="10730" width="10.44140625" style="7" bestFit="1" customWidth="1"/>
    <col min="10731" max="10943" width="8.88671875" style="7"/>
    <col min="10944" max="10944" width="44.33203125" style="7" customWidth="1"/>
    <col min="10945" max="10968" width="9.33203125" style="7" customWidth="1"/>
    <col min="10969" max="10969" width="0.33203125" style="7" customWidth="1"/>
    <col min="10970" max="10979" width="9.33203125" style="7" customWidth="1"/>
    <col min="10980" max="10985" width="11.44140625" style="7" customWidth="1"/>
    <col min="10986" max="10986" width="10.44140625" style="7" bestFit="1" customWidth="1"/>
    <col min="10987" max="11199" width="8.88671875" style="7"/>
    <col min="11200" max="11200" width="44.33203125" style="7" customWidth="1"/>
    <col min="11201" max="11224" width="9.33203125" style="7" customWidth="1"/>
    <col min="11225" max="11225" width="0.33203125" style="7" customWidth="1"/>
    <col min="11226" max="11235" width="9.33203125" style="7" customWidth="1"/>
    <col min="11236" max="11241" width="11.44140625" style="7" customWidth="1"/>
    <col min="11242" max="11242" width="10.44140625" style="7" bestFit="1" customWidth="1"/>
    <col min="11243" max="11455" width="8.88671875" style="7"/>
    <col min="11456" max="11456" width="44.33203125" style="7" customWidth="1"/>
    <col min="11457" max="11480" width="9.33203125" style="7" customWidth="1"/>
    <col min="11481" max="11481" width="0.33203125" style="7" customWidth="1"/>
    <col min="11482" max="11491" width="9.33203125" style="7" customWidth="1"/>
    <col min="11492" max="11497" width="11.44140625" style="7" customWidth="1"/>
    <col min="11498" max="11498" width="10.44140625" style="7" bestFit="1" customWidth="1"/>
    <col min="11499" max="11711" width="8.88671875" style="7"/>
    <col min="11712" max="11712" width="44.33203125" style="7" customWidth="1"/>
    <col min="11713" max="11736" width="9.33203125" style="7" customWidth="1"/>
    <col min="11737" max="11737" width="0.33203125" style="7" customWidth="1"/>
    <col min="11738" max="11747" width="9.33203125" style="7" customWidth="1"/>
    <col min="11748" max="11753" width="11.44140625" style="7" customWidth="1"/>
    <col min="11754" max="11754" width="10.44140625" style="7" bestFit="1" customWidth="1"/>
    <col min="11755" max="11967" width="8.88671875" style="7"/>
    <col min="11968" max="11968" width="44.33203125" style="7" customWidth="1"/>
    <col min="11969" max="11992" width="9.33203125" style="7" customWidth="1"/>
    <col min="11993" max="11993" width="0.33203125" style="7" customWidth="1"/>
    <col min="11994" max="12003" width="9.33203125" style="7" customWidth="1"/>
    <col min="12004" max="12009" width="11.44140625" style="7" customWidth="1"/>
    <col min="12010" max="12010" width="10.44140625" style="7" bestFit="1" customWidth="1"/>
    <col min="12011" max="12223" width="8.88671875" style="7"/>
    <col min="12224" max="12224" width="44.33203125" style="7" customWidth="1"/>
    <col min="12225" max="12248" width="9.33203125" style="7" customWidth="1"/>
    <col min="12249" max="12249" width="0.33203125" style="7" customWidth="1"/>
    <col min="12250" max="12259" width="9.33203125" style="7" customWidth="1"/>
    <col min="12260" max="12265" width="11.44140625" style="7" customWidth="1"/>
    <col min="12266" max="12266" width="10.44140625" style="7" bestFit="1" customWidth="1"/>
    <col min="12267" max="12479" width="8.88671875" style="7"/>
    <col min="12480" max="12480" width="44.33203125" style="7" customWidth="1"/>
    <col min="12481" max="12504" width="9.33203125" style="7" customWidth="1"/>
    <col min="12505" max="12505" width="0.33203125" style="7" customWidth="1"/>
    <col min="12506" max="12515" width="9.33203125" style="7" customWidth="1"/>
    <col min="12516" max="12521" width="11.44140625" style="7" customWidth="1"/>
    <col min="12522" max="12522" width="10.44140625" style="7" bestFit="1" customWidth="1"/>
    <col min="12523" max="12735" width="8.88671875" style="7"/>
    <col min="12736" max="12736" width="44.33203125" style="7" customWidth="1"/>
    <col min="12737" max="12760" width="9.33203125" style="7" customWidth="1"/>
    <col min="12761" max="12761" width="0.33203125" style="7" customWidth="1"/>
    <col min="12762" max="12771" width="9.33203125" style="7" customWidth="1"/>
    <col min="12772" max="12777" width="11.44140625" style="7" customWidth="1"/>
    <col min="12778" max="12778" width="10.44140625" style="7" bestFit="1" customWidth="1"/>
    <col min="12779" max="12991" width="8.88671875" style="7"/>
    <col min="12992" max="12992" width="44.33203125" style="7" customWidth="1"/>
    <col min="12993" max="13016" width="9.33203125" style="7" customWidth="1"/>
    <col min="13017" max="13017" width="0.33203125" style="7" customWidth="1"/>
    <col min="13018" max="13027" width="9.33203125" style="7" customWidth="1"/>
    <col min="13028" max="13033" width="11.44140625" style="7" customWidth="1"/>
    <col min="13034" max="13034" width="10.44140625" style="7" bestFit="1" customWidth="1"/>
    <col min="13035" max="13247" width="8.88671875" style="7"/>
    <col min="13248" max="13248" width="44.33203125" style="7" customWidth="1"/>
    <col min="13249" max="13272" width="9.33203125" style="7" customWidth="1"/>
    <col min="13273" max="13273" width="0.33203125" style="7" customWidth="1"/>
    <col min="13274" max="13283" width="9.33203125" style="7" customWidth="1"/>
    <col min="13284" max="13289" width="11.44140625" style="7" customWidth="1"/>
    <col min="13290" max="13290" width="10.44140625" style="7" bestFit="1" customWidth="1"/>
    <col min="13291" max="13503" width="8.88671875" style="7"/>
    <col min="13504" max="13504" width="44.33203125" style="7" customWidth="1"/>
    <col min="13505" max="13528" width="9.33203125" style="7" customWidth="1"/>
    <col min="13529" max="13529" width="0.33203125" style="7" customWidth="1"/>
    <col min="13530" max="13539" width="9.33203125" style="7" customWidth="1"/>
    <col min="13540" max="13545" width="11.44140625" style="7" customWidth="1"/>
    <col min="13546" max="13546" width="10.44140625" style="7" bestFit="1" customWidth="1"/>
    <col min="13547" max="13759" width="8.88671875" style="7"/>
    <col min="13760" max="13760" width="44.33203125" style="7" customWidth="1"/>
    <col min="13761" max="13784" width="9.33203125" style="7" customWidth="1"/>
    <col min="13785" max="13785" width="0.33203125" style="7" customWidth="1"/>
    <col min="13786" max="13795" width="9.33203125" style="7" customWidth="1"/>
    <col min="13796" max="13801" width="11.44140625" style="7" customWidth="1"/>
    <col min="13802" max="13802" width="10.44140625" style="7" bestFit="1" customWidth="1"/>
    <col min="13803" max="14015" width="8.88671875" style="7"/>
    <col min="14016" max="14016" width="44.33203125" style="7" customWidth="1"/>
    <col min="14017" max="14040" width="9.33203125" style="7" customWidth="1"/>
    <col min="14041" max="14041" width="0.33203125" style="7" customWidth="1"/>
    <col min="14042" max="14051" width="9.33203125" style="7" customWidth="1"/>
    <col min="14052" max="14057" width="11.44140625" style="7" customWidth="1"/>
    <col min="14058" max="14058" width="10.44140625" style="7" bestFit="1" customWidth="1"/>
    <col min="14059" max="14271" width="8.88671875" style="7"/>
    <col min="14272" max="14272" width="44.33203125" style="7" customWidth="1"/>
    <col min="14273" max="14296" width="9.33203125" style="7" customWidth="1"/>
    <col min="14297" max="14297" width="0.33203125" style="7" customWidth="1"/>
    <col min="14298" max="14307" width="9.33203125" style="7" customWidth="1"/>
    <col min="14308" max="14313" width="11.44140625" style="7" customWidth="1"/>
    <col min="14314" max="14314" width="10.44140625" style="7" bestFit="1" customWidth="1"/>
    <col min="14315" max="14527" width="8.88671875" style="7"/>
    <col min="14528" max="14528" width="44.33203125" style="7" customWidth="1"/>
    <col min="14529" max="14552" width="9.33203125" style="7" customWidth="1"/>
    <col min="14553" max="14553" width="0.33203125" style="7" customWidth="1"/>
    <col min="14554" max="14563" width="9.33203125" style="7" customWidth="1"/>
    <col min="14564" max="14569" width="11.44140625" style="7" customWidth="1"/>
    <col min="14570" max="14570" width="10.44140625" style="7" bestFit="1" customWidth="1"/>
    <col min="14571" max="14783" width="8.88671875" style="7"/>
    <col min="14784" max="14784" width="44.33203125" style="7" customWidth="1"/>
    <col min="14785" max="14808" width="9.33203125" style="7" customWidth="1"/>
    <col min="14809" max="14809" width="0.33203125" style="7" customWidth="1"/>
    <col min="14810" max="14819" width="9.33203125" style="7" customWidth="1"/>
    <col min="14820" max="14825" width="11.44140625" style="7" customWidth="1"/>
    <col min="14826" max="14826" width="10.44140625" style="7" bestFit="1" customWidth="1"/>
    <col min="14827" max="15039" width="8.88671875" style="7"/>
    <col min="15040" max="15040" width="44.33203125" style="7" customWidth="1"/>
    <col min="15041" max="15064" width="9.33203125" style="7" customWidth="1"/>
    <col min="15065" max="15065" width="0.33203125" style="7" customWidth="1"/>
    <col min="15066" max="15075" width="9.33203125" style="7" customWidth="1"/>
    <col min="15076" max="15081" width="11.44140625" style="7" customWidth="1"/>
    <col min="15082" max="15082" width="10.44140625" style="7" bestFit="1" customWidth="1"/>
    <col min="15083" max="15295" width="8.88671875" style="7"/>
    <col min="15296" max="15296" width="44.33203125" style="7" customWidth="1"/>
    <col min="15297" max="15320" width="9.33203125" style="7" customWidth="1"/>
    <col min="15321" max="15321" width="0.33203125" style="7" customWidth="1"/>
    <col min="15322" max="15331" width="9.33203125" style="7" customWidth="1"/>
    <col min="15332" max="15337" width="11.44140625" style="7" customWidth="1"/>
    <col min="15338" max="15338" width="10.44140625" style="7" bestFit="1" customWidth="1"/>
    <col min="15339" max="15551" width="8.88671875" style="7"/>
    <col min="15552" max="15552" width="44.33203125" style="7" customWidth="1"/>
    <col min="15553" max="15576" width="9.33203125" style="7" customWidth="1"/>
    <col min="15577" max="15577" width="0.33203125" style="7" customWidth="1"/>
    <col min="15578" max="15587" width="9.33203125" style="7" customWidth="1"/>
    <col min="15588" max="15593" width="11.44140625" style="7" customWidth="1"/>
    <col min="15594" max="15594" width="10.44140625" style="7" bestFit="1" customWidth="1"/>
    <col min="15595" max="15807" width="8.88671875" style="7"/>
    <col min="15808" max="15808" width="44.33203125" style="7" customWidth="1"/>
    <col min="15809" max="15832" width="9.33203125" style="7" customWidth="1"/>
    <col min="15833" max="15833" width="0.33203125" style="7" customWidth="1"/>
    <col min="15834" max="15843" width="9.33203125" style="7" customWidth="1"/>
    <col min="15844" max="15849" width="11.44140625" style="7" customWidth="1"/>
    <col min="15850" max="15850" width="10.44140625" style="7" bestFit="1" customWidth="1"/>
    <col min="15851" max="16063" width="8.88671875" style="7"/>
    <col min="16064" max="16064" width="44.33203125" style="7" customWidth="1"/>
    <col min="16065" max="16088" width="9.33203125" style="7" customWidth="1"/>
    <col min="16089" max="16089" width="0.33203125" style="7" customWidth="1"/>
    <col min="16090" max="16099" width="9.33203125" style="7" customWidth="1"/>
    <col min="16100" max="16105" width="11.44140625" style="7" customWidth="1"/>
    <col min="16106" max="16106" width="10.44140625" style="7" bestFit="1" customWidth="1"/>
    <col min="16107" max="16379" width="8.88671875" style="7"/>
    <col min="16380" max="16384" width="9.33203125" style="7" customWidth="1"/>
  </cols>
  <sheetData>
    <row r="1" spans="1:15" s="135" customFormat="1" ht="18.75" customHeight="1" x14ac:dyDescent="0.35">
      <c r="A1" s="169" t="s">
        <v>139</v>
      </c>
      <c r="B1" s="169"/>
      <c r="C1" s="58" t="s">
        <v>138</v>
      </c>
      <c r="D1" s="68"/>
      <c r="E1" s="68"/>
      <c r="F1" s="68"/>
      <c r="G1" s="68"/>
      <c r="H1" s="68"/>
      <c r="I1" s="7"/>
    </row>
    <row r="2" spans="1:15" s="29" customFormat="1" ht="18" x14ac:dyDescent="0.35">
      <c r="A2" s="179"/>
      <c r="B2" s="180"/>
      <c r="C2" s="58" t="s">
        <v>10</v>
      </c>
      <c r="D2" s="68"/>
      <c r="E2" s="68"/>
      <c r="F2" s="68"/>
      <c r="G2" s="68"/>
      <c r="H2" s="68"/>
      <c r="I2" s="7"/>
    </row>
    <row r="3" spans="1:15" s="29" customFormat="1" x14ac:dyDescent="0.3">
      <c r="A3" s="170" t="s">
        <v>239</v>
      </c>
      <c r="B3" s="93"/>
      <c r="C3" s="98">
        <v>1</v>
      </c>
      <c r="D3" s="98">
        <v>2</v>
      </c>
      <c r="E3" s="98">
        <v>3</v>
      </c>
      <c r="F3" s="96">
        <v>4</v>
      </c>
      <c r="G3" s="68"/>
      <c r="H3" s="68"/>
    </row>
    <row r="4" spans="1:15" s="29" customFormat="1" x14ac:dyDescent="0.3">
      <c r="A4" s="93"/>
      <c r="B4" s="93"/>
      <c r="C4" s="50" t="s">
        <v>135</v>
      </c>
      <c r="D4" s="50" t="s">
        <v>111</v>
      </c>
      <c r="E4" s="50" t="s">
        <v>137</v>
      </c>
      <c r="F4" s="86" t="s">
        <v>136</v>
      </c>
      <c r="G4" s="68"/>
      <c r="H4" s="68"/>
    </row>
    <row r="5" spans="1:15" s="29" customFormat="1" x14ac:dyDescent="0.3">
      <c r="A5" s="93"/>
      <c r="B5" s="93"/>
      <c r="D5" s="98">
        <v>2.1</v>
      </c>
      <c r="E5" s="98">
        <v>3.2</v>
      </c>
      <c r="F5" s="50">
        <v>4.2</v>
      </c>
      <c r="G5" s="50">
        <v>4.4000000000000004</v>
      </c>
    </row>
    <row r="6" spans="1:15" s="29" customFormat="1" ht="57.6" x14ac:dyDescent="0.3">
      <c r="A6" s="100" t="s">
        <v>6</v>
      </c>
      <c r="B6" s="100"/>
      <c r="C6" s="29" t="s">
        <v>135</v>
      </c>
      <c r="D6" s="50" t="s">
        <v>134</v>
      </c>
      <c r="E6" s="50" t="s">
        <v>133</v>
      </c>
      <c r="F6" s="50" t="s">
        <v>132</v>
      </c>
      <c r="G6" s="50" t="s">
        <v>34</v>
      </c>
      <c r="H6" s="171" t="s">
        <v>131</v>
      </c>
    </row>
    <row r="7" spans="1:15" s="29" customFormat="1" ht="14.25" customHeight="1" x14ac:dyDescent="0.3">
      <c r="C7" s="172"/>
      <c r="D7" s="172"/>
      <c r="E7" s="172"/>
      <c r="F7" s="172"/>
      <c r="G7" s="172"/>
      <c r="H7" s="34"/>
    </row>
    <row r="8" spans="1:15" s="29" customFormat="1" ht="14.25" customHeight="1" x14ac:dyDescent="0.3">
      <c r="A8" s="7">
        <v>2012</v>
      </c>
      <c r="B8" s="51" t="s">
        <v>121</v>
      </c>
      <c r="C8" s="12">
        <v>45090.365733059152</v>
      </c>
      <c r="D8" s="12">
        <v>0</v>
      </c>
      <c r="E8" s="12">
        <v>0</v>
      </c>
      <c r="F8" s="12">
        <v>0</v>
      </c>
      <c r="G8" s="12">
        <v>7143</v>
      </c>
      <c r="H8" s="34">
        <v>52233.129633059158</v>
      </c>
      <c r="I8" s="34"/>
    </row>
    <row r="9" spans="1:15" s="29" customFormat="1" ht="14.25" customHeight="1" x14ac:dyDescent="0.3">
      <c r="A9" s="7"/>
      <c r="B9" s="51" t="s">
        <v>120</v>
      </c>
      <c r="C9" s="12">
        <v>11381.02691</v>
      </c>
      <c r="D9" s="12">
        <v>165737</v>
      </c>
      <c r="E9" s="12">
        <v>0</v>
      </c>
      <c r="F9" s="12">
        <v>1334.0413999999998</v>
      </c>
      <c r="G9" s="12">
        <v>15194</v>
      </c>
      <c r="H9" s="34">
        <v>193645.24421000003</v>
      </c>
      <c r="I9" s="34"/>
    </row>
    <row r="10" spans="1:15" s="29" customFormat="1" x14ac:dyDescent="0.3">
      <c r="A10" s="7">
        <v>2013</v>
      </c>
      <c r="B10" s="51" t="s">
        <v>121</v>
      </c>
      <c r="C10" s="12">
        <v>27714</v>
      </c>
      <c r="D10" s="12">
        <v>0</v>
      </c>
      <c r="E10" s="12">
        <v>0</v>
      </c>
      <c r="F10" s="12">
        <v>0</v>
      </c>
      <c r="G10" s="12">
        <v>7145</v>
      </c>
      <c r="H10" s="34">
        <v>34859</v>
      </c>
      <c r="I10" s="34"/>
    </row>
    <row r="11" spans="1:15" s="29" customFormat="1" x14ac:dyDescent="0.3">
      <c r="A11" s="7"/>
      <c r="B11" s="51" t="s">
        <v>120</v>
      </c>
      <c r="C11" s="12">
        <v>7402.5947000000006</v>
      </c>
      <c r="D11" s="12">
        <v>152460.18383000002</v>
      </c>
      <c r="E11" s="12">
        <v>0</v>
      </c>
      <c r="F11" s="12">
        <v>1811.43544</v>
      </c>
      <c r="G11" s="12">
        <v>26018.084839999938</v>
      </c>
      <c r="H11" s="34">
        <v>187692.29881000001</v>
      </c>
      <c r="I11" s="34"/>
      <c r="J11" s="34"/>
      <c r="K11" s="34"/>
      <c r="L11" s="34"/>
      <c r="M11" s="34"/>
      <c r="N11" s="34"/>
      <c r="O11" s="34"/>
    </row>
    <row r="12" spans="1:15" s="29" customFormat="1" x14ac:dyDescent="0.3">
      <c r="A12" s="7">
        <v>2014</v>
      </c>
      <c r="B12" s="51" t="s">
        <v>121</v>
      </c>
      <c r="C12" s="12">
        <v>25022.797841875003</v>
      </c>
      <c r="D12" s="12">
        <v>0</v>
      </c>
      <c r="E12" s="12">
        <v>0</v>
      </c>
      <c r="F12" s="12">
        <v>0</v>
      </c>
      <c r="G12" s="12">
        <v>7118.0135599999994</v>
      </c>
      <c r="H12" s="34">
        <v>32140.811401875002</v>
      </c>
      <c r="I12" s="34"/>
    </row>
    <row r="13" spans="1:15" s="29" customFormat="1" x14ac:dyDescent="0.3">
      <c r="A13" s="7"/>
      <c r="B13" s="51" t="s">
        <v>120</v>
      </c>
      <c r="C13" s="12">
        <v>9053.6325699999998</v>
      </c>
      <c r="D13" s="12">
        <v>144618.28576</v>
      </c>
      <c r="E13" s="12">
        <v>0</v>
      </c>
      <c r="F13" s="12">
        <v>1983.2319000000002</v>
      </c>
      <c r="G13" s="12">
        <v>5229.4831400000548</v>
      </c>
      <c r="H13" s="34">
        <v>160884.63337000005</v>
      </c>
      <c r="I13" s="34"/>
      <c r="J13" s="34"/>
      <c r="K13" s="34"/>
    </row>
    <row r="14" spans="1:15" s="29" customFormat="1" x14ac:dyDescent="0.3">
      <c r="A14" s="7">
        <v>2015</v>
      </c>
      <c r="B14" s="51" t="s">
        <v>121</v>
      </c>
      <c r="C14" s="12">
        <v>32832.195440000003</v>
      </c>
      <c r="D14" s="12">
        <v>0</v>
      </c>
      <c r="E14" s="12">
        <v>0</v>
      </c>
      <c r="F14" s="12">
        <v>0</v>
      </c>
      <c r="G14" s="12">
        <v>6742.6003099999998</v>
      </c>
      <c r="H14" s="34">
        <v>39574.795750000005</v>
      </c>
      <c r="I14" s="34"/>
      <c r="J14" s="34"/>
      <c r="K14" s="34"/>
      <c r="L14" s="33"/>
    </row>
    <row r="15" spans="1:15" s="29" customFormat="1" x14ac:dyDescent="0.3">
      <c r="B15" s="51" t="s">
        <v>120</v>
      </c>
      <c r="C15" s="12">
        <v>10468.423279999999</v>
      </c>
      <c r="D15" s="12">
        <v>132779.80981000001</v>
      </c>
      <c r="E15" s="12">
        <v>0</v>
      </c>
      <c r="F15" s="12">
        <v>1492.3660400000001</v>
      </c>
      <c r="G15" s="12">
        <v>15595.311020000023</v>
      </c>
      <c r="H15" s="34">
        <v>160335.91015000001</v>
      </c>
      <c r="I15" s="34"/>
      <c r="J15" s="34"/>
      <c r="K15" s="34"/>
      <c r="L15" s="33"/>
    </row>
    <row r="16" spans="1:15" s="29" customFormat="1" x14ac:dyDescent="0.3">
      <c r="A16" s="7">
        <v>2016</v>
      </c>
      <c r="B16" s="51" t="s">
        <v>121</v>
      </c>
      <c r="C16" s="12">
        <v>41119.90100987121</v>
      </c>
      <c r="D16" s="12">
        <v>0</v>
      </c>
      <c r="E16" s="12">
        <v>0</v>
      </c>
      <c r="F16" s="12">
        <v>0</v>
      </c>
      <c r="G16" s="12">
        <v>7604.7334000000001</v>
      </c>
      <c r="H16" s="34">
        <v>48724.634409871207</v>
      </c>
      <c r="I16" s="34"/>
      <c r="J16" s="34"/>
      <c r="K16" s="34"/>
      <c r="L16" s="33"/>
    </row>
    <row r="17" spans="1:16" s="29" customFormat="1" x14ac:dyDescent="0.3">
      <c r="B17" s="51" t="s">
        <v>120</v>
      </c>
      <c r="C17" s="12">
        <v>14568.31179</v>
      </c>
      <c r="D17" s="12">
        <v>162609.60845000003</v>
      </c>
      <c r="E17" s="12">
        <v>0</v>
      </c>
      <c r="F17" s="12">
        <v>1677.6885799999998</v>
      </c>
      <c r="G17" s="12">
        <v>7139.7909400000062</v>
      </c>
      <c r="H17" s="34">
        <v>185995.39976000003</v>
      </c>
      <c r="I17" s="34"/>
      <c r="J17" s="34"/>
      <c r="K17" s="34"/>
      <c r="L17" s="33"/>
    </row>
    <row r="18" spans="1:16" s="29" customFormat="1" x14ac:dyDescent="0.3">
      <c r="A18" s="7">
        <v>2017</v>
      </c>
      <c r="B18" s="51" t="s">
        <v>121</v>
      </c>
      <c r="C18" s="12">
        <v>39151.729942674996</v>
      </c>
      <c r="D18" s="12">
        <v>0</v>
      </c>
      <c r="E18" s="12">
        <v>0</v>
      </c>
      <c r="F18" s="12">
        <v>0</v>
      </c>
      <c r="G18" s="12">
        <v>6828.8606200000004</v>
      </c>
      <c r="H18" s="34">
        <v>45980.590562674995</v>
      </c>
      <c r="I18" s="34"/>
      <c r="J18" s="34"/>
      <c r="K18" s="34"/>
      <c r="L18" s="33"/>
    </row>
    <row r="19" spans="1:16" s="29" customFormat="1" x14ac:dyDescent="0.3">
      <c r="B19" s="51" t="s">
        <v>120</v>
      </c>
      <c r="C19" s="12">
        <v>14807.64861</v>
      </c>
      <c r="D19" s="12">
        <v>154781.19349999999</v>
      </c>
      <c r="E19" s="12">
        <v>0</v>
      </c>
      <c r="F19" s="12">
        <v>1893.12077</v>
      </c>
      <c r="G19" s="12">
        <v>11936.557399999961</v>
      </c>
      <c r="H19" s="34">
        <v>183418.52027999997</v>
      </c>
      <c r="I19" s="34"/>
      <c r="L19" s="33"/>
    </row>
    <row r="20" spans="1:16" s="29" customFormat="1" x14ac:dyDescent="0.3">
      <c r="A20" s="7">
        <v>2018</v>
      </c>
      <c r="B20" s="51" t="s">
        <v>121</v>
      </c>
      <c r="C20" s="12">
        <v>38956.140601599996</v>
      </c>
      <c r="D20" s="12">
        <v>0</v>
      </c>
      <c r="E20" s="12">
        <v>0</v>
      </c>
      <c r="F20" s="12">
        <v>0</v>
      </c>
      <c r="G20" s="12">
        <v>7813.6019200000001</v>
      </c>
      <c r="H20" s="34">
        <v>46769.742521599997</v>
      </c>
      <c r="I20" s="34"/>
      <c r="J20" s="173"/>
      <c r="K20" s="173"/>
      <c r="L20" s="33"/>
    </row>
    <row r="21" spans="1:16" s="29" customFormat="1" x14ac:dyDescent="0.3">
      <c r="A21" s="7"/>
      <c r="B21" s="51" t="s">
        <v>120</v>
      </c>
      <c r="C21" s="12">
        <v>15937.643720000002</v>
      </c>
      <c r="D21" s="12">
        <v>167568.75573000003</v>
      </c>
      <c r="E21" s="12">
        <v>0</v>
      </c>
      <c r="F21" s="12">
        <v>5870.2939099999994</v>
      </c>
      <c r="G21" s="12">
        <v>8603.3166099999507</v>
      </c>
      <c r="H21" s="34">
        <v>197980.00996999998</v>
      </c>
      <c r="I21" s="34"/>
      <c r="J21" s="12"/>
      <c r="K21" s="12"/>
      <c r="L21" s="7"/>
    </row>
    <row r="22" spans="1:16" s="29" customFormat="1" x14ac:dyDescent="0.3">
      <c r="A22" s="30" t="s">
        <v>211</v>
      </c>
      <c r="B22" s="51" t="s">
        <v>121</v>
      </c>
      <c r="C22" s="12">
        <f>C20/$H$20*H22</f>
        <v>33812.150469954111</v>
      </c>
      <c r="D22" s="12">
        <v>0</v>
      </c>
      <c r="E22" s="12">
        <v>0</v>
      </c>
      <c r="F22" s="12">
        <v>0</v>
      </c>
      <c r="G22" s="12">
        <f>H22-C22</f>
        <v>6781.849530045889</v>
      </c>
      <c r="H22" s="34">
        <v>40594</v>
      </c>
      <c r="I22" s="34"/>
      <c r="J22" s="12"/>
      <c r="K22" s="12"/>
      <c r="L22" s="7"/>
    </row>
    <row r="23" spans="1:16" s="29" customFormat="1" x14ac:dyDescent="0.3">
      <c r="A23" s="30"/>
      <c r="B23" s="51" t="s">
        <v>120</v>
      </c>
      <c r="C23" s="12">
        <f>C21/H21*H23</f>
        <v>17307.452655166268</v>
      </c>
      <c r="D23" s="12">
        <f>D21/H21*H23</f>
        <v>181970.95864570478</v>
      </c>
      <c r="E23" s="12">
        <v>0</v>
      </c>
      <c r="F23" s="12">
        <f>F21/H21*H23</f>
        <v>6374.8340535269444</v>
      </c>
      <c r="G23" s="12">
        <f>H23-C23-D23-F23</f>
        <v>9342.7546456019991</v>
      </c>
      <c r="H23" s="34">
        <v>214996</v>
      </c>
      <c r="I23" s="34"/>
      <c r="J23" s="12"/>
      <c r="K23" s="12"/>
      <c r="L23" s="7"/>
    </row>
    <row r="24" spans="1:16" s="29" customFormat="1" ht="16.2" customHeight="1" x14ac:dyDescent="0.3">
      <c r="A24" s="30" t="s">
        <v>212</v>
      </c>
      <c r="B24" s="51" t="s">
        <v>121</v>
      </c>
      <c r="C24" s="12">
        <v>123301</v>
      </c>
      <c r="D24" s="12">
        <v>0</v>
      </c>
      <c r="E24" s="12">
        <v>0</v>
      </c>
      <c r="F24" s="12">
        <v>0</v>
      </c>
      <c r="G24" s="33">
        <v>1996</v>
      </c>
      <c r="H24" s="34">
        <f>C24+G24</f>
        <v>125297</v>
      </c>
      <c r="L24" s="38"/>
      <c r="M24" s="34"/>
    </row>
    <row r="25" spans="1:16" x14ac:dyDescent="0.3">
      <c r="A25" s="30"/>
      <c r="B25" s="51" t="s">
        <v>120</v>
      </c>
      <c r="C25" s="12">
        <f>C23/H23*H25</f>
        <v>17145.162079747119</v>
      </c>
      <c r="D25" s="12">
        <f>D21/H21*H25</f>
        <v>180264.6317715781</v>
      </c>
      <c r="E25" s="12">
        <v>0</v>
      </c>
      <c r="F25" s="12">
        <f>F21/H21*H25</f>
        <v>6315.0577532613097</v>
      </c>
      <c r="G25" s="12">
        <f>H25-C25-D25-F25</f>
        <v>9255.1483954134601</v>
      </c>
      <c r="H25" s="34">
        <v>212980</v>
      </c>
      <c r="J25" s="30"/>
      <c r="K25" s="55"/>
      <c r="L25" s="33"/>
      <c r="M25" s="33"/>
      <c r="N25" s="33"/>
      <c r="O25" s="12"/>
      <c r="P25" s="33"/>
    </row>
    <row r="26" spans="1:16" x14ac:dyDescent="0.3">
      <c r="A26" s="30" t="s">
        <v>213</v>
      </c>
      <c r="B26" s="51" t="s">
        <v>121</v>
      </c>
      <c r="C26" s="12">
        <v>110557</v>
      </c>
      <c r="D26" s="12">
        <v>0</v>
      </c>
      <c r="E26" s="12">
        <v>0</v>
      </c>
      <c r="F26" s="12">
        <v>0</v>
      </c>
      <c r="G26" s="12">
        <v>4123</v>
      </c>
      <c r="H26" s="34">
        <f>C26+G26</f>
        <v>114680</v>
      </c>
      <c r="J26" s="30"/>
      <c r="K26" s="55"/>
      <c r="L26" s="33"/>
      <c r="M26" s="33"/>
      <c r="N26" s="33"/>
      <c r="O26" s="12"/>
      <c r="P26" s="33"/>
    </row>
    <row r="27" spans="1:16" x14ac:dyDescent="0.3">
      <c r="B27" s="51" t="s">
        <v>120</v>
      </c>
      <c r="C27" s="12">
        <f>C25/H25*H27</f>
        <v>20433.800267754581</v>
      </c>
      <c r="D27" s="12">
        <f>D21/H21*H27</f>
        <v>214841.44995700635</v>
      </c>
      <c r="E27" s="12">
        <v>0</v>
      </c>
      <c r="F27" s="12">
        <f>F21/H21*H27</f>
        <v>7526.3580600329833</v>
      </c>
      <c r="G27" s="12">
        <f>H27-C27-D27-F27</f>
        <v>11030.391715206079</v>
      </c>
      <c r="H27" s="34">
        <v>253832</v>
      </c>
      <c r="J27" s="30"/>
      <c r="K27" s="104"/>
      <c r="L27" s="33"/>
      <c r="M27" s="33"/>
      <c r="N27" s="33"/>
      <c r="O27" s="12"/>
      <c r="P27" s="33"/>
    </row>
    <row r="28" spans="1:16" x14ac:dyDescent="0.3">
      <c r="A28" s="43"/>
    </row>
    <row r="29" spans="1:16" x14ac:dyDescent="0.3">
      <c r="A29" s="106" t="s">
        <v>228</v>
      </c>
      <c r="B29" s="107" t="s">
        <v>229</v>
      </c>
      <c r="C29" s="17"/>
      <c r="D29" s="17"/>
      <c r="E29" s="17"/>
      <c r="F29" s="17"/>
      <c r="G29" s="17"/>
      <c r="H29" s="17"/>
      <c r="I29" s="29"/>
      <c r="J29" s="29"/>
    </row>
    <row r="30" spans="1:16" x14ac:dyDescent="0.3">
      <c r="A30" s="106" t="s">
        <v>227</v>
      </c>
      <c r="B30" s="106" t="s">
        <v>1</v>
      </c>
      <c r="C30" s="17"/>
      <c r="D30" s="17"/>
      <c r="E30" s="17"/>
      <c r="F30" s="17"/>
      <c r="G30" s="17"/>
      <c r="H30" s="17"/>
    </row>
    <row r="31" spans="1:16" x14ac:dyDescent="0.3">
      <c r="A31" s="17"/>
      <c r="B31" s="106" t="s">
        <v>0</v>
      </c>
      <c r="C31" s="17"/>
      <c r="D31" s="17"/>
      <c r="E31" s="17"/>
      <c r="F31" s="17"/>
      <c r="G31" s="17"/>
      <c r="H31" s="17"/>
    </row>
    <row r="32" spans="1:16" x14ac:dyDescent="0.3">
      <c r="A32" s="109"/>
      <c r="B32" s="106" t="s">
        <v>215</v>
      </c>
      <c r="C32" s="17"/>
      <c r="D32" s="17"/>
      <c r="E32" s="17"/>
      <c r="F32" s="17"/>
      <c r="G32" s="17"/>
      <c r="H32" s="17"/>
    </row>
    <row r="33" spans="1:8" x14ac:dyDescent="0.3">
      <c r="A33" s="109"/>
      <c r="B33" s="174" t="s">
        <v>226</v>
      </c>
      <c r="C33" s="17"/>
      <c r="D33" s="17"/>
      <c r="E33" s="17"/>
      <c r="F33" s="17"/>
      <c r="G33" s="17"/>
      <c r="H33" s="17"/>
    </row>
    <row r="34" spans="1:8" x14ac:dyDescent="0.3">
      <c r="A34" s="155"/>
      <c r="B34" s="175" t="s">
        <v>234</v>
      </c>
      <c r="C34" s="176"/>
      <c r="D34" s="176"/>
      <c r="E34" s="176"/>
      <c r="F34" s="176"/>
      <c r="G34" s="176"/>
      <c r="H34" s="177"/>
    </row>
  </sheetData>
  <autoFilter ref="B1:B28" xr:uid="{00000000-0009-0000-0000-000009000000}"/>
  <mergeCells count="9">
    <mergeCell ref="B34:H34"/>
    <mergeCell ref="A6:B6"/>
    <mergeCell ref="A1:B1"/>
    <mergeCell ref="C1:H1"/>
    <mergeCell ref="C2:H2"/>
    <mergeCell ref="A3:B5"/>
    <mergeCell ref="F3:H3"/>
    <mergeCell ref="F4:H4"/>
    <mergeCell ref="A2:B2"/>
  </mergeCells>
  <pageMargins left="0.7" right="0.7" top="0.75" bottom="0.75" header="0.3" footer="0.3"/>
  <pageSetup paperSize="11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47"/>
  <sheetViews>
    <sheetView zoomScaleNormal="100" workbookViewId="0">
      <pane ySplit="5" topLeftCell="A6" activePane="bottomLeft" state="frozen"/>
      <selection pane="bottomLeft" activeCell="G16" sqref="G16"/>
    </sheetView>
  </sheetViews>
  <sheetFormatPr defaultColWidth="9.33203125" defaultRowHeight="13.8" x14ac:dyDescent="0.3"/>
  <cols>
    <col min="1" max="1" width="10" style="17" customWidth="1"/>
    <col min="2" max="2" width="7.33203125" style="17" customWidth="1"/>
    <col min="3" max="5" width="10" style="17" customWidth="1"/>
    <col min="6" max="6" width="13.88671875" style="17" customWidth="1"/>
    <col min="7" max="9" width="10" style="17" customWidth="1"/>
    <col min="10" max="10" width="11.44140625" style="17" bestFit="1" customWidth="1"/>
    <col min="11" max="11" width="13.109375" style="17" bestFit="1" customWidth="1"/>
    <col min="12" max="12" width="13.6640625" style="17" customWidth="1"/>
    <col min="13" max="13" width="10" style="17" customWidth="1"/>
    <col min="14" max="14" width="11.33203125" style="17" customWidth="1"/>
    <col min="15" max="15" width="14" style="17" customWidth="1"/>
    <col min="16" max="16" width="13.33203125" style="17" customWidth="1"/>
    <col min="17" max="17" width="10" style="17" customWidth="1"/>
    <col min="18" max="18" width="16.88671875" style="17" bestFit="1" customWidth="1"/>
    <col min="19" max="19" width="14.109375" style="17" bestFit="1" customWidth="1"/>
    <col min="20" max="20" width="20.109375" style="17" bestFit="1" customWidth="1"/>
    <col min="21" max="21" width="15.5546875" style="17" bestFit="1" customWidth="1"/>
    <col min="22" max="22" width="10" style="17" customWidth="1"/>
    <col min="23" max="23" width="11.109375" style="17" bestFit="1" customWidth="1"/>
    <col min="24" max="24" width="6.5546875" style="17" bestFit="1" customWidth="1"/>
    <col min="25" max="25" width="7.5546875" style="17" customWidth="1"/>
    <col min="26" max="16384" width="9.33203125" style="17"/>
  </cols>
  <sheetData>
    <row r="1" spans="1:25" s="16" customFormat="1" ht="16.5" customHeight="1" x14ac:dyDescent="0.35">
      <c r="A1" s="63" t="s">
        <v>79</v>
      </c>
      <c r="B1" s="57"/>
      <c r="C1" s="58" t="s">
        <v>78</v>
      </c>
      <c r="D1" s="56"/>
      <c r="E1" s="56"/>
      <c r="F1" s="56"/>
      <c r="G1" s="56"/>
      <c r="H1" s="56"/>
      <c r="I1" s="56"/>
      <c r="J1" s="56"/>
      <c r="K1" s="56"/>
      <c r="L1" s="56"/>
      <c r="M1" s="56"/>
      <c r="N1" s="56"/>
      <c r="O1" s="56"/>
      <c r="P1" s="56"/>
      <c r="Q1" s="56"/>
      <c r="R1" s="56"/>
      <c r="S1" s="56"/>
      <c r="T1" s="56"/>
      <c r="U1" s="56"/>
      <c r="V1" s="56"/>
      <c r="W1" s="56"/>
      <c r="X1" s="56"/>
      <c r="Y1" s="56"/>
    </row>
    <row r="2" spans="1:25" ht="16.5" customHeight="1" x14ac:dyDescent="0.3">
      <c r="A2" s="57"/>
      <c r="B2" s="57"/>
      <c r="C2" s="64" t="s">
        <v>10</v>
      </c>
      <c r="D2" s="65"/>
      <c r="E2" s="65"/>
      <c r="F2" s="65"/>
      <c r="G2" s="65"/>
      <c r="H2" s="65"/>
      <c r="I2" s="65"/>
      <c r="J2" s="65"/>
      <c r="K2" s="65"/>
      <c r="L2" s="65"/>
      <c r="M2" s="65"/>
      <c r="N2" s="65"/>
      <c r="O2" s="65"/>
      <c r="P2" s="65"/>
      <c r="Q2" s="65"/>
      <c r="R2" s="65"/>
      <c r="S2" s="65"/>
      <c r="T2" s="65"/>
      <c r="U2" s="65"/>
      <c r="V2" s="65"/>
      <c r="W2" s="65"/>
      <c r="X2" s="65"/>
      <c r="Y2" s="65"/>
    </row>
    <row r="3" spans="1:25" s="18" customFormat="1" ht="15.75" customHeight="1" x14ac:dyDescent="0.3">
      <c r="A3" s="61" t="s">
        <v>235</v>
      </c>
      <c r="B3" s="62"/>
      <c r="C3" s="18" t="s">
        <v>77</v>
      </c>
      <c r="D3" s="18" t="s">
        <v>76</v>
      </c>
      <c r="E3" s="18" t="s">
        <v>75</v>
      </c>
      <c r="F3" s="18" t="s">
        <v>74</v>
      </c>
      <c r="G3" s="18" t="s">
        <v>73</v>
      </c>
      <c r="H3" s="18" t="s">
        <v>72</v>
      </c>
      <c r="I3" s="18" t="s">
        <v>71</v>
      </c>
      <c r="J3" s="18" t="s">
        <v>70</v>
      </c>
      <c r="K3" s="18" t="s">
        <v>69</v>
      </c>
      <c r="L3" s="18" t="s">
        <v>68</v>
      </c>
      <c r="M3" s="18" t="s">
        <v>67</v>
      </c>
      <c r="N3" s="18" t="s">
        <v>66</v>
      </c>
      <c r="O3" s="18" t="s">
        <v>65</v>
      </c>
      <c r="P3" s="18" t="s">
        <v>64</v>
      </c>
      <c r="Q3" s="18" t="s">
        <v>63</v>
      </c>
      <c r="R3" s="18" t="s">
        <v>62</v>
      </c>
      <c r="S3" s="18" t="s">
        <v>61</v>
      </c>
      <c r="T3" s="18" t="s">
        <v>60</v>
      </c>
      <c r="U3" s="19" t="s">
        <v>59</v>
      </c>
      <c r="V3" s="18" t="s">
        <v>58</v>
      </c>
      <c r="W3" s="18" t="s">
        <v>57</v>
      </c>
      <c r="X3" s="20" t="s">
        <v>56</v>
      </c>
      <c r="Y3" s="59" t="s">
        <v>4</v>
      </c>
    </row>
    <row r="4" spans="1:25" s="24" customFormat="1" ht="63.6" customHeight="1" x14ac:dyDescent="0.3">
      <c r="A4" s="62"/>
      <c r="B4" s="62"/>
      <c r="C4" s="21" t="s">
        <v>55</v>
      </c>
      <c r="D4" s="21" t="s">
        <v>54</v>
      </c>
      <c r="E4" s="21" t="s">
        <v>53</v>
      </c>
      <c r="F4" s="21" t="s">
        <v>52</v>
      </c>
      <c r="G4" s="21" t="s">
        <v>51</v>
      </c>
      <c r="H4" s="21" t="s">
        <v>50</v>
      </c>
      <c r="I4" s="21" t="s">
        <v>49</v>
      </c>
      <c r="J4" s="21" t="s">
        <v>48</v>
      </c>
      <c r="K4" s="21" t="s">
        <v>47</v>
      </c>
      <c r="L4" s="21" t="s">
        <v>46</v>
      </c>
      <c r="M4" s="21" t="s">
        <v>45</v>
      </c>
      <c r="N4" s="21" t="s">
        <v>44</v>
      </c>
      <c r="O4" s="21" t="s">
        <v>43</v>
      </c>
      <c r="P4" s="21" t="s">
        <v>42</v>
      </c>
      <c r="Q4" s="21" t="s">
        <v>41</v>
      </c>
      <c r="R4" s="21" t="s">
        <v>40</v>
      </c>
      <c r="S4" s="21" t="s">
        <v>39</v>
      </c>
      <c r="T4" s="21" t="s">
        <v>38</v>
      </c>
      <c r="U4" s="22" t="s">
        <v>37</v>
      </c>
      <c r="V4" s="21" t="s">
        <v>36</v>
      </c>
      <c r="W4" s="21" t="s">
        <v>35</v>
      </c>
      <c r="X4" s="23" t="s">
        <v>34</v>
      </c>
      <c r="Y4" s="59"/>
    </row>
    <row r="5" spans="1:25" s="25" customFormat="1" ht="21" customHeight="1" x14ac:dyDescent="0.3">
      <c r="A5" s="60" t="s">
        <v>6</v>
      </c>
      <c r="B5" s="60"/>
      <c r="C5" s="25" t="s">
        <v>33</v>
      </c>
      <c r="D5" s="25" t="s">
        <v>32</v>
      </c>
      <c r="E5" s="25" t="s">
        <v>31</v>
      </c>
      <c r="F5" s="25" t="s">
        <v>30</v>
      </c>
      <c r="G5" s="25" t="s">
        <v>29</v>
      </c>
      <c r="H5" s="25" t="s">
        <v>28</v>
      </c>
      <c r="I5" s="25" t="s">
        <v>27</v>
      </c>
      <c r="J5" s="25" t="s">
        <v>26</v>
      </c>
      <c r="K5" s="25" t="s">
        <v>25</v>
      </c>
      <c r="L5" s="25" t="s">
        <v>24</v>
      </c>
      <c r="M5" s="25" t="s">
        <v>23</v>
      </c>
      <c r="N5" s="25" t="s">
        <v>22</v>
      </c>
      <c r="O5" s="25" t="s">
        <v>21</v>
      </c>
      <c r="P5" s="25" t="s">
        <v>20</v>
      </c>
      <c r="Q5" s="25" t="s">
        <v>19</v>
      </c>
      <c r="R5" s="25" t="s">
        <v>18</v>
      </c>
      <c r="S5" s="25" t="s">
        <v>17</v>
      </c>
      <c r="T5" s="25" t="s">
        <v>16</v>
      </c>
      <c r="U5" s="25" t="s">
        <v>15</v>
      </c>
      <c r="V5" s="25" t="s">
        <v>14</v>
      </c>
      <c r="W5" s="25" t="s">
        <v>13</v>
      </c>
      <c r="X5" s="25" t="s">
        <v>12</v>
      </c>
    </row>
    <row r="6" spans="1:25" s="25" customFormat="1" ht="13.2" customHeight="1" x14ac:dyDescent="0.3">
      <c r="A6" s="9">
        <v>2002</v>
      </c>
      <c r="B6" s="26"/>
      <c r="C6" s="28">
        <v>7656.9308799999999</v>
      </c>
      <c r="D6" s="28">
        <v>6284.0002599999998</v>
      </c>
      <c r="E6" s="28">
        <v>446.76688000000001</v>
      </c>
      <c r="F6" s="28">
        <v>22226.66533</v>
      </c>
      <c r="G6" s="28">
        <v>16446.28356</v>
      </c>
      <c r="H6" s="28">
        <v>6070.9600899999996</v>
      </c>
      <c r="I6" s="28">
        <v>2873.7677599999997</v>
      </c>
      <c r="J6" s="28">
        <v>224.43630999999999</v>
      </c>
      <c r="K6" s="28">
        <v>2873.2135099999996</v>
      </c>
      <c r="L6" s="28">
        <v>2131.2747999999997</v>
      </c>
      <c r="M6" s="28">
        <v>6042.5230700000002</v>
      </c>
      <c r="N6" s="28">
        <v>986.70706999999993</v>
      </c>
      <c r="O6" s="28">
        <v>972.82845999999995</v>
      </c>
      <c r="P6" s="28">
        <v>38.527509999999999</v>
      </c>
      <c r="Q6" s="28">
        <v>4783.01595</v>
      </c>
      <c r="R6" s="28">
        <v>12334.68792</v>
      </c>
      <c r="S6" s="28">
        <v>5151.42569</v>
      </c>
      <c r="T6" s="28">
        <v>934.16627000000005</v>
      </c>
      <c r="U6" s="28">
        <v>4.6391499999999999</v>
      </c>
      <c r="V6" s="28">
        <v>2537.5961200000002</v>
      </c>
      <c r="W6" s="28">
        <v>4.0605099999999998</v>
      </c>
      <c r="X6" s="28">
        <v>3265.3315299999999</v>
      </c>
      <c r="Y6" s="27">
        <f t="shared" ref="Y6:Y22" si="0">SUM(C6:X6)</f>
        <v>104289.80863</v>
      </c>
    </row>
    <row r="7" spans="1:25" s="25" customFormat="1" ht="13.2" customHeight="1" x14ac:dyDescent="0.3">
      <c r="A7" s="9">
        <v>2003</v>
      </c>
      <c r="B7" s="26"/>
      <c r="C7" s="28">
        <v>9617.7719699999998</v>
      </c>
      <c r="D7" s="28">
        <v>9213.0045399999999</v>
      </c>
      <c r="E7" s="28">
        <v>637.25018</v>
      </c>
      <c r="F7" s="28">
        <v>26070.658649999998</v>
      </c>
      <c r="G7" s="28">
        <v>14894.566929999999</v>
      </c>
      <c r="H7" s="28">
        <v>6151.4739600000003</v>
      </c>
      <c r="I7" s="28">
        <v>3771.4227599999999</v>
      </c>
      <c r="J7" s="28">
        <v>237.74517</v>
      </c>
      <c r="K7" s="28">
        <v>3491.7613099999999</v>
      </c>
      <c r="L7" s="28">
        <v>2369.0979500000003</v>
      </c>
      <c r="M7" s="28">
        <v>8883.526679999999</v>
      </c>
      <c r="N7" s="28">
        <v>1178.90698</v>
      </c>
      <c r="O7" s="28">
        <v>1094.5752600000001</v>
      </c>
      <c r="P7" s="28">
        <v>41.881419999999999</v>
      </c>
      <c r="Q7" s="28">
        <v>5542.4374699999998</v>
      </c>
      <c r="R7" s="28">
        <v>11054.0245</v>
      </c>
      <c r="S7" s="28">
        <v>7672.3033800000003</v>
      </c>
      <c r="T7" s="28">
        <v>886.01506000000006</v>
      </c>
      <c r="U7" s="28">
        <v>20.187330000000003</v>
      </c>
      <c r="V7" s="28">
        <v>3233.6177000000002</v>
      </c>
      <c r="W7" s="28">
        <v>23.76305</v>
      </c>
      <c r="X7" s="28">
        <v>961.04256999999996</v>
      </c>
      <c r="Y7" s="27">
        <f t="shared" si="0"/>
        <v>117047.03482</v>
      </c>
    </row>
    <row r="8" spans="1:25" s="7" customFormat="1" ht="14.4" x14ac:dyDescent="0.3">
      <c r="A8" s="9">
        <v>2004</v>
      </c>
      <c r="B8" s="9"/>
      <c r="C8" s="28">
        <v>9153.5221500000007</v>
      </c>
      <c r="D8" s="28">
        <v>9603.1151399999999</v>
      </c>
      <c r="E8" s="28">
        <v>757.0656899999999</v>
      </c>
      <c r="F8" s="28">
        <v>26628.026460000001</v>
      </c>
      <c r="G8" s="28">
        <v>23203.238140000001</v>
      </c>
      <c r="H8" s="28">
        <v>6924.2657499999996</v>
      </c>
      <c r="I8" s="28">
        <v>3699.69893</v>
      </c>
      <c r="J8" s="28">
        <v>153.76867000000001</v>
      </c>
      <c r="K8" s="28">
        <v>4168.0045700000001</v>
      </c>
      <c r="L8" s="28">
        <v>3173.9811600000003</v>
      </c>
      <c r="M8" s="28">
        <v>8032.3455400000003</v>
      </c>
      <c r="N8" s="28">
        <v>1302.6174599999999</v>
      </c>
      <c r="O8" s="28">
        <v>1499.62203</v>
      </c>
      <c r="P8" s="28">
        <v>76.61357000000001</v>
      </c>
      <c r="Q8" s="28">
        <v>6489.2464</v>
      </c>
      <c r="R8" s="28">
        <v>13739.012570000001</v>
      </c>
      <c r="S8" s="28">
        <v>8211.5515099999993</v>
      </c>
      <c r="T8" s="28">
        <v>1250.1220499999999</v>
      </c>
      <c r="U8" s="28">
        <v>15.69927</v>
      </c>
      <c r="V8" s="28">
        <v>2898.59942</v>
      </c>
      <c r="W8" s="28">
        <v>22.20092</v>
      </c>
      <c r="X8" s="28">
        <v>1525.56853</v>
      </c>
      <c r="Y8" s="27">
        <f t="shared" si="0"/>
        <v>132527.88593000002</v>
      </c>
    </row>
    <row r="9" spans="1:25" s="7" customFormat="1" ht="14.4" x14ac:dyDescent="0.3">
      <c r="A9" s="9">
        <v>2005</v>
      </c>
      <c r="B9" s="9"/>
      <c r="C9" s="28">
        <v>8155.2679900000003</v>
      </c>
      <c r="D9" s="28">
        <v>8055.7924400000002</v>
      </c>
      <c r="E9" s="28">
        <v>647.55074999999999</v>
      </c>
      <c r="F9" s="28">
        <v>25497.446670000001</v>
      </c>
      <c r="G9" s="28">
        <v>22450.98473</v>
      </c>
      <c r="H9" s="28">
        <v>6897.2664000000004</v>
      </c>
      <c r="I9" s="28">
        <v>3221.4401800000001</v>
      </c>
      <c r="J9" s="28">
        <v>146.27073000000001</v>
      </c>
      <c r="K9" s="28">
        <v>3367.8076599999999</v>
      </c>
      <c r="L9" s="28">
        <v>2670.4066200000002</v>
      </c>
      <c r="M9" s="28">
        <v>4224.0734299999995</v>
      </c>
      <c r="N9" s="28">
        <v>1115.68733</v>
      </c>
      <c r="O9" s="28">
        <v>974.85518999999999</v>
      </c>
      <c r="P9" s="28">
        <v>44.59093</v>
      </c>
      <c r="Q9" s="28">
        <v>5903.2674900000002</v>
      </c>
      <c r="R9" s="28">
        <v>13240.39453</v>
      </c>
      <c r="S9" s="28">
        <v>7087.1793399999997</v>
      </c>
      <c r="T9" s="28">
        <v>1506.693</v>
      </c>
      <c r="U9" s="28">
        <v>20.986009999999997</v>
      </c>
      <c r="V9" s="28">
        <v>2630.9815600000002</v>
      </c>
      <c r="W9" s="28">
        <v>27.245900000000002</v>
      </c>
      <c r="X9" s="28">
        <v>10420.068160000001</v>
      </c>
      <c r="Y9" s="27">
        <f t="shared" si="0"/>
        <v>128306.25704000001</v>
      </c>
    </row>
    <row r="10" spans="1:25" s="7" customFormat="1" ht="14.7" customHeight="1" x14ac:dyDescent="0.3">
      <c r="A10" s="9">
        <v>2006</v>
      </c>
      <c r="B10" s="9"/>
      <c r="C10" s="28">
        <v>8261.1493900000005</v>
      </c>
      <c r="D10" s="28">
        <v>9465.9350299999987</v>
      </c>
      <c r="E10" s="28">
        <v>541.59925999999996</v>
      </c>
      <c r="F10" s="28">
        <v>25959.688050000001</v>
      </c>
      <c r="G10" s="28">
        <v>30845.09391</v>
      </c>
      <c r="H10" s="28">
        <v>8085.7311100000006</v>
      </c>
      <c r="I10" s="28">
        <v>3825.92074</v>
      </c>
      <c r="J10" s="28">
        <v>181.69835</v>
      </c>
      <c r="K10" s="28">
        <v>3378.9174700000003</v>
      </c>
      <c r="L10" s="28">
        <v>3436.7810399999998</v>
      </c>
      <c r="M10" s="28">
        <v>4435.8374400000002</v>
      </c>
      <c r="N10" s="28">
        <v>1418.94355</v>
      </c>
      <c r="O10" s="28">
        <v>1208.99893</v>
      </c>
      <c r="P10" s="28">
        <v>25.161900000000003</v>
      </c>
      <c r="Q10" s="28">
        <v>7796.1178499999996</v>
      </c>
      <c r="R10" s="28">
        <v>14671.216769999999</v>
      </c>
      <c r="S10" s="28">
        <v>8240.2008299999998</v>
      </c>
      <c r="T10" s="28">
        <v>2158.1312900000003</v>
      </c>
      <c r="U10" s="28">
        <v>29.65945</v>
      </c>
      <c r="V10" s="28">
        <v>2701.2395200000001</v>
      </c>
      <c r="W10" s="28">
        <v>48.558839999999996</v>
      </c>
      <c r="X10" s="28">
        <v>1276.58465</v>
      </c>
      <c r="Y10" s="27">
        <f t="shared" si="0"/>
        <v>137993.16537000003</v>
      </c>
    </row>
    <row r="11" spans="1:25" s="7" customFormat="1" ht="14.7" customHeight="1" x14ac:dyDescent="0.3">
      <c r="A11" s="9">
        <v>2007</v>
      </c>
      <c r="B11" s="9"/>
      <c r="C11" s="28">
        <v>8831.4364399999995</v>
      </c>
      <c r="D11" s="28">
        <v>8594.8480600000003</v>
      </c>
      <c r="E11" s="28">
        <v>778.24731000000008</v>
      </c>
      <c r="F11" s="28">
        <v>24611.744260000003</v>
      </c>
      <c r="G11" s="28">
        <v>32152.63336</v>
      </c>
      <c r="H11" s="28">
        <v>8070.5782099999997</v>
      </c>
      <c r="I11" s="28">
        <v>4021.3308999999999</v>
      </c>
      <c r="J11" s="28">
        <v>173.84717000000001</v>
      </c>
      <c r="K11" s="28">
        <v>2582.8858</v>
      </c>
      <c r="L11" s="28">
        <v>6335.5759800000005</v>
      </c>
      <c r="M11" s="28">
        <v>4489.0412800000004</v>
      </c>
      <c r="N11" s="28">
        <v>1246.4981200000002</v>
      </c>
      <c r="O11" s="28">
        <v>1027.8016</v>
      </c>
      <c r="P11" s="28">
        <v>51.468650000000004</v>
      </c>
      <c r="Q11" s="28">
        <v>6277.4594900000002</v>
      </c>
      <c r="R11" s="28">
        <v>21291.093649999999</v>
      </c>
      <c r="S11" s="28">
        <v>8609.1076999999987</v>
      </c>
      <c r="T11" s="28">
        <v>2601.5445099999997</v>
      </c>
      <c r="U11" s="28">
        <v>16.578619999999997</v>
      </c>
      <c r="V11" s="28">
        <v>2992.30771</v>
      </c>
      <c r="W11" s="28">
        <v>4.6159499999999998</v>
      </c>
      <c r="X11" s="28">
        <v>947.11310000000003</v>
      </c>
      <c r="Y11" s="27">
        <f t="shared" si="0"/>
        <v>145707.75786999997</v>
      </c>
    </row>
    <row r="12" spans="1:25" s="7" customFormat="1" ht="14.7" customHeight="1" x14ac:dyDescent="0.3">
      <c r="A12" s="9">
        <v>2008</v>
      </c>
      <c r="B12" s="9"/>
      <c r="C12" s="28">
        <v>7181.8518300000005</v>
      </c>
      <c r="D12" s="28">
        <v>10523.823380000002</v>
      </c>
      <c r="E12" s="28">
        <v>930.18163000000004</v>
      </c>
      <c r="F12" s="28">
        <v>27923.654780000001</v>
      </c>
      <c r="G12" s="28">
        <v>44028.663509999998</v>
      </c>
      <c r="H12" s="28">
        <v>8905.1230899999991</v>
      </c>
      <c r="I12" s="28">
        <v>4889.5289899999998</v>
      </c>
      <c r="J12" s="28">
        <v>196.34266</v>
      </c>
      <c r="K12" s="28">
        <v>3113.3957099999998</v>
      </c>
      <c r="L12" s="28">
        <v>3756.0306800000003</v>
      </c>
      <c r="M12" s="28">
        <v>3974.2026499999997</v>
      </c>
      <c r="N12" s="28">
        <v>1358.36339</v>
      </c>
      <c r="O12" s="28">
        <v>1208.47272</v>
      </c>
      <c r="P12" s="28">
        <v>43.380989999999997</v>
      </c>
      <c r="Q12" s="28">
        <v>9196.353869999999</v>
      </c>
      <c r="R12" s="28">
        <v>14262.934720000001</v>
      </c>
      <c r="S12" s="28">
        <v>8474.1208000000006</v>
      </c>
      <c r="T12" s="28">
        <v>1947.5966799999999</v>
      </c>
      <c r="U12" s="28">
        <v>13.397450000000001</v>
      </c>
      <c r="V12" s="28">
        <v>4045.4560499999998</v>
      </c>
      <c r="W12" s="28">
        <v>31.305119999999999</v>
      </c>
      <c r="X12" s="28">
        <v>4478.7120999999997</v>
      </c>
      <c r="Y12" s="27">
        <f t="shared" si="0"/>
        <v>160482.8928</v>
      </c>
    </row>
    <row r="13" spans="1:25" s="7" customFormat="1" ht="14.7" customHeight="1" x14ac:dyDescent="0.3">
      <c r="A13" s="9">
        <v>2009</v>
      </c>
      <c r="B13" s="9"/>
      <c r="C13" s="28">
        <v>9727.4660999999996</v>
      </c>
      <c r="D13" s="28">
        <v>12278.16084</v>
      </c>
      <c r="E13" s="28">
        <v>919.93644999999992</v>
      </c>
      <c r="F13" s="28">
        <v>29594.06841</v>
      </c>
      <c r="G13" s="28">
        <v>45302.122710000003</v>
      </c>
      <c r="H13" s="28">
        <v>8278.1481500000009</v>
      </c>
      <c r="I13" s="28">
        <v>6810.3777099999998</v>
      </c>
      <c r="J13" s="28">
        <v>245.32708</v>
      </c>
      <c r="K13" s="28">
        <v>3652.6151800000002</v>
      </c>
      <c r="L13" s="28">
        <v>4483.5277900000001</v>
      </c>
      <c r="M13" s="28">
        <v>3735.9562000000001</v>
      </c>
      <c r="N13" s="28">
        <v>1272.19983</v>
      </c>
      <c r="O13" s="28">
        <v>1085.9329499999999</v>
      </c>
      <c r="P13" s="28">
        <v>97.893919999999994</v>
      </c>
      <c r="Q13" s="28">
        <v>8529.8030500000004</v>
      </c>
      <c r="R13" s="28">
        <v>17545.310969999999</v>
      </c>
      <c r="S13" s="28">
        <v>9148.9130000000005</v>
      </c>
      <c r="T13" s="28">
        <v>1890.1467600000001</v>
      </c>
      <c r="U13" s="28">
        <v>16.45063</v>
      </c>
      <c r="V13" s="28">
        <v>3281.7048300000001</v>
      </c>
      <c r="W13" s="28">
        <v>14.64974</v>
      </c>
      <c r="X13" s="28">
        <v>3090.2489399999999</v>
      </c>
      <c r="Y13" s="27">
        <f t="shared" si="0"/>
        <v>171000.96123999998</v>
      </c>
    </row>
    <row r="14" spans="1:25" s="29" customFormat="1" ht="14.7" customHeight="1" x14ac:dyDescent="0.3">
      <c r="A14" s="9">
        <v>2010</v>
      </c>
      <c r="B14" s="9"/>
      <c r="C14" s="28">
        <v>9915.2788900000014</v>
      </c>
      <c r="D14" s="28">
        <v>9591.7528999999995</v>
      </c>
      <c r="E14" s="28">
        <v>707.93898000000002</v>
      </c>
      <c r="F14" s="28">
        <v>26234.28167</v>
      </c>
      <c r="G14" s="28">
        <v>37354.164210000003</v>
      </c>
      <c r="H14" s="28">
        <v>8569.9799600000006</v>
      </c>
      <c r="I14" s="28">
        <v>5127.9421400000001</v>
      </c>
      <c r="J14" s="28">
        <v>185.92303000000001</v>
      </c>
      <c r="K14" s="28">
        <v>2845.0492999999997</v>
      </c>
      <c r="L14" s="28">
        <v>3065.1578100000002</v>
      </c>
      <c r="M14" s="28">
        <v>4412.5543499999994</v>
      </c>
      <c r="N14" s="28">
        <v>1219.3496699999998</v>
      </c>
      <c r="O14" s="28">
        <v>892.80043999999998</v>
      </c>
      <c r="P14" s="28">
        <v>22.766860000000001</v>
      </c>
      <c r="Q14" s="28">
        <v>7154.3394200000002</v>
      </c>
      <c r="R14" s="28">
        <v>14796.893960000001</v>
      </c>
      <c r="S14" s="28">
        <v>9953.4153699999988</v>
      </c>
      <c r="T14" s="28">
        <v>2285.3452699999998</v>
      </c>
      <c r="U14" s="28">
        <v>16.556529999999999</v>
      </c>
      <c r="V14" s="28">
        <v>2788.2128399999997</v>
      </c>
      <c r="W14" s="28">
        <v>43.71217</v>
      </c>
      <c r="X14" s="28">
        <v>20709.30789</v>
      </c>
      <c r="Y14" s="27">
        <f t="shared" si="0"/>
        <v>167892.72366000002</v>
      </c>
    </row>
    <row r="15" spans="1:25" s="29" customFormat="1" ht="14.7" customHeight="1" x14ac:dyDescent="0.3">
      <c r="A15" s="9">
        <v>2011</v>
      </c>
      <c r="B15" s="9"/>
      <c r="C15" s="28">
        <v>11126.066640000001</v>
      </c>
      <c r="D15" s="28">
        <v>11759.713220000001</v>
      </c>
      <c r="E15" s="28">
        <v>855.80754999999999</v>
      </c>
      <c r="F15" s="28">
        <v>29925.094929999999</v>
      </c>
      <c r="G15" s="28">
        <v>53149.306549999994</v>
      </c>
      <c r="H15" s="28">
        <v>8754.7289799999999</v>
      </c>
      <c r="I15" s="28">
        <v>6170.6232399999999</v>
      </c>
      <c r="J15" s="28">
        <v>356.85744</v>
      </c>
      <c r="K15" s="28">
        <v>3620.0261600000003</v>
      </c>
      <c r="L15" s="28">
        <v>3778.91741</v>
      </c>
      <c r="M15" s="28">
        <v>4109.7225600000002</v>
      </c>
      <c r="N15" s="28">
        <v>1261.8415400000001</v>
      </c>
      <c r="O15" s="28">
        <v>2886.5965000000001</v>
      </c>
      <c r="P15" s="28">
        <v>30.433319999999998</v>
      </c>
      <c r="Q15" s="28">
        <v>9076.8435500000014</v>
      </c>
      <c r="R15" s="28">
        <v>16598.804769999999</v>
      </c>
      <c r="S15" s="28">
        <v>8783.0051100000001</v>
      </c>
      <c r="T15" s="28">
        <v>2874.7305000000001</v>
      </c>
      <c r="U15" s="28">
        <v>11.92858</v>
      </c>
      <c r="V15" s="28">
        <v>2906.8127899999999</v>
      </c>
      <c r="W15" s="28">
        <v>48.371130000000001</v>
      </c>
      <c r="X15" s="28">
        <v>9994.7023800000006</v>
      </c>
      <c r="Y15" s="27">
        <f t="shared" si="0"/>
        <v>188080.93485000002</v>
      </c>
    </row>
    <row r="16" spans="1:25" ht="14.4" x14ac:dyDescent="0.3">
      <c r="A16" s="30">
        <v>2012</v>
      </c>
      <c r="B16" s="30"/>
      <c r="C16" s="28">
        <v>12489.75765</v>
      </c>
      <c r="D16" s="28">
        <v>13876.86736</v>
      </c>
      <c r="E16" s="28">
        <v>1106.9874399999999</v>
      </c>
      <c r="F16" s="28">
        <v>30593.35987</v>
      </c>
      <c r="G16" s="28">
        <v>63451.140149999999</v>
      </c>
      <c r="H16" s="28">
        <v>9253.0625</v>
      </c>
      <c r="I16" s="28">
        <v>7559.8565499999995</v>
      </c>
      <c r="J16" s="28">
        <v>385.24684999999999</v>
      </c>
      <c r="K16" s="28">
        <v>3998.5310600000003</v>
      </c>
      <c r="L16" s="28">
        <v>3354.4565699999998</v>
      </c>
      <c r="M16" s="28">
        <v>4610.9447099999998</v>
      </c>
      <c r="N16" s="28">
        <v>1288.06537</v>
      </c>
      <c r="O16" s="28">
        <v>1301.5146399999999</v>
      </c>
      <c r="P16" s="28">
        <v>237.30242999999999</v>
      </c>
      <c r="Q16" s="28">
        <v>10228.996880000001</v>
      </c>
      <c r="R16" s="28">
        <v>14833.032289999999</v>
      </c>
      <c r="S16" s="28">
        <v>8569.5958699999992</v>
      </c>
      <c r="T16" s="28">
        <v>2552.3576000000003</v>
      </c>
      <c r="U16" s="28">
        <v>20.98312</v>
      </c>
      <c r="V16" s="28">
        <v>3249.8709100000001</v>
      </c>
      <c r="W16" s="28">
        <v>65.759460000000004</v>
      </c>
      <c r="X16" s="28">
        <v>617.55494999999996</v>
      </c>
      <c r="Y16" s="27">
        <f t="shared" si="0"/>
        <v>193645.24422999998</v>
      </c>
    </row>
    <row r="17" spans="1:26" x14ac:dyDescent="0.3">
      <c r="A17" s="7">
        <v>2013</v>
      </c>
      <c r="B17" s="7"/>
      <c r="C17" s="28">
        <v>11063.644490000001</v>
      </c>
      <c r="D17" s="28">
        <v>12970.16891</v>
      </c>
      <c r="E17" s="28">
        <v>1042.8619699999999</v>
      </c>
      <c r="F17" s="28">
        <v>27422.270769999999</v>
      </c>
      <c r="G17" s="28">
        <v>59402.062770000004</v>
      </c>
      <c r="H17" s="28">
        <v>8127.7233399999996</v>
      </c>
      <c r="I17" s="28">
        <v>6733.4988800000001</v>
      </c>
      <c r="J17" s="28">
        <v>190.32873999999998</v>
      </c>
      <c r="K17" s="28">
        <v>3413.9669599999997</v>
      </c>
      <c r="L17" s="28">
        <v>3139.7732500000002</v>
      </c>
      <c r="M17" s="28">
        <v>3606.3510099999999</v>
      </c>
      <c r="N17" s="28">
        <v>950.1807</v>
      </c>
      <c r="O17" s="28">
        <v>1389.71477</v>
      </c>
      <c r="P17" s="28">
        <v>30.242450000000002</v>
      </c>
      <c r="Q17" s="28">
        <v>8826.7904399999989</v>
      </c>
      <c r="R17" s="28">
        <v>19017.171620000001</v>
      </c>
      <c r="S17" s="28">
        <v>8597.9904000000006</v>
      </c>
      <c r="T17" s="28">
        <v>1766.5264099999999</v>
      </c>
      <c r="U17" s="28">
        <v>8.7130100000000006</v>
      </c>
      <c r="V17" s="28">
        <v>3334.2401</v>
      </c>
      <c r="W17" s="28">
        <v>136.73945000000001</v>
      </c>
      <c r="X17" s="28">
        <v>6521.3383700000004</v>
      </c>
      <c r="Y17" s="27">
        <f t="shared" si="0"/>
        <v>187692.29881000004</v>
      </c>
    </row>
    <row r="18" spans="1:26" ht="14.4" x14ac:dyDescent="0.3">
      <c r="A18" s="7">
        <v>2014</v>
      </c>
      <c r="B18" s="7"/>
      <c r="C18" s="28">
        <v>11171.47673</v>
      </c>
      <c r="D18" s="28">
        <v>13780.422430000001</v>
      </c>
      <c r="E18" s="28">
        <v>894.22534999999993</v>
      </c>
      <c r="F18" s="28">
        <v>29381.315070000001</v>
      </c>
      <c r="G18" s="28">
        <v>39390.537659999995</v>
      </c>
      <c r="H18" s="28">
        <v>8662.8014299999995</v>
      </c>
      <c r="I18" s="28">
        <v>6499.3169800000005</v>
      </c>
      <c r="J18" s="28">
        <v>284.98629999999997</v>
      </c>
      <c r="K18" s="28">
        <v>2758.1586000000002</v>
      </c>
      <c r="L18" s="28">
        <v>2950.7256899999998</v>
      </c>
      <c r="M18" s="28">
        <v>4121.4582200000004</v>
      </c>
      <c r="N18" s="28">
        <v>1222.47659</v>
      </c>
      <c r="O18" s="28">
        <v>1127.90734</v>
      </c>
      <c r="P18" s="28">
        <v>29.348240000000001</v>
      </c>
      <c r="Q18" s="28">
        <v>6704.5039900000002</v>
      </c>
      <c r="R18" s="28">
        <v>15290.92524</v>
      </c>
      <c r="S18" s="28">
        <v>8163.7404500000002</v>
      </c>
      <c r="T18" s="28">
        <v>4091.0241499999997</v>
      </c>
      <c r="U18" s="28">
        <v>8.3611299999999993</v>
      </c>
      <c r="V18" s="28">
        <v>3211.6477</v>
      </c>
      <c r="W18" s="28">
        <v>110.93055</v>
      </c>
      <c r="X18" s="28">
        <v>1028.3435300000001</v>
      </c>
      <c r="Y18" s="27">
        <f t="shared" si="0"/>
        <v>160884.63337000005</v>
      </c>
    </row>
    <row r="19" spans="1:26" ht="14.4" x14ac:dyDescent="0.3">
      <c r="A19" s="7">
        <v>2015</v>
      </c>
      <c r="B19" s="7"/>
      <c r="C19" s="28">
        <v>11467.66887</v>
      </c>
      <c r="D19" s="28">
        <v>13308.98835</v>
      </c>
      <c r="E19" s="28">
        <v>897.76056000000005</v>
      </c>
      <c r="F19" s="28">
        <v>32539.856620000002</v>
      </c>
      <c r="G19" s="28">
        <v>33116.736879999997</v>
      </c>
      <c r="H19" s="28">
        <v>8787.5997899999984</v>
      </c>
      <c r="I19" s="28">
        <v>6182.7565800000002</v>
      </c>
      <c r="J19" s="28">
        <v>181.4152</v>
      </c>
      <c r="K19" s="28">
        <v>3405.2751699999999</v>
      </c>
      <c r="L19" s="28">
        <v>2557.3191699999998</v>
      </c>
      <c r="M19" s="28">
        <v>3698.5634100000002</v>
      </c>
      <c r="N19" s="28">
        <v>999.11545000000001</v>
      </c>
      <c r="O19" s="28">
        <v>1316.4313</v>
      </c>
      <c r="P19" s="28">
        <v>26.193459999999998</v>
      </c>
      <c r="Q19" s="28">
        <v>7555.0869699999994</v>
      </c>
      <c r="R19" s="28">
        <v>13101.20379</v>
      </c>
      <c r="S19" s="28">
        <v>10564.354039999998</v>
      </c>
      <c r="T19" s="28">
        <v>2474.9380000000001</v>
      </c>
      <c r="U19" s="28">
        <v>18.372720000000001</v>
      </c>
      <c r="V19" s="28">
        <v>3103.4616499999997</v>
      </c>
      <c r="W19" s="28">
        <v>59.034819999999996</v>
      </c>
      <c r="X19" s="28">
        <v>4973.7773499999994</v>
      </c>
      <c r="Y19" s="27">
        <f t="shared" si="0"/>
        <v>160335.91015000001</v>
      </c>
    </row>
    <row r="20" spans="1:26" ht="14.4" x14ac:dyDescent="0.3">
      <c r="A20" s="7">
        <v>2016</v>
      </c>
      <c r="B20" s="7"/>
      <c r="C20" s="28">
        <v>10999.757099999999</v>
      </c>
      <c r="D20" s="28">
        <v>12589.39356</v>
      </c>
      <c r="E20" s="28">
        <v>699.48087999999996</v>
      </c>
      <c r="F20" s="28">
        <v>34848.817689999996</v>
      </c>
      <c r="G20" s="28">
        <v>37700.271759999996</v>
      </c>
      <c r="H20" s="28">
        <v>9863.1523400000005</v>
      </c>
      <c r="I20" s="28">
        <v>7439.8684199999998</v>
      </c>
      <c r="J20" s="28">
        <v>255.39075</v>
      </c>
      <c r="K20" s="28">
        <v>4564.6613799999996</v>
      </c>
      <c r="L20" s="28">
        <v>3821.6239599999999</v>
      </c>
      <c r="M20" s="28">
        <v>4296.4750800000002</v>
      </c>
      <c r="N20" s="28">
        <v>1362.4466399999999</v>
      </c>
      <c r="O20" s="28">
        <v>1517.55304</v>
      </c>
      <c r="P20" s="28">
        <v>51.927239999999998</v>
      </c>
      <c r="Q20" s="28">
        <v>9143.3716000000004</v>
      </c>
      <c r="R20" s="28">
        <v>26847.755239999999</v>
      </c>
      <c r="S20" s="28">
        <v>11589.862999999999</v>
      </c>
      <c r="T20" s="28">
        <v>2764.66003</v>
      </c>
      <c r="U20" s="28">
        <v>29.86957</v>
      </c>
      <c r="V20" s="28">
        <v>4715.4044999999996</v>
      </c>
      <c r="W20" s="28">
        <v>77.781149999999997</v>
      </c>
      <c r="X20" s="28">
        <v>815.87482999999997</v>
      </c>
      <c r="Y20" s="27">
        <f t="shared" si="0"/>
        <v>185995.39976000003</v>
      </c>
    </row>
    <row r="21" spans="1:26" ht="14.4" x14ac:dyDescent="0.3">
      <c r="A21" s="7">
        <v>2017</v>
      </c>
      <c r="B21" s="7"/>
      <c r="C21" s="28">
        <v>13177.720960000001</v>
      </c>
      <c r="D21" s="28">
        <v>12057.749129999955</v>
      </c>
      <c r="E21" s="28">
        <v>876.97435999999993</v>
      </c>
      <c r="F21" s="28">
        <v>39369.77579</v>
      </c>
      <c r="G21" s="28">
        <v>35398.689460000001</v>
      </c>
      <c r="H21" s="28">
        <v>11010.655150000001</v>
      </c>
      <c r="I21" s="28">
        <v>7222.4170899999999</v>
      </c>
      <c r="J21" s="28">
        <v>279.36839000000003</v>
      </c>
      <c r="K21" s="28">
        <v>3502.1637700000001</v>
      </c>
      <c r="L21" s="28">
        <v>3276.7095600000002</v>
      </c>
      <c r="M21" s="28">
        <v>4945.4840400000003</v>
      </c>
      <c r="N21" s="28">
        <v>1308.4305099999999</v>
      </c>
      <c r="O21" s="28">
        <v>2412.18327</v>
      </c>
      <c r="P21" s="28">
        <v>37.562179999999998</v>
      </c>
      <c r="Q21" s="28">
        <v>11810.616380000001</v>
      </c>
      <c r="R21" s="28">
        <v>16940.002530000002</v>
      </c>
      <c r="S21" s="28">
        <v>12025.319380000001</v>
      </c>
      <c r="T21" s="28">
        <v>2209.1011800000001</v>
      </c>
      <c r="U21" s="28">
        <v>14.850040000000002</v>
      </c>
      <c r="V21" s="28">
        <v>4816.2274299999999</v>
      </c>
      <c r="W21" s="28">
        <v>112.62639</v>
      </c>
      <c r="X21" s="28">
        <v>613.89329000000009</v>
      </c>
      <c r="Y21" s="27">
        <f t="shared" si="0"/>
        <v>183418.52027999997</v>
      </c>
    </row>
    <row r="22" spans="1:26" ht="14.4" x14ac:dyDescent="0.3">
      <c r="A22" s="7">
        <v>2018</v>
      </c>
      <c r="B22" s="7"/>
      <c r="C22" s="28">
        <v>14648.27291</v>
      </c>
      <c r="D22" s="28">
        <v>11866.297990000001</v>
      </c>
      <c r="E22" s="28">
        <v>857.86022000000003</v>
      </c>
      <c r="F22" s="28">
        <v>41427.649549999995</v>
      </c>
      <c r="G22" s="28">
        <v>36412.547099999996</v>
      </c>
      <c r="H22" s="28">
        <v>10634.489129999998</v>
      </c>
      <c r="I22" s="28">
        <v>7804.0555100000001</v>
      </c>
      <c r="J22" s="28">
        <v>429.04268000000008</v>
      </c>
      <c r="K22" s="28">
        <v>3452.6557299999999</v>
      </c>
      <c r="L22" s="28">
        <v>4605.42508</v>
      </c>
      <c r="M22" s="28">
        <v>5332.9431699999996</v>
      </c>
      <c r="N22" s="28">
        <v>1620.4228599999999</v>
      </c>
      <c r="O22" s="28">
        <v>2008.2382700000001</v>
      </c>
      <c r="P22" s="28">
        <v>38.796599999999998</v>
      </c>
      <c r="Q22" s="28">
        <v>8963.2082899999987</v>
      </c>
      <c r="R22" s="28">
        <v>23102.099839999999</v>
      </c>
      <c r="S22" s="28">
        <v>15204.99836</v>
      </c>
      <c r="T22" s="28">
        <v>2112.2876699999997</v>
      </c>
      <c r="U22" s="28">
        <v>24.858219999999996</v>
      </c>
      <c r="V22" s="28">
        <v>6447.7522099999996</v>
      </c>
      <c r="W22" s="28">
        <v>67.956090000000003</v>
      </c>
      <c r="X22" s="28">
        <v>918.15248999998448</v>
      </c>
      <c r="Y22" s="27">
        <f t="shared" si="0"/>
        <v>197980.00996999998</v>
      </c>
    </row>
    <row r="23" spans="1:26" s="7" customFormat="1" ht="14.4" x14ac:dyDescent="0.3">
      <c r="A23" s="30" t="s">
        <v>211</v>
      </c>
      <c r="B23" s="36"/>
      <c r="C23" s="33">
        <v>17159</v>
      </c>
      <c r="D23" s="33">
        <v>13382</v>
      </c>
      <c r="E23" s="33">
        <v>1050</v>
      </c>
      <c r="F23" s="12">
        <v>45255</v>
      </c>
      <c r="G23" s="33">
        <v>39898</v>
      </c>
      <c r="H23" s="12">
        <v>10710</v>
      </c>
      <c r="I23" s="12">
        <v>10203</v>
      </c>
      <c r="J23" s="12">
        <v>577</v>
      </c>
      <c r="K23" s="12">
        <v>5164</v>
      </c>
      <c r="L23" s="12">
        <v>5028</v>
      </c>
      <c r="M23" s="12">
        <v>6072</v>
      </c>
      <c r="N23" s="12">
        <v>1579</v>
      </c>
      <c r="O23" s="12">
        <v>2057</v>
      </c>
      <c r="P23" s="12">
        <v>58</v>
      </c>
      <c r="Q23" s="12">
        <v>7838</v>
      </c>
      <c r="R23" s="12">
        <v>22057</v>
      </c>
      <c r="S23" s="12">
        <v>15911</v>
      </c>
      <c r="T23" s="12">
        <v>4195</v>
      </c>
      <c r="U23" s="12">
        <v>64</v>
      </c>
      <c r="V23" s="12">
        <v>5447</v>
      </c>
      <c r="W23" s="12">
        <v>98</v>
      </c>
      <c r="X23" s="12">
        <v>1194</v>
      </c>
      <c r="Y23" s="27">
        <v>214996</v>
      </c>
      <c r="Z23" s="12"/>
    </row>
    <row r="24" spans="1:26" s="7" customFormat="1" ht="14.4" x14ac:dyDescent="0.3">
      <c r="A24" s="30" t="s">
        <v>212</v>
      </c>
      <c r="B24" s="36"/>
      <c r="C24" s="33">
        <v>16329</v>
      </c>
      <c r="D24" s="33">
        <v>13605</v>
      </c>
      <c r="E24" s="33">
        <v>763</v>
      </c>
      <c r="F24" s="12">
        <v>43307</v>
      </c>
      <c r="G24" s="33">
        <v>28850</v>
      </c>
      <c r="H24" s="12">
        <v>10922</v>
      </c>
      <c r="I24" s="12">
        <v>11376</v>
      </c>
      <c r="J24" s="12">
        <v>363</v>
      </c>
      <c r="K24" s="12">
        <v>4203</v>
      </c>
      <c r="L24" s="12">
        <v>3968</v>
      </c>
      <c r="M24" s="12">
        <v>4917</v>
      </c>
      <c r="N24" s="12">
        <v>1154</v>
      </c>
      <c r="O24" s="12">
        <v>1959</v>
      </c>
      <c r="P24" s="12">
        <v>159</v>
      </c>
      <c r="Q24" s="12">
        <v>8622</v>
      </c>
      <c r="R24" s="12">
        <v>37875</v>
      </c>
      <c r="S24" s="12">
        <v>15022</v>
      </c>
      <c r="T24" s="12">
        <v>4116</v>
      </c>
      <c r="U24" s="12">
        <v>72</v>
      </c>
      <c r="V24" s="12">
        <v>4494</v>
      </c>
      <c r="W24" s="12">
        <v>142</v>
      </c>
      <c r="X24" s="12">
        <v>762</v>
      </c>
      <c r="Y24" s="27">
        <v>212980</v>
      </c>
      <c r="Z24" s="12"/>
    </row>
    <row r="25" spans="1:26" s="7" customFormat="1" ht="14.4" x14ac:dyDescent="0.3">
      <c r="A25" s="30" t="s">
        <v>213</v>
      </c>
      <c r="B25" s="36"/>
      <c r="C25" s="33">
        <v>18011</v>
      </c>
      <c r="D25" s="33">
        <v>13297</v>
      </c>
      <c r="E25" s="33">
        <v>971</v>
      </c>
      <c r="F25" s="12">
        <v>49192</v>
      </c>
      <c r="G25" s="33">
        <v>53898</v>
      </c>
      <c r="H25" s="12">
        <v>10999</v>
      </c>
      <c r="I25" s="12">
        <v>10213</v>
      </c>
      <c r="J25" s="12">
        <v>601</v>
      </c>
      <c r="K25" s="12">
        <v>4509</v>
      </c>
      <c r="L25" s="12">
        <v>4557</v>
      </c>
      <c r="M25" s="12">
        <v>6718</v>
      </c>
      <c r="N25" s="12">
        <v>1778</v>
      </c>
      <c r="O25" s="12">
        <v>12215</v>
      </c>
      <c r="P25" s="12">
        <v>60</v>
      </c>
      <c r="Q25" s="12">
        <v>8401</v>
      </c>
      <c r="R25" s="12">
        <v>25985</v>
      </c>
      <c r="S25" s="12">
        <v>16892</v>
      </c>
      <c r="T25" s="12">
        <v>5884</v>
      </c>
      <c r="U25" s="12">
        <v>86</v>
      </c>
      <c r="V25" s="12">
        <v>8056</v>
      </c>
      <c r="W25" s="12">
        <v>50</v>
      </c>
      <c r="X25" s="12">
        <v>1459</v>
      </c>
      <c r="Y25" s="35">
        <v>253832</v>
      </c>
      <c r="Z25" s="12"/>
    </row>
    <row r="26" spans="1:26" s="10" customFormat="1" ht="16.2" customHeight="1" x14ac:dyDescent="0.3">
      <c r="A26" s="11"/>
      <c r="B26" s="31"/>
      <c r="C26" s="13"/>
      <c r="D26" s="13"/>
      <c r="E26" s="13"/>
      <c r="F26" s="15"/>
      <c r="G26" s="13"/>
      <c r="H26" s="15"/>
      <c r="I26" s="15"/>
      <c r="J26" s="15"/>
      <c r="K26" s="45"/>
      <c r="L26" s="46"/>
      <c r="M26" s="46"/>
      <c r="N26" s="15"/>
      <c r="O26" s="15"/>
      <c r="P26" s="15"/>
      <c r="Q26" s="15"/>
      <c r="R26" s="15"/>
      <c r="S26" s="15"/>
      <c r="T26" s="15"/>
      <c r="U26" s="15"/>
      <c r="V26" s="15"/>
      <c r="W26" s="15"/>
      <c r="X26" s="15"/>
      <c r="Y26" s="32"/>
      <c r="Z26" s="15"/>
    </row>
    <row r="27" spans="1:26" s="4" customFormat="1" ht="14.4" x14ac:dyDescent="0.25">
      <c r="A27" s="2" t="s">
        <v>228</v>
      </c>
      <c r="B27" s="52" t="s">
        <v>230</v>
      </c>
      <c r="K27" s="45"/>
      <c r="X27" s="6"/>
      <c r="Y27" s="6" t="s">
        <v>203</v>
      </c>
      <c r="Z27" s="6"/>
    </row>
    <row r="28" spans="1:26" s="4" customFormat="1" ht="14.4" x14ac:dyDescent="0.25">
      <c r="A28" s="2" t="s">
        <v>227</v>
      </c>
      <c r="B28" s="1" t="s">
        <v>1</v>
      </c>
      <c r="K28" s="45"/>
      <c r="N28" s="6"/>
      <c r="O28" s="6"/>
      <c r="R28" s="48"/>
      <c r="S28" s="49"/>
      <c r="T28" s="49"/>
    </row>
    <row r="29" spans="1:26" s="4" customFormat="1" ht="14.4" x14ac:dyDescent="0.25">
      <c r="B29" s="1" t="s">
        <v>0</v>
      </c>
      <c r="K29" s="45"/>
      <c r="N29" s="6"/>
      <c r="O29" s="6"/>
    </row>
    <row r="30" spans="1:26" ht="14.4" x14ac:dyDescent="0.3">
      <c r="B30" s="1" t="s">
        <v>215</v>
      </c>
      <c r="K30" s="45"/>
      <c r="N30" s="47"/>
      <c r="O30" s="47"/>
    </row>
    <row r="31" spans="1:26" ht="14.4" x14ac:dyDescent="0.3">
      <c r="K31" s="45"/>
      <c r="N31" s="47"/>
      <c r="O31" s="47"/>
    </row>
    <row r="32" spans="1:26" ht="14.4" x14ac:dyDescent="0.3">
      <c r="K32" s="45"/>
      <c r="N32" s="47"/>
      <c r="O32" s="47"/>
    </row>
    <row r="33" spans="11:15" ht="14.4" x14ac:dyDescent="0.3">
      <c r="K33" s="45"/>
      <c r="N33" s="47"/>
      <c r="O33" s="47"/>
    </row>
    <row r="34" spans="11:15" ht="14.4" x14ac:dyDescent="0.3">
      <c r="K34" s="45"/>
      <c r="N34" s="47"/>
      <c r="O34" s="47"/>
    </row>
    <row r="35" spans="11:15" ht="14.4" x14ac:dyDescent="0.3">
      <c r="K35" s="45"/>
      <c r="N35" s="47"/>
      <c r="O35" s="47"/>
    </row>
    <row r="36" spans="11:15" ht="14.4" x14ac:dyDescent="0.3">
      <c r="K36" s="45"/>
      <c r="N36" s="47"/>
      <c r="O36" s="47"/>
    </row>
    <row r="37" spans="11:15" ht="14.4" x14ac:dyDescent="0.3">
      <c r="K37" s="45"/>
      <c r="N37" s="47"/>
      <c r="O37" s="47"/>
    </row>
    <row r="38" spans="11:15" ht="14.4" x14ac:dyDescent="0.3">
      <c r="K38" s="45"/>
      <c r="N38" s="47"/>
      <c r="O38" s="47"/>
    </row>
    <row r="39" spans="11:15" ht="14.4" x14ac:dyDescent="0.3">
      <c r="K39" s="45"/>
      <c r="N39" s="47"/>
      <c r="O39" s="47"/>
    </row>
    <row r="40" spans="11:15" ht="14.4" x14ac:dyDescent="0.3">
      <c r="K40" s="45"/>
      <c r="N40" s="47"/>
      <c r="O40" s="47"/>
    </row>
    <row r="41" spans="11:15" ht="14.4" x14ac:dyDescent="0.3">
      <c r="K41" s="45"/>
      <c r="N41" s="47"/>
      <c r="O41" s="47"/>
    </row>
    <row r="42" spans="11:15" ht="14.4" x14ac:dyDescent="0.3">
      <c r="K42" s="45"/>
      <c r="N42" s="47"/>
      <c r="O42" s="47"/>
    </row>
    <row r="43" spans="11:15" ht="14.4" x14ac:dyDescent="0.3">
      <c r="K43" s="45"/>
      <c r="N43" s="47"/>
      <c r="O43" s="47"/>
    </row>
    <row r="44" spans="11:15" ht="14.4" x14ac:dyDescent="0.3">
      <c r="K44" s="45"/>
      <c r="N44" s="47"/>
      <c r="O44" s="47"/>
    </row>
    <row r="45" spans="11:15" ht="14.4" x14ac:dyDescent="0.3">
      <c r="K45" s="45"/>
    </row>
    <row r="46" spans="11:15" ht="14.4" x14ac:dyDescent="0.3">
      <c r="K46" s="45"/>
    </row>
    <row r="47" spans="11:15" ht="14.4" x14ac:dyDescent="0.3">
      <c r="K47" s="45"/>
    </row>
  </sheetData>
  <mergeCells count="6">
    <mergeCell ref="C1:Y1"/>
    <mergeCell ref="Y3:Y4"/>
    <mergeCell ref="A5:B5"/>
    <mergeCell ref="A3:B4"/>
    <mergeCell ref="A1:B2"/>
    <mergeCell ref="C2:Y2"/>
  </mergeCells>
  <phoneticPr fontId="25" type="noConversion"/>
  <pageMargins left="0.70866141732283472" right="0.11811023622047245" top="0.74803149606299213" bottom="0.74803149606299213" header="0.31496062992125984" footer="0.31496062992125984"/>
  <pageSetup paperSize="11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Y48"/>
  <sheetViews>
    <sheetView zoomScale="110" zoomScaleNormal="110" workbookViewId="0">
      <pane xSplit="2" ySplit="5" topLeftCell="C6" activePane="bottomRight" state="frozen"/>
      <selection pane="topRight" activeCell="C1" sqref="C1"/>
      <selection pane="bottomLeft" activeCell="A8" sqref="A8"/>
      <selection pane="bottomRight" activeCell="F11" sqref="F11"/>
    </sheetView>
  </sheetViews>
  <sheetFormatPr defaultColWidth="9.33203125" defaultRowHeight="13.8" x14ac:dyDescent="0.3"/>
  <cols>
    <col min="1" max="1" width="9.44140625" style="17" customWidth="1"/>
    <col min="2" max="2" width="8.109375" style="17" customWidth="1"/>
    <col min="3" max="3" width="11.44140625" style="17" bestFit="1" customWidth="1"/>
    <col min="4" max="4" width="9.44140625" style="17" customWidth="1"/>
    <col min="5" max="5" width="11.44140625" style="17" bestFit="1" customWidth="1"/>
    <col min="6" max="6" width="15.33203125" style="17" customWidth="1"/>
    <col min="7" max="7" width="8.88671875" style="17" customWidth="1"/>
    <col min="8" max="10" width="12.5546875" style="17" customWidth="1"/>
    <col min="11" max="11" width="13.33203125" style="17" bestFit="1" customWidth="1"/>
    <col min="12" max="25" width="12.5546875" style="17" customWidth="1"/>
    <col min="26" max="16384" width="9.33203125" style="17"/>
  </cols>
  <sheetData>
    <row r="1" spans="1:25" ht="16.5" customHeight="1" x14ac:dyDescent="0.35">
      <c r="A1" s="63" t="s">
        <v>81</v>
      </c>
      <c r="B1" s="69"/>
      <c r="C1" s="58" t="s">
        <v>232</v>
      </c>
      <c r="D1" s="67"/>
      <c r="E1" s="67"/>
      <c r="F1" s="67"/>
      <c r="G1" s="67"/>
      <c r="H1" s="67"/>
      <c r="I1" s="67"/>
      <c r="J1" s="67"/>
      <c r="K1" s="67"/>
      <c r="L1" s="67"/>
      <c r="M1" s="67"/>
      <c r="N1" s="67"/>
      <c r="O1" s="67"/>
      <c r="P1" s="67"/>
      <c r="Q1" s="67"/>
      <c r="R1" s="67"/>
      <c r="S1" s="67"/>
      <c r="T1" s="67"/>
      <c r="U1" s="67"/>
      <c r="V1" s="67"/>
      <c r="W1" s="67"/>
      <c r="X1" s="67"/>
      <c r="Y1" s="67"/>
    </row>
    <row r="2" spans="1:25" ht="16.5" customHeight="1" x14ac:dyDescent="0.35">
      <c r="A2" s="69"/>
      <c r="B2" s="69"/>
      <c r="C2" s="111" t="s">
        <v>10</v>
      </c>
      <c r="D2" s="68"/>
      <c r="E2" s="68"/>
      <c r="F2" s="68"/>
      <c r="G2" s="68"/>
      <c r="H2" s="68"/>
      <c r="I2" s="68"/>
      <c r="J2" s="68"/>
      <c r="K2" s="68"/>
      <c r="L2" s="68"/>
      <c r="M2" s="68"/>
      <c r="N2" s="68"/>
      <c r="O2" s="68"/>
      <c r="P2" s="68"/>
      <c r="Q2" s="68"/>
      <c r="R2" s="68"/>
      <c r="S2" s="68"/>
      <c r="T2" s="68"/>
      <c r="U2" s="68"/>
      <c r="V2" s="68"/>
      <c r="W2" s="68"/>
      <c r="X2" s="68"/>
      <c r="Y2" s="68"/>
    </row>
    <row r="3" spans="1:25" s="109" customFormat="1" ht="15.75" customHeight="1" x14ac:dyDescent="0.3">
      <c r="A3" s="112" t="s">
        <v>235</v>
      </c>
      <c r="B3" s="66"/>
      <c r="C3" s="109" t="s">
        <v>77</v>
      </c>
      <c r="D3" s="109" t="s">
        <v>76</v>
      </c>
      <c r="E3" s="109" t="s">
        <v>75</v>
      </c>
      <c r="F3" s="109" t="s">
        <v>74</v>
      </c>
      <c r="G3" s="109" t="s">
        <v>73</v>
      </c>
      <c r="H3" s="109" t="s">
        <v>72</v>
      </c>
      <c r="I3" s="109" t="s">
        <v>71</v>
      </c>
      <c r="J3" s="109" t="s">
        <v>70</v>
      </c>
      <c r="K3" s="109" t="s">
        <v>69</v>
      </c>
      <c r="L3" s="109" t="s">
        <v>68</v>
      </c>
      <c r="M3" s="109" t="s">
        <v>67</v>
      </c>
      <c r="N3" s="109" t="s">
        <v>66</v>
      </c>
      <c r="O3" s="109" t="s">
        <v>65</v>
      </c>
      <c r="P3" s="109" t="s">
        <v>64</v>
      </c>
      <c r="Q3" s="109" t="s">
        <v>63</v>
      </c>
      <c r="R3" s="109" t="s">
        <v>62</v>
      </c>
      <c r="S3" s="109" t="s">
        <v>61</v>
      </c>
      <c r="T3" s="109" t="s">
        <v>60</v>
      </c>
      <c r="U3" s="113" t="s">
        <v>59</v>
      </c>
      <c r="V3" s="109" t="s">
        <v>58</v>
      </c>
      <c r="W3" s="109" t="s">
        <v>57</v>
      </c>
      <c r="X3" s="17" t="s">
        <v>56</v>
      </c>
      <c r="Y3" s="59" t="s">
        <v>4</v>
      </c>
    </row>
    <row r="4" spans="1:25" s="24" customFormat="1" ht="52.5" customHeight="1" x14ac:dyDescent="0.3">
      <c r="A4" s="66"/>
      <c r="B4" s="66"/>
      <c r="C4" s="21" t="s">
        <v>55</v>
      </c>
      <c r="D4" s="21" t="s">
        <v>54</v>
      </c>
      <c r="E4" s="21" t="s">
        <v>53</v>
      </c>
      <c r="F4" s="21" t="s">
        <v>52</v>
      </c>
      <c r="G4" s="21" t="s">
        <v>51</v>
      </c>
      <c r="H4" s="21" t="s">
        <v>50</v>
      </c>
      <c r="I4" s="21" t="s">
        <v>49</v>
      </c>
      <c r="J4" s="21" t="s">
        <v>80</v>
      </c>
      <c r="K4" s="21" t="s">
        <v>47</v>
      </c>
      <c r="L4" s="21" t="s">
        <v>46</v>
      </c>
      <c r="M4" s="21" t="s">
        <v>45</v>
      </c>
      <c r="N4" s="21" t="s">
        <v>44</v>
      </c>
      <c r="O4" s="21" t="s">
        <v>43</v>
      </c>
      <c r="P4" s="21" t="s">
        <v>42</v>
      </c>
      <c r="Q4" s="21" t="s">
        <v>41</v>
      </c>
      <c r="R4" s="21" t="s">
        <v>40</v>
      </c>
      <c r="S4" s="21" t="s">
        <v>39</v>
      </c>
      <c r="T4" s="21" t="s">
        <v>38</v>
      </c>
      <c r="U4" s="21" t="s">
        <v>37</v>
      </c>
      <c r="V4" s="21" t="s">
        <v>36</v>
      </c>
      <c r="W4" s="21" t="s">
        <v>35</v>
      </c>
      <c r="X4" s="23" t="s">
        <v>34</v>
      </c>
      <c r="Y4" s="67"/>
    </row>
    <row r="5" spans="1:25" s="25" customFormat="1" ht="21" customHeight="1" x14ac:dyDescent="0.3">
      <c r="A5" s="60" t="s">
        <v>6</v>
      </c>
      <c r="B5" s="60"/>
      <c r="C5" s="25" t="s">
        <v>33</v>
      </c>
      <c r="D5" s="25" t="s">
        <v>32</v>
      </c>
      <c r="E5" s="25" t="s">
        <v>31</v>
      </c>
      <c r="F5" s="25" t="s">
        <v>30</v>
      </c>
      <c r="G5" s="25" t="s">
        <v>29</v>
      </c>
      <c r="H5" s="25" t="s">
        <v>28</v>
      </c>
      <c r="I5" s="25" t="s">
        <v>27</v>
      </c>
      <c r="J5" s="25" t="s">
        <v>26</v>
      </c>
      <c r="K5" s="25" t="s">
        <v>25</v>
      </c>
      <c r="L5" s="25" t="s">
        <v>24</v>
      </c>
      <c r="M5" s="25" t="s">
        <v>23</v>
      </c>
      <c r="N5" s="25" t="s">
        <v>22</v>
      </c>
      <c r="O5" s="25" t="s">
        <v>21</v>
      </c>
      <c r="P5" s="25" t="s">
        <v>20</v>
      </c>
      <c r="Q5" s="25" t="s">
        <v>19</v>
      </c>
      <c r="R5" s="25" t="s">
        <v>18</v>
      </c>
      <c r="S5" s="25" t="s">
        <v>17</v>
      </c>
      <c r="T5" s="25" t="s">
        <v>16</v>
      </c>
      <c r="U5" s="25" t="s">
        <v>15</v>
      </c>
      <c r="V5" s="25" t="s">
        <v>14</v>
      </c>
      <c r="W5" s="25" t="s">
        <v>13</v>
      </c>
      <c r="X5" s="25" t="s">
        <v>12</v>
      </c>
    </row>
    <row r="6" spans="1:25" ht="18" x14ac:dyDescent="0.3">
      <c r="A6" s="9">
        <v>2002</v>
      </c>
      <c r="B6" s="26"/>
      <c r="C6" s="12">
        <v>9144.4160756924812</v>
      </c>
      <c r="D6" s="12">
        <v>1422.0083522727273</v>
      </c>
      <c r="E6" s="12">
        <v>0</v>
      </c>
      <c r="F6" s="33">
        <v>250.75952954545451</v>
      </c>
      <c r="G6" s="33">
        <v>12.502000000000001</v>
      </c>
      <c r="H6" s="12">
        <v>0</v>
      </c>
      <c r="I6" s="12">
        <v>0</v>
      </c>
      <c r="J6" s="12">
        <v>0</v>
      </c>
      <c r="K6" s="33">
        <v>10.995749999999999</v>
      </c>
      <c r="L6" s="12">
        <v>0</v>
      </c>
      <c r="M6" s="33">
        <v>3590.6438900000003</v>
      </c>
      <c r="N6" s="33">
        <v>0</v>
      </c>
      <c r="O6" s="33">
        <v>0</v>
      </c>
      <c r="P6" s="33">
        <v>0</v>
      </c>
      <c r="Q6" s="33">
        <v>0</v>
      </c>
      <c r="R6" s="33">
        <v>0</v>
      </c>
      <c r="S6" s="33">
        <v>0</v>
      </c>
      <c r="T6" s="33">
        <v>0</v>
      </c>
      <c r="U6" s="33">
        <v>0</v>
      </c>
      <c r="V6" s="33">
        <v>0</v>
      </c>
      <c r="W6" s="33">
        <v>10</v>
      </c>
      <c r="X6" s="33">
        <v>0</v>
      </c>
      <c r="Y6" s="47">
        <f t="shared" ref="Y6:Y22" si="0">SUM(C6:X6)</f>
        <v>14441.325597510662</v>
      </c>
    </row>
    <row r="7" spans="1:25" ht="13.95" customHeight="1" x14ac:dyDescent="0.3">
      <c r="A7" s="9">
        <v>2003</v>
      </c>
      <c r="B7" s="26"/>
      <c r="C7" s="12">
        <v>14140.226000000001</v>
      </c>
      <c r="D7" s="12">
        <v>892.06600000000003</v>
      </c>
      <c r="E7" s="12">
        <v>0</v>
      </c>
      <c r="F7" s="33">
        <v>7.6999999999999999E-2</v>
      </c>
      <c r="G7" s="33">
        <v>1.7</v>
      </c>
      <c r="H7" s="12">
        <v>0</v>
      </c>
      <c r="I7" s="12">
        <v>0</v>
      </c>
      <c r="J7" s="12">
        <v>0</v>
      </c>
      <c r="K7" s="33">
        <v>0</v>
      </c>
      <c r="L7" s="12">
        <v>0</v>
      </c>
      <c r="M7" s="33">
        <v>3171.9609999999998</v>
      </c>
      <c r="N7" s="33">
        <v>0</v>
      </c>
      <c r="O7" s="33">
        <v>0</v>
      </c>
      <c r="P7" s="33">
        <v>0</v>
      </c>
      <c r="Q7" s="33">
        <v>0</v>
      </c>
      <c r="R7" s="33">
        <v>0</v>
      </c>
      <c r="S7" s="33">
        <v>0</v>
      </c>
      <c r="T7" s="33">
        <v>0</v>
      </c>
      <c r="U7" s="33">
        <v>0</v>
      </c>
      <c r="V7" s="33">
        <v>0</v>
      </c>
      <c r="W7" s="33">
        <v>0</v>
      </c>
      <c r="X7" s="33">
        <v>0</v>
      </c>
      <c r="Y7" s="47">
        <f t="shared" si="0"/>
        <v>18206.030000000002</v>
      </c>
    </row>
    <row r="8" spans="1:25" ht="14.4" x14ac:dyDescent="0.3">
      <c r="A8" s="9">
        <v>2004</v>
      </c>
      <c r="B8" s="9"/>
      <c r="C8" s="12">
        <v>10298.939</v>
      </c>
      <c r="D8" s="12">
        <v>777.81091000000004</v>
      </c>
      <c r="E8" s="12">
        <v>0</v>
      </c>
      <c r="F8" s="33">
        <v>11.584</v>
      </c>
      <c r="G8" s="33">
        <v>1.2350000000000001</v>
      </c>
      <c r="H8" s="12">
        <v>0</v>
      </c>
      <c r="I8" s="12">
        <v>0</v>
      </c>
      <c r="J8" s="12">
        <v>0</v>
      </c>
      <c r="K8" s="33">
        <v>3.72</v>
      </c>
      <c r="L8" s="12">
        <v>0</v>
      </c>
      <c r="M8" s="33">
        <v>2901.8467099999998</v>
      </c>
      <c r="N8" s="33">
        <v>0</v>
      </c>
      <c r="O8" s="33">
        <v>0</v>
      </c>
      <c r="P8" s="33">
        <v>0</v>
      </c>
      <c r="Q8" s="33">
        <v>0</v>
      </c>
      <c r="R8" s="33">
        <v>0</v>
      </c>
      <c r="S8" s="33">
        <v>0</v>
      </c>
      <c r="T8" s="33">
        <v>0</v>
      </c>
      <c r="U8" s="33">
        <v>0</v>
      </c>
      <c r="V8" s="33">
        <v>0</v>
      </c>
      <c r="W8" s="33">
        <v>8</v>
      </c>
      <c r="X8" s="33">
        <v>0</v>
      </c>
      <c r="Y8" s="47">
        <f t="shared" si="0"/>
        <v>14003.135620000001</v>
      </c>
    </row>
    <row r="9" spans="1:25" ht="14.4" x14ac:dyDescent="0.3">
      <c r="A9" s="9">
        <v>2005</v>
      </c>
      <c r="B9" s="9"/>
      <c r="C9" s="12">
        <v>12250.681</v>
      </c>
      <c r="D9" s="12">
        <v>605.82899999999995</v>
      </c>
      <c r="E9" s="12">
        <v>0</v>
      </c>
      <c r="F9" s="33">
        <v>33.116999999999997</v>
      </c>
      <c r="G9" s="33">
        <v>0.79300000000000004</v>
      </c>
      <c r="H9" s="12">
        <v>0</v>
      </c>
      <c r="I9" s="12">
        <v>0</v>
      </c>
      <c r="J9" s="12">
        <v>0</v>
      </c>
      <c r="K9" s="33">
        <v>3.6890000000000001</v>
      </c>
      <c r="L9" s="12">
        <v>0</v>
      </c>
      <c r="M9" s="33">
        <v>82.168000000000006</v>
      </c>
      <c r="N9" s="33">
        <v>0</v>
      </c>
      <c r="O9" s="33">
        <v>0</v>
      </c>
      <c r="P9" s="33">
        <v>0</v>
      </c>
      <c r="Q9" s="33">
        <v>0</v>
      </c>
      <c r="R9" s="33">
        <v>0</v>
      </c>
      <c r="S9" s="33">
        <v>0</v>
      </c>
      <c r="T9" s="33">
        <v>0</v>
      </c>
      <c r="U9" s="33">
        <v>0</v>
      </c>
      <c r="V9" s="33">
        <v>0</v>
      </c>
      <c r="W9" s="33">
        <v>8</v>
      </c>
      <c r="X9" s="33">
        <v>0</v>
      </c>
      <c r="Y9" s="47">
        <f t="shared" si="0"/>
        <v>12984.277</v>
      </c>
    </row>
    <row r="10" spans="1:25" ht="14.4" x14ac:dyDescent="0.3">
      <c r="A10" s="9">
        <v>2006</v>
      </c>
      <c r="B10" s="9"/>
      <c r="C10" s="12">
        <v>6225.6477100000011</v>
      </c>
      <c r="D10" s="12">
        <v>2261.9369599999995</v>
      </c>
      <c r="E10" s="12">
        <v>0</v>
      </c>
      <c r="F10" s="33">
        <v>335.31813999999997</v>
      </c>
      <c r="G10" s="33">
        <v>8.8759999999999994</v>
      </c>
      <c r="H10" s="12">
        <v>0</v>
      </c>
      <c r="I10" s="12">
        <v>0</v>
      </c>
      <c r="J10" s="12">
        <v>0</v>
      </c>
      <c r="K10" s="33">
        <v>80.136750000000006</v>
      </c>
      <c r="L10" s="12">
        <v>0</v>
      </c>
      <c r="M10" s="33">
        <v>0</v>
      </c>
      <c r="N10" s="33">
        <v>0</v>
      </c>
      <c r="O10" s="33">
        <v>0</v>
      </c>
      <c r="P10" s="33">
        <v>0</v>
      </c>
      <c r="Q10" s="33">
        <v>0</v>
      </c>
      <c r="R10" s="33">
        <v>0</v>
      </c>
      <c r="S10" s="33">
        <v>0</v>
      </c>
      <c r="T10" s="33">
        <v>0</v>
      </c>
      <c r="U10" s="33">
        <v>0</v>
      </c>
      <c r="V10" s="33">
        <v>0</v>
      </c>
      <c r="W10" s="33">
        <v>0</v>
      </c>
      <c r="X10" s="33">
        <v>10</v>
      </c>
      <c r="Y10" s="47">
        <f t="shared" si="0"/>
        <v>8921.9155599999995</v>
      </c>
    </row>
    <row r="11" spans="1:25" ht="14.4" x14ac:dyDescent="0.3">
      <c r="A11" s="9">
        <v>2007</v>
      </c>
      <c r="B11" s="9"/>
      <c r="C11" s="12">
        <v>12367.293669999999</v>
      </c>
      <c r="D11" s="12">
        <v>2725.4552100000001</v>
      </c>
      <c r="E11" s="12">
        <v>0</v>
      </c>
      <c r="F11" s="33">
        <v>796.86955</v>
      </c>
      <c r="G11" s="33">
        <v>16.863</v>
      </c>
      <c r="H11" s="12">
        <v>0</v>
      </c>
      <c r="I11" s="12">
        <v>0</v>
      </c>
      <c r="J11" s="12">
        <v>0</v>
      </c>
      <c r="K11" s="33">
        <v>148.09800000000001</v>
      </c>
      <c r="L11" s="12">
        <v>0</v>
      </c>
      <c r="M11" s="33">
        <v>0</v>
      </c>
      <c r="N11" s="33">
        <v>0</v>
      </c>
      <c r="O11" s="33">
        <v>0</v>
      </c>
      <c r="P11" s="33">
        <v>0</v>
      </c>
      <c r="Q11" s="33">
        <v>0</v>
      </c>
      <c r="R11" s="33">
        <v>0</v>
      </c>
      <c r="S11" s="33">
        <v>0</v>
      </c>
      <c r="T11" s="33">
        <v>0</v>
      </c>
      <c r="U11" s="33">
        <v>0</v>
      </c>
      <c r="V11" s="33">
        <v>0</v>
      </c>
      <c r="W11" s="33">
        <v>0</v>
      </c>
      <c r="X11" s="33">
        <v>135</v>
      </c>
      <c r="Y11" s="47">
        <f t="shared" si="0"/>
        <v>16189.579429999998</v>
      </c>
    </row>
    <row r="12" spans="1:25" ht="14.4" x14ac:dyDescent="0.3">
      <c r="A12" s="9">
        <v>2008</v>
      </c>
      <c r="B12" s="9"/>
      <c r="C12" s="12">
        <v>18322.244832416669</v>
      </c>
      <c r="D12" s="12">
        <v>1635.20775</v>
      </c>
      <c r="E12" s="12">
        <v>0</v>
      </c>
      <c r="F12" s="33">
        <v>1090.1540499999996</v>
      </c>
      <c r="G12" s="33">
        <v>15.797499999999999</v>
      </c>
      <c r="H12" s="12">
        <v>0</v>
      </c>
      <c r="I12" s="12">
        <v>0</v>
      </c>
      <c r="J12" s="12">
        <v>0</v>
      </c>
      <c r="K12" s="33">
        <v>79.63955</v>
      </c>
      <c r="L12" s="12">
        <v>0</v>
      </c>
      <c r="M12" s="33">
        <v>0</v>
      </c>
      <c r="N12" s="33">
        <v>0</v>
      </c>
      <c r="O12" s="33">
        <v>0</v>
      </c>
      <c r="P12" s="33">
        <v>0</v>
      </c>
      <c r="Q12" s="33">
        <v>0</v>
      </c>
      <c r="R12" s="33">
        <v>0</v>
      </c>
      <c r="S12" s="33">
        <v>0</v>
      </c>
      <c r="T12" s="33">
        <v>0</v>
      </c>
      <c r="U12" s="33">
        <v>0</v>
      </c>
      <c r="V12" s="33">
        <v>0</v>
      </c>
      <c r="W12" s="33">
        <v>0</v>
      </c>
      <c r="X12" s="33">
        <v>51</v>
      </c>
      <c r="Y12" s="47">
        <f t="shared" si="0"/>
        <v>21194.043682416672</v>
      </c>
    </row>
    <row r="13" spans="1:25" ht="14.4" x14ac:dyDescent="0.3">
      <c r="A13" s="9">
        <v>2009</v>
      </c>
      <c r="B13" s="9"/>
      <c r="C13" s="12">
        <v>13665.543427500001</v>
      </c>
      <c r="D13" s="12">
        <v>4025.0364043749992</v>
      </c>
      <c r="E13" s="12">
        <v>0</v>
      </c>
      <c r="F13" s="33">
        <v>499.92988250000002</v>
      </c>
      <c r="G13" s="33">
        <v>12.807550000000001</v>
      </c>
      <c r="H13" s="12">
        <v>0</v>
      </c>
      <c r="I13" s="12">
        <v>0</v>
      </c>
      <c r="J13" s="12">
        <v>0</v>
      </c>
      <c r="K13" s="33">
        <v>36.1995</v>
      </c>
      <c r="L13" s="12">
        <v>0</v>
      </c>
      <c r="M13" s="33">
        <v>0</v>
      </c>
      <c r="N13" s="33">
        <v>0</v>
      </c>
      <c r="O13" s="33">
        <v>0</v>
      </c>
      <c r="P13" s="33">
        <v>0</v>
      </c>
      <c r="Q13" s="33">
        <v>0</v>
      </c>
      <c r="R13" s="33">
        <v>0</v>
      </c>
      <c r="S13" s="33">
        <v>0</v>
      </c>
      <c r="T13" s="33">
        <v>0</v>
      </c>
      <c r="U13" s="33">
        <v>0</v>
      </c>
      <c r="V13" s="33">
        <v>0</v>
      </c>
      <c r="W13" s="33">
        <v>0</v>
      </c>
      <c r="X13" s="33">
        <v>80</v>
      </c>
      <c r="Y13" s="47">
        <f t="shared" si="0"/>
        <v>18319.516764374999</v>
      </c>
    </row>
    <row r="14" spans="1:25" ht="14.4" x14ac:dyDescent="0.3">
      <c r="A14" s="9">
        <v>2010</v>
      </c>
      <c r="B14" s="9"/>
      <c r="C14" s="12">
        <v>17077.562085999994</v>
      </c>
      <c r="D14" s="12">
        <v>4893.5039244999989</v>
      </c>
      <c r="E14" s="12">
        <v>0</v>
      </c>
      <c r="F14" s="33">
        <v>631.90925142857145</v>
      </c>
      <c r="G14" s="33">
        <v>10.48455</v>
      </c>
      <c r="H14" s="12">
        <v>0</v>
      </c>
      <c r="I14" s="12">
        <v>0</v>
      </c>
      <c r="J14" s="12">
        <v>0</v>
      </c>
      <c r="K14" s="33">
        <v>74.575000000000003</v>
      </c>
      <c r="L14" s="12">
        <v>0</v>
      </c>
      <c r="M14" s="33">
        <v>0</v>
      </c>
      <c r="N14" s="33">
        <v>0</v>
      </c>
      <c r="O14" s="33">
        <v>0</v>
      </c>
      <c r="P14" s="33">
        <v>0</v>
      </c>
      <c r="Q14" s="33">
        <v>0</v>
      </c>
      <c r="R14" s="33">
        <v>0</v>
      </c>
      <c r="S14" s="33">
        <v>0</v>
      </c>
      <c r="T14" s="33">
        <v>0</v>
      </c>
      <c r="U14" s="33">
        <v>0</v>
      </c>
      <c r="V14" s="33">
        <v>0</v>
      </c>
      <c r="W14" s="33">
        <v>0</v>
      </c>
      <c r="X14" s="33">
        <v>51</v>
      </c>
      <c r="Y14" s="47">
        <f t="shared" si="0"/>
        <v>22739.034811928566</v>
      </c>
    </row>
    <row r="15" spans="1:25" ht="14.4" x14ac:dyDescent="0.3">
      <c r="A15" s="9">
        <v>2011</v>
      </c>
      <c r="B15" s="9"/>
      <c r="C15" s="12">
        <v>31218.192416395425</v>
      </c>
      <c r="D15" s="12">
        <v>4940.9163010000002</v>
      </c>
      <c r="E15" s="12">
        <v>0</v>
      </c>
      <c r="F15" s="33">
        <v>427.69947500000001</v>
      </c>
      <c r="G15" s="33">
        <v>14.809987500000004</v>
      </c>
      <c r="H15" s="12">
        <v>0</v>
      </c>
      <c r="I15" s="12">
        <v>0</v>
      </c>
      <c r="J15" s="12">
        <v>0</v>
      </c>
      <c r="K15" s="33">
        <v>57.273699999999998</v>
      </c>
      <c r="L15" s="12">
        <v>0</v>
      </c>
      <c r="M15" s="33">
        <v>0</v>
      </c>
      <c r="N15" s="33">
        <v>0</v>
      </c>
      <c r="O15" s="33">
        <v>0</v>
      </c>
      <c r="P15" s="33">
        <v>0</v>
      </c>
      <c r="Q15" s="33">
        <v>0</v>
      </c>
      <c r="R15" s="33">
        <v>0</v>
      </c>
      <c r="S15" s="33">
        <v>0</v>
      </c>
      <c r="T15" s="33">
        <v>0</v>
      </c>
      <c r="U15" s="33">
        <v>0</v>
      </c>
      <c r="V15" s="33">
        <v>0</v>
      </c>
      <c r="W15" s="33">
        <v>0</v>
      </c>
      <c r="X15" s="33">
        <v>35</v>
      </c>
      <c r="Y15" s="47">
        <f t="shared" si="0"/>
        <v>36693.891879895418</v>
      </c>
    </row>
    <row r="16" spans="1:25" x14ac:dyDescent="0.3">
      <c r="A16" s="30">
        <v>2012</v>
      </c>
      <c r="B16" s="30"/>
      <c r="C16" s="12">
        <v>40277.195755875007</v>
      </c>
      <c r="D16" s="12">
        <v>4389.8546828659701</v>
      </c>
      <c r="E16" s="12">
        <v>0</v>
      </c>
      <c r="F16" s="33">
        <v>307.96879999999999</v>
      </c>
      <c r="G16" s="33">
        <v>7.8624943181818177</v>
      </c>
      <c r="H16" s="12">
        <v>0</v>
      </c>
      <c r="I16" s="12">
        <v>0</v>
      </c>
      <c r="J16" s="12">
        <v>0</v>
      </c>
      <c r="K16" s="33">
        <v>56.484000000000002</v>
      </c>
      <c r="L16" s="12">
        <v>0</v>
      </c>
      <c r="M16" s="33">
        <v>0</v>
      </c>
      <c r="N16" s="33">
        <v>0</v>
      </c>
      <c r="O16" s="33">
        <v>0</v>
      </c>
      <c r="P16" s="33">
        <v>0</v>
      </c>
      <c r="Q16" s="33">
        <v>0</v>
      </c>
      <c r="R16" s="33">
        <v>0</v>
      </c>
      <c r="S16" s="33">
        <v>0</v>
      </c>
      <c r="T16" s="33">
        <v>0</v>
      </c>
      <c r="U16" s="33">
        <v>0</v>
      </c>
      <c r="V16" s="33">
        <v>0</v>
      </c>
      <c r="W16" s="33">
        <v>0</v>
      </c>
      <c r="X16" s="33">
        <v>51</v>
      </c>
      <c r="Y16" s="47">
        <f t="shared" si="0"/>
        <v>45090.365733059152</v>
      </c>
    </row>
    <row r="17" spans="1:25" ht="14.4" x14ac:dyDescent="0.3">
      <c r="A17" s="7">
        <v>2013</v>
      </c>
      <c r="B17" s="7"/>
      <c r="C17" s="12">
        <v>23156.836186875</v>
      </c>
      <c r="D17" s="12">
        <v>3963.3210210000002</v>
      </c>
      <c r="E17" s="12">
        <v>0</v>
      </c>
      <c r="F17" s="33">
        <v>351.27389750000003</v>
      </c>
      <c r="G17" s="33">
        <v>13.815937500000002</v>
      </c>
      <c r="H17" s="12">
        <v>0</v>
      </c>
      <c r="I17" s="12">
        <v>0</v>
      </c>
      <c r="J17" s="12">
        <v>0</v>
      </c>
      <c r="K17" s="33">
        <v>74.060357142857129</v>
      </c>
      <c r="L17" s="12">
        <v>0</v>
      </c>
      <c r="M17" s="33">
        <v>5.8194999999999997</v>
      </c>
      <c r="N17" s="33">
        <v>0</v>
      </c>
      <c r="O17" s="33">
        <v>0</v>
      </c>
      <c r="P17" s="33">
        <v>0</v>
      </c>
      <c r="Q17" s="33">
        <v>0</v>
      </c>
      <c r="R17" s="33">
        <v>0</v>
      </c>
      <c r="S17" s="33">
        <v>0</v>
      </c>
      <c r="T17" s="33">
        <v>0</v>
      </c>
      <c r="U17" s="33">
        <v>0</v>
      </c>
      <c r="V17" s="33">
        <v>0</v>
      </c>
      <c r="W17" s="33">
        <v>0</v>
      </c>
      <c r="X17" s="33">
        <v>149</v>
      </c>
      <c r="Y17" s="47">
        <f t="shared" si="0"/>
        <v>27714.126900017858</v>
      </c>
    </row>
    <row r="18" spans="1:25" ht="14.4" x14ac:dyDescent="0.3">
      <c r="A18" s="7">
        <v>2014</v>
      </c>
      <c r="B18" s="7"/>
      <c r="C18" s="12">
        <v>19611.292341875003</v>
      </c>
      <c r="D18" s="12">
        <v>5006.9088549999997</v>
      </c>
      <c r="E18" s="12">
        <v>0</v>
      </c>
      <c r="F18" s="33">
        <v>223.47192000000001</v>
      </c>
      <c r="G18" s="33">
        <v>9.8813750000000002</v>
      </c>
      <c r="H18" s="12">
        <v>0</v>
      </c>
      <c r="I18" s="12">
        <v>0</v>
      </c>
      <c r="J18" s="12">
        <v>0</v>
      </c>
      <c r="K18" s="33">
        <v>87.187149999999988</v>
      </c>
      <c r="L18" s="12">
        <v>0</v>
      </c>
      <c r="M18" s="33">
        <v>13.195</v>
      </c>
      <c r="N18" s="33">
        <v>0</v>
      </c>
      <c r="O18" s="33">
        <v>0</v>
      </c>
      <c r="P18" s="33">
        <v>0</v>
      </c>
      <c r="Q18" s="33">
        <v>70.861199999999997</v>
      </c>
      <c r="R18" s="33">
        <v>0</v>
      </c>
      <c r="S18" s="33">
        <v>0</v>
      </c>
      <c r="T18" s="33">
        <v>0</v>
      </c>
      <c r="U18" s="33">
        <v>0</v>
      </c>
      <c r="V18" s="33">
        <v>0</v>
      </c>
      <c r="W18" s="33">
        <v>0</v>
      </c>
      <c r="X18" s="33">
        <v>0</v>
      </c>
      <c r="Y18" s="47">
        <f t="shared" si="0"/>
        <v>25022.797841875003</v>
      </c>
    </row>
    <row r="19" spans="1:25" ht="14.4" x14ac:dyDescent="0.3">
      <c r="A19" s="7">
        <v>2015</v>
      </c>
      <c r="B19" s="7"/>
      <c r="C19" s="12">
        <v>25201.397445000002</v>
      </c>
      <c r="D19" s="12">
        <v>7273.5789150000001</v>
      </c>
      <c r="E19" s="12">
        <v>0</v>
      </c>
      <c r="F19" s="33">
        <v>147.02164999999999</v>
      </c>
      <c r="G19" s="33">
        <v>16.108090000000001</v>
      </c>
      <c r="H19" s="12">
        <v>0</v>
      </c>
      <c r="I19" s="12">
        <v>0</v>
      </c>
      <c r="J19" s="12">
        <v>0</v>
      </c>
      <c r="K19" s="33">
        <v>81.276239999999987</v>
      </c>
      <c r="L19" s="12">
        <v>0</v>
      </c>
      <c r="M19" s="33">
        <v>17.184999999999999</v>
      </c>
      <c r="N19" s="33">
        <v>0</v>
      </c>
      <c r="O19" s="33">
        <v>0</v>
      </c>
      <c r="P19" s="33">
        <v>0</v>
      </c>
      <c r="Q19" s="33">
        <v>95.628100000000003</v>
      </c>
      <c r="R19" s="33">
        <v>0</v>
      </c>
      <c r="S19" s="33">
        <v>0</v>
      </c>
      <c r="T19" s="33">
        <v>0</v>
      </c>
      <c r="U19" s="33">
        <v>0</v>
      </c>
      <c r="V19" s="33">
        <v>0</v>
      </c>
      <c r="W19" s="33">
        <v>0</v>
      </c>
      <c r="X19" s="33">
        <v>0</v>
      </c>
      <c r="Y19" s="47">
        <f t="shared" si="0"/>
        <v>32832.195440000003</v>
      </c>
    </row>
    <row r="20" spans="1:25" ht="14.4" x14ac:dyDescent="0.3">
      <c r="A20" s="7">
        <v>2016</v>
      </c>
      <c r="B20" s="7"/>
      <c r="C20" s="12">
        <v>33428.212997299997</v>
      </c>
      <c r="D20" s="12">
        <v>7473.048923866666</v>
      </c>
      <c r="E20" s="12">
        <v>0</v>
      </c>
      <c r="F20" s="33">
        <v>149.26325</v>
      </c>
      <c r="G20" s="33">
        <v>12.118269999999997</v>
      </c>
      <c r="H20" s="12">
        <v>0</v>
      </c>
      <c r="I20" s="12">
        <v>0</v>
      </c>
      <c r="J20" s="12">
        <v>0</v>
      </c>
      <c r="K20" s="33">
        <v>10.317795454545454</v>
      </c>
      <c r="L20" s="12">
        <v>0</v>
      </c>
      <c r="M20" s="33">
        <v>14.414999999999999</v>
      </c>
      <c r="N20" s="33">
        <v>0</v>
      </c>
      <c r="O20" s="33">
        <v>0</v>
      </c>
      <c r="P20" s="33">
        <v>0</v>
      </c>
      <c r="Q20" s="33">
        <v>32.524773250000003</v>
      </c>
      <c r="R20" s="33">
        <v>0</v>
      </c>
      <c r="S20" s="33">
        <v>0</v>
      </c>
      <c r="T20" s="33">
        <v>0</v>
      </c>
      <c r="U20" s="33">
        <v>0</v>
      </c>
      <c r="V20" s="33">
        <v>0</v>
      </c>
      <c r="W20" s="33">
        <v>0</v>
      </c>
      <c r="X20" s="33">
        <v>0</v>
      </c>
      <c r="Y20" s="47">
        <f t="shared" si="0"/>
        <v>41119.90100987121</v>
      </c>
    </row>
    <row r="21" spans="1:25" ht="14.4" x14ac:dyDescent="0.3">
      <c r="A21" s="7">
        <v>2017</v>
      </c>
      <c r="B21" s="7"/>
      <c r="C21" s="12">
        <v>32488.072641874998</v>
      </c>
      <c r="D21" s="12">
        <v>6451.5356187999996</v>
      </c>
      <c r="E21" s="12">
        <v>0</v>
      </c>
      <c r="F21" s="33">
        <v>133.44385999999997</v>
      </c>
      <c r="G21" s="33">
        <v>9.985679999999995</v>
      </c>
      <c r="H21" s="12">
        <v>0</v>
      </c>
      <c r="I21" s="12">
        <v>0</v>
      </c>
      <c r="J21" s="12">
        <v>0</v>
      </c>
      <c r="K21" s="33">
        <v>26.566002000000005</v>
      </c>
      <c r="L21" s="12">
        <v>0</v>
      </c>
      <c r="M21" s="33">
        <v>4.05</v>
      </c>
      <c r="N21" s="33">
        <v>0</v>
      </c>
      <c r="O21" s="33">
        <v>0</v>
      </c>
      <c r="P21" s="33">
        <v>0</v>
      </c>
      <c r="Q21" s="33">
        <v>38.076140000000002</v>
      </c>
      <c r="R21" s="33">
        <v>0</v>
      </c>
      <c r="S21" s="33">
        <v>0</v>
      </c>
      <c r="T21" s="33">
        <v>0</v>
      </c>
      <c r="U21" s="33">
        <v>0</v>
      </c>
      <c r="V21" s="33">
        <v>0</v>
      </c>
      <c r="W21" s="33">
        <v>0</v>
      </c>
      <c r="X21" s="33">
        <v>0</v>
      </c>
      <c r="Y21" s="47">
        <f t="shared" si="0"/>
        <v>39151.729942674996</v>
      </c>
    </row>
    <row r="22" spans="1:25" ht="14.4" x14ac:dyDescent="0.3">
      <c r="A22" s="7">
        <v>2018</v>
      </c>
      <c r="B22" s="7"/>
      <c r="C22" s="12">
        <v>33170.61838</v>
      </c>
      <c r="D22" s="12">
        <v>5467.8132156000001</v>
      </c>
      <c r="E22" s="12">
        <v>0</v>
      </c>
      <c r="F22" s="33">
        <v>234.45400000000001</v>
      </c>
      <c r="G22" s="33">
        <v>5.5490000000000004</v>
      </c>
      <c r="H22" s="12">
        <v>0</v>
      </c>
      <c r="I22" s="12">
        <v>0</v>
      </c>
      <c r="J22" s="12">
        <v>0</v>
      </c>
      <c r="K22" s="33">
        <v>25.782606000000005</v>
      </c>
      <c r="L22" s="12">
        <v>0</v>
      </c>
      <c r="M22" s="33">
        <v>17.323400000000003</v>
      </c>
      <c r="N22" s="12">
        <v>0</v>
      </c>
      <c r="O22" s="12">
        <v>0</v>
      </c>
      <c r="P22" s="12">
        <v>0</v>
      </c>
      <c r="Q22" s="33">
        <v>34.6</v>
      </c>
      <c r="R22" s="12">
        <v>0</v>
      </c>
      <c r="S22" s="12">
        <v>0</v>
      </c>
      <c r="T22" s="12">
        <v>0</v>
      </c>
      <c r="U22" s="12">
        <v>0</v>
      </c>
      <c r="V22" s="12">
        <v>0</v>
      </c>
      <c r="W22" s="12">
        <v>0</v>
      </c>
      <c r="X22" s="33">
        <v>0</v>
      </c>
      <c r="Y22" s="47">
        <f t="shared" si="0"/>
        <v>38956.140601599996</v>
      </c>
    </row>
    <row r="23" spans="1:25" s="7" customFormat="1" ht="14.4" x14ac:dyDescent="0.3">
      <c r="A23" s="30" t="s">
        <v>211</v>
      </c>
      <c r="C23" s="12">
        <v>26276.36262363636</v>
      </c>
      <c r="D23" s="12">
        <v>3469.3240783636356</v>
      </c>
      <c r="E23" s="12">
        <v>0</v>
      </c>
      <c r="F23" s="12">
        <v>215.49772954545455</v>
      </c>
      <c r="G23" s="12">
        <v>3.5306090909090893</v>
      </c>
      <c r="H23" s="12">
        <v>0</v>
      </c>
      <c r="I23" s="12">
        <v>0</v>
      </c>
      <c r="J23" s="12">
        <v>0</v>
      </c>
      <c r="K23" s="12">
        <v>15.481174999999999</v>
      </c>
      <c r="L23" s="12">
        <v>0</v>
      </c>
      <c r="M23" s="12">
        <v>5.2</v>
      </c>
      <c r="N23" s="12">
        <v>0</v>
      </c>
      <c r="O23" s="12">
        <v>0</v>
      </c>
      <c r="P23" s="12">
        <v>0</v>
      </c>
      <c r="Q23" s="12">
        <v>17.155000000000001</v>
      </c>
      <c r="R23" s="12">
        <v>0</v>
      </c>
      <c r="S23" s="12">
        <v>0</v>
      </c>
      <c r="T23" s="12">
        <v>0</v>
      </c>
      <c r="U23" s="12">
        <v>0</v>
      </c>
      <c r="V23" s="12">
        <v>0</v>
      </c>
      <c r="W23" s="12">
        <v>0</v>
      </c>
      <c r="X23" s="12">
        <v>0</v>
      </c>
      <c r="Y23" s="12">
        <f>SUM(C23:X23)</f>
        <v>30002.551215636362</v>
      </c>
    </row>
    <row r="24" spans="1:25" s="7" customFormat="1" ht="14.4" x14ac:dyDescent="0.3">
      <c r="A24" s="30" t="s">
        <v>212</v>
      </c>
      <c r="B24" s="12"/>
      <c r="C24" s="47">
        <v>121961</v>
      </c>
      <c r="D24" s="47">
        <v>1097</v>
      </c>
      <c r="E24" s="12">
        <v>0</v>
      </c>
      <c r="F24" s="12">
        <v>188</v>
      </c>
      <c r="G24" s="12">
        <v>1</v>
      </c>
      <c r="H24" s="12">
        <v>0</v>
      </c>
      <c r="I24" s="12">
        <v>0</v>
      </c>
      <c r="J24" s="12">
        <v>0</v>
      </c>
      <c r="K24" s="12">
        <v>22</v>
      </c>
      <c r="L24" s="12">
        <v>0</v>
      </c>
      <c r="M24" s="12">
        <v>34</v>
      </c>
      <c r="N24" s="12">
        <v>0</v>
      </c>
      <c r="O24" s="12">
        <v>0</v>
      </c>
      <c r="P24" s="12">
        <v>0</v>
      </c>
      <c r="Q24" s="12">
        <v>0</v>
      </c>
      <c r="R24" s="12">
        <v>0</v>
      </c>
      <c r="S24" s="12">
        <v>0</v>
      </c>
      <c r="T24" s="12">
        <v>0</v>
      </c>
      <c r="U24" s="12">
        <v>0</v>
      </c>
      <c r="V24" s="12">
        <v>0</v>
      </c>
      <c r="W24" s="12">
        <v>0</v>
      </c>
      <c r="X24" s="12">
        <v>0</v>
      </c>
      <c r="Y24" s="12">
        <f>SUM(C24:X24)</f>
        <v>123303</v>
      </c>
    </row>
    <row r="25" spans="1:25" s="7" customFormat="1" ht="14.4" x14ac:dyDescent="0.3">
      <c r="A25" s="30" t="s">
        <v>213</v>
      </c>
      <c r="B25" s="12"/>
      <c r="C25" s="47">
        <v>109620</v>
      </c>
      <c r="D25" s="47">
        <v>708</v>
      </c>
      <c r="E25" s="12">
        <v>0</v>
      </c>
      <c r="F25" s="12">
        <v>183</v>
      </c>
      <c r="G25" s="12">
        <v>0</v>
      </c>
      <c r="H25" s="12">
        <v>0</v>
      </c>
      <c r="I25" s="12">
        <v>0</v>
      </c>
      <c r="J25" s="12">
        <v>0</v>
      </c>
      <c r="K25" s="12">
        <v>17</v>
      </c>
      <c r="L25" s="12">
        <v>0</v>
      </c>
      <c r="M25" s="12">
        <v>29</v>
      </c>
      <c r="N25" s="12">
        <v>0</v>
      </c>
      <c r="O25" s="12">
        <v>0</v>
      </c>
      <c r="P25" s="12">
        <v>0</v>
      </c>
      <c r="Q25" s="12">
        <v>0</v>
      </c>
      <c r="R25" s="12">
        <v>0</v>
      </c>
      <c r="S25" s="12">
        <v>0</v>
      </c>
      <c r="T25" s="12">
        <v>0</v>
      </c>
      <c r="U25" s="12">
        <v>0</v>
      </c>
      <c r="V25" s="12">
        <v>0</v>
      </c>
      <c r="W25" s="12">
        <v>0</v>
      </c>
      <c r="X25" s="12">
        <v>0</v>
      </c>
      <c r="Y25" s="12">
        <f t="shared" ref="Y25" si="1">SUM(C25:X25)</f>
        <v>110557</v>
      </c>
    </row>
    <row r="26" spans="1:25" x14ac:dyDescent="0.3">
      <c r="A26" s="47"/>
      <c r="B26" s="47"/>
      <c r="C26" s="47"/>
      <c r="D26" s="47"/>
      <c r="E26" s="47"/>
      <c r="F26" s="47"/>
      <c r="G26" s="47"/>
      <c r="H26" s="47"/>
      <c r="I26" s="47"/>
      <c r="J26" s="47"/>
      <c r="K26" s="47"/>
      <c r="L26" s="47"/>
      <c r="M26" s="47"/>
      <c r="N26" s="47"/>
      <c r="O26" s="47"/>
      <c r="P26" s="47"/>
      <c r="Q26" s="47"/>
      <c r="R26" s="47"/>
      <c r="S26" s="47"/>
      <c r="T26" s="47"/>
      <c r="U26" s="47"/>
      <c r="V26" s="47"/>
      <c r="W26" s="47"/>
      <c r="X26" s="47"/>
      <c r="Y26" s="47"/>
    </row>
    <row r="27" spans="1:25" ht="14.4" x14ac:dyDescent="0.3">
      <c r="A27" s="47"/>
      <c r="B27" s="47"/>
      <c r="C27" s="47"/>
      <c r="D27" s="47"/>
      <c r="E27" s="47"/>
      <c r="F27" s="47"/>
      <c r="G27" s="47"/>
      <c r="H27" s="47"/>
      <c r="J27" s="7"/>
      <c r="K27" s="47"/>
      <c r="L27" s="47"/>
      <c r="M27" s="47"/>
      <c r="N27" s="47"/>
      <c r="O27" s="47"/>
      <c r="P27" s="47"/>
      <c r="Q27" s="47"/>
      <c r="R27" s="47"/>
      <c r="S27" s="47"/>
      <c r="T27" s="47"/>
      <c r="U27" s="47"/>
      <c r="V27" s="47"/>
      <c r="W27" s="47"/>
      <c r="X27" s="47"/>
      <c r="Y27" s="47"/>
    </row>
    <row r="28" spans="1:25" ht="14.4" x14ac:dyDescent="0.3">
      <c r="A28" s="106" t="s">
        <v>228</v>
      </c>
      <c r="B28" s="107" t="s">
        <v>231</v>
      </c>
      <c r="I28" s="25"/>
      <c r="J28" s="47"/>
      <c r="K28" s="47"/>
      <c r="R28" s="30"/>
      <c r="S28" s="55"/>
      <c r="T28" s="33"/>
      <c r="U28" s="33"/>
      <c r="V28" s="33"/>
      <c r="W28" s="12"/>
      <c r="X28" s="33"/>
      <c r="Y28" s="47"/>
    </row>
    <row r="29" spans="1:25" ht="14.4" x14ac:dyDescent="0.3">
      <c r="A29" s="106" t="s">
        <v>227</v>
      </c>
      <c r="B29" s="108" t="s">
        <v>1</v>
      </c>
      <c r="I29" s="25"/>
      <c r="J29" s="47"/>
      <c r="K29" s="47"/>
      <c r="R29" s="30"/>
      <c r="S29" s="55"/>
      <c r="T29" s="33"/>
      <c r="U29" s="33"/>
      <c r="V29" s="33"/>
      <c r="W29" s="12"/>
      <c r="X29" s="33"/>
    </row>
    <row r="30" spans="1:25" ht="14.4" x14ac:dyDescent="0.3">
      <c r="A30" s="43"/>
      <c r="B30" s="108" t="s">
        <v>215</v>
      </c>
      <c r="I30" s="25"/>
      <c r="K30" s="47"/>
      <c r="R30" s="30"/>
      <c r="S30" s="104"/>
      <c r="T30" s="33"/>
      <c r="U30" s="33"/>
      <c r="V30" s="33"/>
      <c r="W30" s="12"/>
      <c r="X30" s="33"/>
    </row>
    <row r="31" spans="1:25" ht="14.4" x14ac:dyDescent="0.3">
      <c r="A31" s="43"/>
      <c r="B31" s="110" t="s">
        <v>226</v>
      </c>
      <c r="I31" s="25"/>
      <c r="J31" s="47"/>
      <c r="K31" s="47"/>
    </row>
    <row r="32" spans="1:25" x14ac:dyDescent="0.3">
      <c r="I32" s="25"/>
      <c r="K32" s="47"/>
    </row>
    <row r="33" spans="9:24" x14ac:dyDescent="0.3">
      <c r="I33" s="25"/>
      <c r="K33" s="47"/>
    </row>
    <row r="34" spans="9:24" x14ac:dyDescent="0.3">
      <c r="I34" s="25"/>
      <c r="K34" s="47"/>
      <c r="W34" s="25"/>
      <c r="X34" s="47"/>
    </row>
    <row r="35" spans="9:24" ht="14.4" x14ac:dyDescent="0.3">
      <c r="I35" s="25"/>
      <c r="W35" s="29"/>
      <c r="X35" s="114"/>
    </row>
    <row r="36" spans="9:24" x14ac:dyDescent="0.3">
      <c r="I36" s="25"/>
      <c r="J36" s="47"/>
    </row>
    <row r="37" spans="9:24" x14ac:dyDescent="0.3">
      <c r="I37" s="25"/>
    </row>
    <row r="38" spans="9:24" x14ac:dyDescent="0.3">
      <c r="I38" s="25"/>
      <c r="J38" s="47"/>
    </row>
    <row r="39" spans="9:24" x14ac:dyDescent="0.3">
      <c r="I39" s="25"/>
    </row>
    <row r="40" spans="9:24" x14ac:dyDescent="0.3">
      <c r="I40" s="25"/>
    </row>
    <row r="41" spans="9:24" x14ac:dyDescent="0.3">
      <c r="I41" s="25"/>
    </row>
    <row r="42" spans="9:24" x14ac:dyDescent="0.3">
      <c r="I42" s="25"/>
    </row>
    <row r="43" spans="9:24" x14ac:dyDescent="0.3">
      <c r="I43" s="25"/>
    </row>
    <row r="44" spans="9:24" x14ac:dyDescent="0.3">
      <c r="I44" s="25"/>
    </row>
    <row r="45" spans="9:24" x14ac:dyDescent="0.3">
      <c r="I45" s="25"/>
      <c r="J45" s="115"/>
    </row>
    <row r="46" spans="9:24" x14ac:dyDescent="0.3">
      <c r="I46" s="25"/>
    </row>
    <row r="47" spans="9:24" x14ac:dyDescent="0.3">
      <c r="I47" s="25"/>
    </row>
    <row r="48" spans="9:24" x14ac:dyDescent="0.3">
      <c r="I48" s="25"/>
    </row>
  </sheetData>
  <mergeCells count="6">
    <mergeCell ref="A3:B4"/>
    <mergeCell ref="A5:B5"/>
    <mergeCell ref="C1:Y1"/>
    <mergeCell ref="C2:Y2"/>
    <mergeCell ref="A1:B2"/>
    <mergeCell ref="Y3:Y4"/>
  </mergeCells>
  <pageMargins left="0.7" right="0.7" top="0.75" bottom="0.75" header="0.3" footer="0.3"/>
  <pageSetup paperSize="11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AA34"/>
  <sheetViews>
    <sheetView workbookViewId="0">
      <pane xSplit="2" ySplit="5" topLeftCell="C6" activePane="bottomRight" state="frozen"/>
      <selection pane="topRight" activeCell="C1" sqref="C1"/>
      <selection pane="bottomLeft" activeCell="A9" sqref="A9"/>
      <selection pane="bottomRight" activeCell="F13" sqref="F13"/>
    </sheetView>
  </sheetViews>
  <sheetFormatPr defaultColWidth="9.33203125" defaultRowHeight="13.8" x14ac:dyDescent="0.3"/>
  <cols>
    <col min="1" max="1" width="9.44140625" style="17" customWidth="1"/>
    <col min="2" max="2" width="11" style="17" customWidth="1"/>
    <col min="3" max="3" width="8.33203125" style="17" customWidth="1"/>
    <col min="4" max="4" width="9.109375" style="17" customWidth="1"/>
    <col min="5" max="5" width="9.6640625" style="17" customWidth="1"/>
    <col min="6" max="6" width="10.5546875" style="17" customWidth="1"/>
    <col min="7" max="8" width="9.33203125" style="17" customWidth="1"/>
    <col min="9" max="9" width="8.33203125" style="17" customWidth="1"/>
    <col min="10" max="10" width="12.33203125" style="17" customWidth="1"/>
    <col min="11" max="11" width="11.6640625" style="17" customWidth="1"/>
    <col min="12" max="12" width="11.33203125" style="17" customWidth="1"/>
    <col min="13" max="13" width="7.6640625" style="17" customWidth="1"/>
    <col min="14" max="14" width="11.33203125" style="17" customWidth="1"/>
    <col min="15" max="16" width="12.33203125" style="17" customWidth="1"/>
    <col min="17" max="17" width="8.33203125" style="17" customWidth="1"/>
    <col min="18" max="18" width="12.33203125" style="17" customWidth="1"/>
    <col min="19" max="19" width="9.6640625" style="17" customWidth="1"/>
    <col min="20" max="20" width="12.33203125" style="17" customWidth="1"/>
    <col min="21" max="21" width="11" style="17" customWidth="1"/>
    <col min="22" max="22" width="12.33203125" style="17" customWidth="1"/>
    <col min="23" max="23" width="9.33203125" style="17" customWidth="1"/>
    <col min="24" max="25" width="8.6640625" style="17" customWidth="1"/>
    <col min="26" max="16384" width="9.33203125" style="17"/>
  </cols>
  <sheetData>
    <row r="1" spans="1:27" ht="16.5" customHeight="1" x14ac:dyDescent="0.35">
      <c r="A1" s="116" t="s">
        <v>83</v>
      </c>
      <c r="B1" s="117"/>
      <c r="C1" s="90" t="s">
        <v>82</v>
      </c>
      <c r="D1" s="118"/>
      <c r="E1" s="118"/>
      <c r="F1" s="118"/>
      <c r="G1" s="118"/>
      <c r="H1" s="118"/>
      <c r="I1" s="118"/>
      <c r="J1" s="118"/>
      <c r="K1" s="118"/>
      <c r="L1" s="118"/>
      <c r="M1" s="118"/>
      <c r="N1" s="118"/>
      <c r="O1" s="118"/>
      <c r="P1" s="118"/>
      <c r="Q1" s="118"/>
      <c r="R1" s="118"/>
      <c r="S1" s="118"/>
      <c r="T1" s="118"/>
      <c r="U1" s="118"/>
      <c r="V1" s="118"/>
      <c r="W1" s="118"/>
      <c r="X1" s="118"/>
      <c r="Y1" s="119"/>
    </row>
    <row r="2" spans="1:27" ht="16.5" customHeight="1" x14ac:dyDescent="0.35">
      <c r="A2" s="120"/>
      <c r="B2" s="121"/>
      <c r="C2" s="122" t="s">
        <v>10</v>
      </c>
      <c r="D2" s="123"/>
      <c r="E2" s="123"/>
      <c r="F2" s="123"/>
      <c r="G2" s="123"/>
      <c r="H2" s="123"/>
      <c r="I2" s="123"/>
      <c r="J2" s="123"/>
      <c r="K2" s="123"/>
      <c r="L2" s="123"/>
      <c r="M2" s="123"/>
      <c r="N2" s="123"/>
      <c r="O2" s="123"/>
      <c r="P2" s="123"/>
      <c r="Q2" s="123"/>
      <c r="R2" s="123"/>
      <c r="S2" s="123"/>
      <c r="T2" s="123"/>
      <c r="U2" s="123"/>
      <c r="V2" s="123"/>
      <c r="W2" s="123"/>
      <c r="X2" s="123"/>
      <c r="Y2" s="124"/>
    </row>
    <row r="3" spans="1:27" s="109" customFormat="1" ht="15.75" customHeight="1" x14ac:dyDescent="0.3">
      <c r="A3" s="112" t="s">
        <v>235</v>
      </c>
      <c r="B3" s="99"/>
      <c r="C3" s="109" t="s">
        <v>77</v>
      </c>
      <c r="D3" s="109" t="s">
        <v>76</v>
      </c>
      <c r="E3" s="109" t="s">
        <v>75</v>
      </c>
      <c r="F3" s="109" t="s">
        <v>74</v>
      </c>
      <c r="G3" s="109" t="s">
        <v>73</v>
      </c>
      <c r="H3" s="109" t="s">
        <v>72</v>
      </c>
      <c r="I3" s="109" t="s">
        <v>71</v>
      </c>
      <c r="J3" s="109" t="s">
        <v>70</v>
      </c>
      <c r="K3" s="109" t="s">
        <v>69</v>
      </c>
      <c r="L3" s="109" t="s">
        <v>68</v>
      </c>
      <c r="M3" s="109" t="s">
        <v>67</v>
      </c>
      <c r="N3" s="109" t="s">
        <v>66</v>
      </c>
      <c r="O3" s="109" t="s">
        <v>65</v>
      </c>
      <c r="P3" s="109" t="s">
        <v>64</v>
      </c>
      <c r="Q3" s="109" t="s">
        <v>63</v>
      </c>
      <c r="R3" s="109" t="s">
        <v>62</v>
      </c>
      <c r="S3" s="109" t="s">
        <v>61</v>
      </c>
      <c r="T3" s="109" t="s">
        <v>60</v>
      </c>
      <c r="U3" s="125" t="s">
        <v>59</v>
      </c>
      <c r="V3" s="109" t="s">
        <v>58</v>
      </c>
      <c r="W3" s="109" t="s">
        <v>57</v>
      </c>
      <c r="X3" s="126" t="s">
        <v>56</v>
      </c>
      <c r="Y3" s="127" t="s">
        <v>4</v>
      </c>
    </row>
    <row r="4" spans="1:27" s="24" customFormat="1" ht="64.2" customHeight="1" x14ac:dyDescent="0.3">
      <c r="A4" s="99"/>
      <c r="B4" s="99"/>
      <c r="C4" s="21" t="s">
        <v>55</v>
      </c>
      <c r="D4" s="21" t="s">
        <v>54</v>
      </c>
      <c r="E4" s="21" t="s">
        <v>53</v>
      </c>
      <c r="F4" s="21" t="s">
        <v>52</v>
      </c>
      <c r="G4" s="21" t="s">
        <v>51</v>
      </c>
      <c r="H4" s="21" t="s">
        <v>50</v>
      </c>
      <c r="I4" s="21" t="s">
        <v>49</v>
      </c>
      <c r="J4" s="21" t="s">
        <v>80</v>
      </c>
      <c r="K4" s="21" t="s">
        <v>47</v>
      </c>
      <c r="L4" s="21" t="s">
        <v>46</v>
      </c>
      <c r="M4" s="21" t="s">
        <v>45</v>
      </c>
      <c r="N4" s="21" t="s">
        <v>44</v>
      </c>
      <c r="O4" s="21" t="s">
        <v>43</v>
      </c>
      <c r="P4" s="21" t="s">
        <v>42</v>
      </c>
      <c r="Q4" s="21" t="s">
        <v>41</v>
      </c>
      <c r="R4" s="21" t="s">
        <v>40</v>
      </c>
      <c r="S4" s="21" t="s">
        <v>39</v>
      </c>
      <c r="T4" s="21" t="s">
        <v>38</v>
      </c>
      <c r="U4" s="22" t="s">
        <v>37</v>
      </c>
      <c r="V4" s="21" t="s">
        <v>36</v>
      </c>
      <c r="W4" s="21" t="s">
        <v>35</v>
      </c>
      <c r="X4" s="23" t="s">
        <v>34</v>
      </c>
      <c r="Y4" s="128"/>
    </row>
    <row r="5" spans="1:27" s="25" customFormat="1" ht="21" customHeight="1" x14ac:dyDescent="0.3">
      <c r="A5" s="60" t="s">
        <v>6</v>
      </c>
      <c r="B5" s="60"/>
      <c r="C5" s="25" t="s">
        <v>33</v>
      </c>
      <c r="D5" s="25" t="s">
        <v>32</v>
      </c>
      <c r="E5" s="25" t="s">
        <v>31</v>
      </c>
      <c r="F5" s="25" t="s">
        <v>30</v>
      </c>
      <c r="G5" s="25" t="s">
        <v>29</v>
      </c>
      <c r="H5" s="25" t="s">
        <v>28</v>
      </c>
      <c r="I5" s="25" t="s">
        <v>27</v>
      </c>
      <c r="J5" s="25" t="s">
        <v>26</v>
      </c>
      <c r="K5" s="25" t="s">
        <v>25</v>
      </c>
      <c r="L5" s="25" t="s">
        <v>24</v>
      </c>
      <c r="M5" s="25" t="s">
        <v>23</v>
      </c>
      <c r="N5" s="25" t="s">
        <v>22</v>
      </c>
      <c r="O5" s="25" t="s">
        <v>21</v>
      </c>
      <c r="P5" s="25" t="s">
        <v>20</v>
      </c>
      <c r="Q5" s="25" t="s">
        <v>19</v>
      </c>
      <c r="R5" s="25" t="s">
        <v>18</v>
      </c>
      <c r="S5" s="25" t="s">
        <v>17</v>
      </c>
      <c r="T5" s="25" t="s">
        <v>16</v>
      </c>
      <c r="U5" s="25" t="s">
        <v>15</v>
      </c>
      <c r="V5" s="25" t="s">
        <v>14</v>
      </c>
      <c r="W5" s="25" t="s">
        <v>13</v>
      </c>
      <c r="X5" s="25" t="s">
        <v>12</v>
      </c>
    </row>
    <row r="6" spans="1:27" ht="18" x14ac:dyDescent="0.3">
      <c r="A6" s="9">
        <v>2002</v>
      </c>
      <c r="B6" s="26"/>
      <c r="C6" s="33">
        <v>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47">
        <f t="shared" ref="Y6:Y13" si="0">SUM(H6:X6)</f>
        <v>0</v>
      </c>
      <c r="AA6" s="33"/>
    </row>
    <row r="7" spans="1:27" ht="18" x14ac:dyDescent="0.3">
      <c r="A7" s="9">
        <v>2003</v>
      </c>
      <c r="B7" s="26"/>
      <c r="C7" s="33">
        <v>0</v>
      </c>
      <c r="D7" s="33">
        <v>0</v>
      </c>
      <c r="E7" s="33">
        <v>0</v>
      </c>
      <c r="F7" s="33">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47">
        <f t="shared" si="0"/>
        <v>0</v>
      </c>
      <c r="AA7" s="33"/>
    </row>
    <row r="8" spans="1:27" x14ac:dyDescent="0.3">
      <c r="A8" s="9">
        <v>2004</v>
      </c>
      <c r="B8" s="9"/>
      <c r="C8" s="33">
        <v>0</v>
      </c>
      <c r="D8" s="33">
        <v>0</v>
      </c>
      <c r="E8" s="33">
        <v>0</v>
      </c>
      <c r="F8" s="33">
        <v>0</v>
      </c>
      <c r="G8" s="33">
        <v>0</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47">
        <f t="shared" si="0"/>
        <v>0</v>
      </c>
      <c r="AA8" s="33"/>
    </row>
    <row r="9" spans="1:27" ht="14.4" x14ac:dyDescent="0.3">
      <c r="A9" s="9">
        <v>2005</v>
      </c>
      <c r="B9" s="9"/>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47">
        <f t="shared" si="0"/>
        <v>0</v>
      </c>
      <c r="AA9" s="33"/>
    </row>
    <row r="10" spans="1:27" ht="14.4" x14ac:dyDescent="0.3">
      <c r="A10" s="9">
        <v>2006</v>
      </c>
      <c r="B10" s="9"/>
      <c r="C10" s="33">
        <v>0</v>
      </c>
      <c r="D10" s="33">
        <v>0</v>
      </c>
      <c r="E10" s="33">
        <v>0</v>
      </c>
      <c r="F10" s="33">
        <v>0</v>
      </c>
      <c r="G10" s="33">
        <v>0</v>
      </c>
      <c r="H10" s="33">
        <v>0</v>
      </c>
      <c r="I10" s="33">
        <v>0</v>
      </c>
      <c r="J10" s="33">
        <v>0</v>
      </c>
      <c r="K10" s="33">
        <v>0</v>
      </c>
      <c r="L10" s="33">
        <v>0</v>
      </c>
      <c r="M10" s="33">
        <v>0</v>
      </c>
      <c r="N10" s="33">
        <v>0</v>
      </c>
      <c r="O10" s="33">
        <v>0</v>
      </c>
      <c r="P10" s="33">
        <v>0</v>
      </c>
      <c r="Q10" s="33">
        <v>0</v>
      </c>
      <c r="R10" s="33">
        <v>0</v>
      </c>
      <c r="S10" s="33">
        <v>0</v>
      </c>
      <c r="T10" s="33">
        <v>0</v>
      </c>
      <c r="U10" s="33">
        <v>0</v>
      </c>
      <c r="V10" s="33">
        <v>0</v>
      </c>
      <c r="W10" s="33">
        <v>0</v>
      </c>
      <c r="X10" s="33">
        <v>0</v>
      </c>
      <c r="Y10" s="47">
        <f t="shared" si="0"/>
        <v>0</v>
      </c>
      <c r="AA10" s="33"/>
    </row>
    <row r="11" spans="1:27" ht="14.4" x14ac:dyDescent="0.3">
      <c r="A11" s="9">
        <v>2007</v>
      </c>
      <c r="B11" s="9"/>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47">
        <f t="shared" si="0"/>
        <v>0</v>
      </c>
      <c r="AA11" s="33"/>
    </row>
    <row r="12" spans="1:27" ht="14.4" x14ac:dyDescent="0.3">
      <c r="A12" s="9">
        <v>2008</v>
      </c>
      <c r="B12" s="9"/>
      <c r="C12" s="33">
        <v>0</v>
      </c>
      <c r="D12" s="33">
        <v>0</v>
      </c>
      <c r="E12" s="33">
        <v>0</v>
      </c>
      <c r="F12" s="33">
        <v>0</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47">
        <f t="shared" si="0"/>
        <v>0</v>
      </c>
      <c r="AA12" s="33"/>
    </row>
    <row r="13" spans="1:27" ht="14.4" x14ac:dyDescent="0.3">
      <c r="A13" s="9">
        <v>2009</v>
      </c>
      <c r="B13" s="9"/>
      <c r="C13" s="33">
        <v>0</v>
      </c>
      <c r="D13" s="33">
        <v>0</v>
      </c>
      <c r="E13" s="33">
        <v>0</v>
      </c>
      <c r="F13" s="33">
        <v>0</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47">
        <f t="shared" si="0"/>
        <v>0</v>
      </c>
      <c r="AA13" s="33"/>
    </row>
    <row r="14" spans="1:27" ht="14.4" x14ac:dyDescent="0.3">
      <c r="A14" s="9">
        <v>2010</v>
      </c>
      <c r="B14" s="9"/>
      <c r="C14" s="33">
        <v>0</v>
      </c>
      <c r="D14" s="33">
        <v>0</v>
      </c>
      <c r="E14" s="33">
        <v>0</v>
      </c>
      <c r="F14" s="33">
        <v>0</v>
      </c>
      <c r="G14" s="33">
        <v>7215.7174200000009</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47">
        <f t="shared" ref="Y14:Y25" si="1">SUM(C14:X14)</f>
        <v>7215.7174200000009</v>
      </c>
      <c r="AA14" s="33"/>
    </row>
    <row r="15" spans="1:27" ht="14.4" x14ac:dyDescent="0.3">
      <c r="A15" s="9">
        <v>2011</v>
      </c>
      <c r="B15" s="9"/>
      <c r="C15" s="33">
        <v>0</v>
      </c>
      <c r="D15" s="33">
        <v>0</v>
      </c>
      <c r="E15" s="33">
        <v>0</v>
      </c>
      <c r="F15" s="33">
        <v>0</v>
      </c>
      <c r="G15" s="33">
        <v>6777.43469</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47">
        <f t="shared" si="1"/>
        <v>6777.43469</v>
      </c>
      <c r="AA15" s="12"/>
    </row>
    <row r="16" spans="1:27" ht="14.4" x14ac:dyDescent="0.3">
      <c r="A16" s="30">
        <v>2012</v>
      </c>
      <c r="B16" s="30"/>
      <c r="C16" s="33">
        <v>0</v>
      </c>
      <c r="D16" s="33">
        <v>0</v>
      </c>
      <c r="E16" s="33">
        <v>0</v>
      </c>
      <c r="F16" s="33">
        <v>0</v>
      </c>
      <c r="G16" s="33">
        <v>7143.0723500000004</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47">
        <f t="shared" si="1"/>
        <v>7143.0723500000004</v>
      </c>
      <c r="AA16" s="12"/>
    </row>
    <row r="17" spans="1:27" ht="14.4" x14ac:dyDescent="0.3">
      <c r="A17" s="7">
        <v>2013</v>
      </c>
      <c r="B17" s="7"/>
      <c r="C17" s="33">
        <v>0</v>
      </c>
      <c r="D17" s="33">
        <v>0</v>
      </c>
      <c r="E17" s="33">
        <v>0</v>
      </c>
      <c r="F17" s="33">
        <v>0</v>
      </c>
      <c r="G17" s="33">
        <v>7145.001299999999</v>
      </c>
      <c r="H17" s="33">
        <v>0</v>
      </c>
      <c r="I17" s="33">
        <v>0</v>
      </c>
      <c r="J17" s="33">
        <v>0</v>
      </c>
      <c r="K17" s="33">
        <v>0</v>
      </c>
      <c r="L17" s="33">
        <v>0</v>
      </c>
      <c r="M17" s="33">
        <v>0</v>
      </c>
      <c r="N17" s="33">
        <v>0</v>
      </c>
      <c r="O17" s="33">
        <v>0</v>
      </c>
      <c r="P17" s="33">
        <v>0</v>
      </c>
      <c r="Q17" s="33">
        <v>0</v>
      </c>
      <c r="R17" s="33">
        <v>0</v>
      </c>
      <c r="S17" s="33">
        <v>0</v>
      </c>
      <c r="T17" s="33">
        <v>0</v>
      </c>
      <c r="U17" s="33">
        <v>0</v>
      </c>
      <c r="V17" s="33">
        <v>0</v>
      </c>
      <c r="W17" s="33">
        <v>0</v>
      </c>
      <c r="X17" s="33">
        <v>0</v>
      </c>
      <c r="Y17" s="47">
        <f t="shared" si="1"/>
        <v>7145.001299999999</v>
      </c>
      <c r="AA17" s="12"/>
    </row>
    <row r="18" spans="1:27" ht="14.4" x14ac:dyDescent="0.3">
      <c r="A18" s="7">
        <v>2014</v>
      </c>
      <c r="B18" s="7"/>
      <c r="C18" s="33">
        <v>0</v>
      </c>
      <c r="D18" s="33">
        <v>0</v>
      </c>
      <c r="E18" s="33">
        <v>0</v>
      </c>
      <c r="F18" s="33">
        <v>0</v>
      </c>
      <c r="G18" s="33">
        <v>7118.0135599999994</v>
      </c>
      <c r="H18" s="33">
        <v>0</v>
      </c>
      <c r="I18" s="33">
        <v>0</v>
      </c>
      <c r="J18" s="33">
        <v>0</v>
      </c>
      <c r="K18" s="33">
        <v>0</v>
      </c>
      <c r="L18" s="33">
        <v>0</v>
      </c>
      <c r="M18" s="33">
        <v>0</v>
      </c>
      <c r="N18" s="33">
        <v>0</v>
      </c>
      <c r="O18" s="33">
        <v>0</v>
      </c>
      <c r="P18" s="33">
        <v>0</v>
      </c>
      <c r="Q18" s="33">
        <v>0</v>
      </c>
      <c r="R18" s="33">
        <v>0</v>
      </c>
      <c r="S18" s="33">
        <v>0</v>
      </c>
      <c r="T18" s="33">
        <v>0</v>
      </c>
      <c r="U18" s="33">
        <v>0</v>
      </c>
      <c r="V18" s="33">
        <v>0</v>
      </c>
      <c r="W18" s="33">
        <v>0</v>
      </c>
      <c r="X18" s="33">
        <v>0</v>
      </c>
      <c r="Y18" s="47">
        <f t="shared" si="1"/>
        <v>7118.0135599999994</v>
      </c>
      <c r="AA18" s="33"/>
    </row>
    <row r="19" spans="1:27" ht="14.4" x14ac:dyDescent="0.3">
      <c r="A19" s="7">
        <v>2015</v>
      </c>
      <c r="B19" s="7"/>
      <c r="C19" s="33">
        <v>0</v>
      </c>
      <c r="D19" s="33">
        <v>0</v>
      </c>
      <c r="E19" s="33">
        <v>0</v>
      </c>
      <c r="F19" s="33">
        <v>0</v>
      </c>
      <c r="G19" s="33">
        <v>6742.6003099999998</v>
      </c>
      <c r="H19" s="33">
        <v>0</v>
      </c>
      <c r="I19" s="33">
        <v>0</v>
      </c>
      <c r="J19" s="33">
        <v>0</v>
      </c>
      <c r="K19" s="33">
        <v>0</v>
      </c>
      <c r="L19" s="33">
        <v>0</v>
      </c>
      <c r="M19" s="33">
        <v>0</v>
      </c>
      <c r="N19" s="33">
        <v>0</v>
      </c>
      <c r="O19" s="33">
        <v>0</v>
      </c>
      <c r="P19" s="33">
        <v>0</v>
      </c>
      <c r="Q19" s="33">
        <v>0</v>
      </c>
      <c r="R19" s="33">
        <v>0</v>
      </c>
      <c r="S19" s="33">
        <v>0</v>
      </c>
      <c r="T19" s="33">
        <v>0</v>
      </c>
      <c r="U19" s="33">
        <v>0</v>
      </c>
      <c r="V19" s="33">
        <v>0</v>
      </c>
      <c r="W19" s="33">
        <v>0</v>
      </c>
      <c r="X19" s="33">
        <v>0</v>
      </c>
      <c r="Y19" s="47">
        <f t="shared" si="1"/>
        <v>6742.6003099999998</v>
      </c>
      <c r="AA19" s="33"/>
    </row>
    <row r="20" spans="1:27" ht="14.4" x14ac:dyDescent="0.3">
      <c r="A20" s="7">
        <v>2016</v>
      </c>
      <c r="B20" s="7"/>
      <c r="C20" s="103">
        <v>0</v>
      </c>
      <c r="D20" s="103">
        <v>0</v>
      </c>
      <c r="E20" s="103">
        <v>0</v>
      </c>
      <c r="F20" s="103">
        <v>0</v>
      </c>
      <c r="G20" s="103">
        <v>7604.7334000000001</v>
      </c>
      <c r="H20" s="103">
        <v>0</v>
      </c>
      <c r="I20" s="103">
        <v>0</v>
      </c>
      <c r="J20" s="103">
        <v>0</v>
      </c>
      <c r="K20" s="103">
        <v>0</v>
      </c>
      <c r="L20" s="103">
        <v>0</v>
      </c>
      <c r="M20" s="103">
        <v>0</v>
      </c>
      <c r="N20" s="103">
        <v>0</v>
      </c>
      <c r="O20" s="103">
        <v>0</v>
      </c>
      <c r="P20" s="103">
        <v>0</v>
      </c>
      <c r="Q20" s="103">
        <v>0</v>
      </c>
      <c r="R20" s="103">
        <v>0</v>
      </c>
      <c r="S20" s="103">
        <v>0</v>
      </c>
      <c r="T20" s="103">
        <v>0</v>
      </c>
      <c r="U20" s="103">
        <v>0</v>
      </c>
      <c r="V20" s="103">
        <v>0</v>
      </c>
      <c r="W20" s="103">
        <v>0</v>
      </c>
      <c r="X20" s="103">
        <v>0</v>
      </c>
      <c r="Y20" s="47">
        <f t="shared" si="1"/>
        <v>7604.7334000000001</v>
      </c>
      <c r="AA20" s="103"/>
    </row>
    <row r="21" spans="1:27" ht="14.4" x14ac:dyDescent="0.3">
      <c r="A21" s="7">
        <v>2017</v>
      </c>
      <c r="B21" s="7"/>
      <c r="C21" s="33">
        <v>0</v>
      </c>
      <c r="D21" s="33">
        <v>0</v>
      </c>
      <c r="E21" s="33">
        <v>0</v>
      </c>
      <c r="F21" s="33">
        <v>0</v>
      </c>
      <c r="G21" s="33">
        <v>6828.8606200000004</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47">
        <f t="shared" si="1"/>
        <v>6828.8606200000004</v>
      </c>
      <c r="AA21" s="33"/>
    </row>
    <row r="22" spans="1:27" ht="14.4" x14ac:dyDescent="0.3">
      <c r="A22" s="7">
        <v>2018</v>
      </c>
      <c r="B22" s="7"/>
      <c r="C22" s="129">
        <v>0</v>
      </c>
      <c r="D22" s="129">
        <v>0</v>
      </c>
      <c r="E22" s="129">
        <v>0</v>
      </c>
      <c r="F22" s="129">
        <v>0</v>
      </c>
      <c r="G22" s="130">
        <v>7813.6019200000001</v>
      </c>
      <c r="H22" s="129">
        <v>0</v>
      </c>
      <c r="I22" s="129">
        <v>0</v>
      </c>
      <c r="J22" s="129">
        <v>0</v>
      </c>
      <c r="K22" s="129">
        <v>0</v>
      </c>
      <c r="L22" s="129">
        <v>0</v>
      </c>
      <c r="M22" s="129">
        <v>0</v>
      </c>
      <c r="N22" s="129">
        <v>0</v>
      </c>
      <c r="O22" s="129">
        <v>0</v>
      </c>
      <c r="P22" s="129">
        <v>0</v>
      </c>
      <c r="Q22" s="129">
        <v>0</v>
      </c>
      <c r="R22" s="129">
        <v>0</v>
      </c>
      <c r="S22" s="129">
        <v>0</v>
      </c>
      <c r="T22" s="129">
        <v>0</v>
      </c>
      <c r="U22" s="129">
        <v>0</v>
      </c>
      <c r="V22" s="129">
        <v>0</v>
      </c>
      <c r="W22" s="129">
        <v>0</v>
      </c>
      <c r="X22" s="129">
        <v>0</v>
      </c>
      <c r="Y22" s="47">
        <f t="shared" si="1"/>
        <v>7813.6019200000001</v>
      </c>
      <c r="AA22" s="33"/>
    </row>
    <row r="23" spans="1:27" ht="14.4" x14ac:dyDescent="0.3">
      <c r="A23" s="30" t="s">
        <v>211</v>
      </c>
      <c r="B23" s="7"/>
      <c r="C23" s="131">
        <v>0</v>
      </c>
      <c r="D23" s="131">
        <v>0</v>
      </c>
      <c r="E23" s="131">
        <v>0</v>
      </c>
      <c r="F23" s="131">
        <v>0</v>
      </c>
      <c r="G23" s="131">
        <v>10591.383810000001</v>
      </c>
      <c r="H23" s="131">
        <v>0</v>
      </c>
      <c r="I23" s="131">
        <v>0</v>
      </c>
      <c r="J23" s="131">
        <v>0</v>
      </c>
      <c r="K23" s="131">
        <v>0</v>
      </c>
      <c r="L23" s="131">
        <v>0</v>
      </c>
      <c r="M23" s="131">
        <v>0</v>
      </c>
      <c r="N23" s="131">
        <v>0</v>
      </c>
      <c r="O23" s="131">
        <v>0</v>
      </c>
      <c r="P23" s="131">
        <v>0</v>
      </c>
      <c r="Q23" s="131">
        <v>0</v>
      </c>
      <c r="R23" s="131">
        <v>0</v>
      </c>
      <c r="S23" s="131">
        <v>0</v>
      </c>
      <c r="T23" s="131">
        <v>0</v>
      </c>
      <c r="U23" s="131">
        <v>0</v>
      </c>
      <c r="V23" s="131">
        <v>0</v>
      </c>
      <c r="W23" s="131">
        <v>0</v>
      </c>
      <c r="X23" s="131">
        <v>0</v>
      </c>
      <c r="Y23" s="47">
        <f t="shared" si="1"/>
        <v>10591.383810000001</v>
      </c>
    </row>
    <row r="24" spans="1:27" ht="14.4" x14ac:dyDescent="0.3">
      <c r="A24" s="30" t="s">
        <v>212</v>
      </c>
      <c r="B24" s="47"/>
      <c r="C24" s="131">
        <v>0</v>
      </c>
      <c r="D24" s="131">
        <v>0</v>
      </c>
      <c r="E24" s="131">
        <v>0</v>
      </c>
      <c r="F24" s="131">
        <v>0</v>
      </c>
      <c r="G24" s="47">
        <v>1996</v>
      </c>
      <c r="H24" s="131">
        <v>0</v>
      </c>
      <c r="I24" s="131">
        <v>0</v>
      </c>
      <c r="J24" s="131">
        <v>0</v>
      </c>
      <c r="K24" s="131">
        <v>0</v>
      </c>
      <c r="L24" s="131">
        <v>0</v>
      </c>
      <c r="M24" s="131">
        <v>0</v>
      </c>
      <c r="N24" s="131">
        <v>0</v>
      </c>
      <c r="O24" s="131">
        <v>0</v>
      </c>
      <c r="P24" s="131">
        <v>0</v>
      </c>
      <c r="Q24" s="131">
        <v>0</v>
      </c>
      <c r="R24" s="131">
        <v>0</v>
      </c>
      <c r="S24" s="131">
        <v>0</v>
      </c>
      <c r="T24" s="131">
        <v>0</v>
      </c>
      <c r="U24" s="131">
        <v>0</v>
      </c>
      <c r="V24" s="131">
        <v>0</v>
      </c>
      <c r="W24" s="131">
        <v>0</v>
      </c>
      <c r="X24" s="131">
        <v>0</v>
      </c>
      <c r="Y24" s="47">
        <f t="shared" si="1"/>
        <v>1996</v>
      </c>
    </row>
    <row r="25" spans="1:27" ht="14.4" x14ac:dyDescent="0.3">
      <c r="A25" s="30" t="s">
        <v>213</v>
      </c>
      <c r="B25" s="47"/>
      <c r="C25" s="17">
        <v>0</v>
      </c>
      <c r="D25" s="17">
        <v>0</v>
      </c>
      <c r="E25" s="17">
        <v>0</v>
      </c>
      <c r="F25" s="17">
        <v>0</v>
      </c>
      <c r="G25" s="47">
        <v>4123</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47">
        <f t="shared" si="1"/>
        <v>4123</v>
      </c>
    </row>
    <row r="26" spans="1:27" x14ac:dyDescent="0.3">
      <c r="A26" s="47"/>
      <c r="B26" s="47"/>
    </row>
    <row r="27" spans="1:27" x14ac:dyDescent="0.3">
      <c r="A27" s="47"/>
      <c r="B27" s="47"/>
    </row>
    <row r="28" spans="1:27" x14ac:dyDescent="0.3">
      <c r="A28" s="106" t="s">
        <v>228</v>
      </c>
      <c r="B28" s="107" t="s">
        <v>231</v>
      </c>
    </row>
    <row r="29" spans="1:27" x14ac:dyDescent="0.3">
      <c r="A29" s="106" t="s">
        <v>227</v>
      </c>
      <c r="B29" s="108" t="s">
        <v>1</v>
      </c>
    </row>
    <row r="30" spans="1:27" x14ac:dyDescent="0.3">
      <c r="B30" s="108" t="s">
        <v>0</v>
      </c>
    </row>
    <row r="31" spans="1:27" x14ac:dyDescent="0.3">
      <c r="A31" s="109"/>
      <c r="B31" s="108" t="s">
        <v>215</v>
      </c>
    </row>
    <row r="32" spans="1:27" x14ac:dyDescent="0.3">
      <c r="A32" s="47"/>
      <c r="B32" s="47"/>
    </row>
    <row r="33" spans="1:2" x14ac:dyDescent="0.3">
      <c r="A33" s="47"/>
      <c r="B33" s="47"/>
    </row>
    <row r="34" spans="1:2" x14ac:dyDescent="0.3">
      <c r="A34" s="47"/>
      <c r="B34" s="47"/>
    </row>
  </sheetData>
  <mergeCells count="6">
    <mergeCell ref="A5:B5"/>
    <mergeCell ref="A1:B2"/>
    <mergeCell ref="C1:Y1"/>
    <mergeCell ref="C2:Y2"/>
    <mergeCell ref="Y3:Y4"/>
    <mergeCell ref="A3:B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Y34"/>
  <sheetViews>
    <sheetView topLeftCell="A5" zoomScale="120" zoomScaleNormal="120" workbookViewId="0">
      <pane xSplit="2" ySplit="2" topLeftCell="C21" activePane="bottomRight" state="frozen"/>
      <selection activeCell="A5" sqref="A5"/>
      <selection pane="topRight" activeCell="C5" sqref="C5"/>
      <selection pane="bottomLeft" activeCell="A7" sqref="A7"/>
      <selection pane="bottomRight" activeCell="X26" sqref="X26"/>
    </sheetView>
  </sheetViews>
  <sheetFormatPr defaultColWidth="9.33203125" defaultRowHeight="13.8" x14ac:dyDescent="0.3"/>
  <cols>
    <col min="1" max="1" width="9.6640625" style="17" customWidth="1"/>
    <col min="2" max="2" width="12.33203125" style="17" customWidth="1"/>
    <col min="3" max="3" width="8.44140625" style="17" bestFit="1" customWidth="1"/>
    <col min="4" max="4" width="9.21875" style="17" bestFit="1" customWidth="1"/>
    <col min="5" max="5" width="9.5546875" style="17" bestFit="1" customWidth="1"/>
    <col min="6" max="6" width="9.6640625" style="17" bestFit="1" customWidth="1"/>
    <col min="7" max="7" width="8.44140625" style="17" bestFit="1" customWidth="1"/>
    <col min="8" max="8" width="9.77734375" style="17" bestFit="1" customWidth="1"/>
    <col min="9" max="9" width="8.77734375" style="17" bestFit="1" customWidth="1"/>
    <col min="10" max="10" width="11.21875" style="17" bestFit="1" customWidth="1"/>
    <col min="11" max="12" width="10.5546875" style="17" bestFit="1" customWidth="1"/>
    <col min="13" max="13" width="9.6640625" style="17" bestFit="1" customWidth="1"/>
    <col min="14" max="14" width="11.6640625" style="17" bestFit="1" customWidth="1"/>
    <col min="15" max="15" width="9.77734375" style="17" bestFit="1" customWidth="1"/>
    <col min="16" max="16" width="10.21875" style="17" bestFit="1" customWidth="1"/>
    <col min="17" max="17" width="10.77734375" style="17" bestFit="1" customWidth="1"/>
    <col min="18" max="18" width="11.6640625" style="17" customWidth="1"/>
    <col min="19" max="19" width="9.77734375" style="17" bestFit="1" customWidth="1"/>
    <col min="20" max="20" width="11.6640625" style="17" customWidth="1"/>
    <col min="21" max="21" width="11.5546875" style="17" bestFit="1" customWidth="1"/>
    <col min="22" max="22" width="11.44140625" style="17" bestFit="1" customWidth="1"/>
    <col min="23" max="23" width="9.44140625" style="17" bestFit="1" customWidth="1"/>
    <col min="24" max="24" width="9" style="17" bestFit="1" customWidth="1"/>
    <col min="25" max="25" width="7.44140625" style="17" bestFit="1" customWidth="1"/>
    <col min="26" max="16384" width="9.33203125" style="17"/>
  </cols>
  <sheetData>
    <row r="1" spans="1:25" ht="18" x14ac:dyDescent="0.35">
      <c r="A1" s="116" t="s">
        <v>86</v>
      </c>
      <c r="B1" s="70"/>
      <c r="C1" s="90" t="s">
        <v>85</v>
      </c>
      <c r="D1" s="75"/>
      <c r="E1" s="75"/>
      <c r="F1" s="75"/>
      <c r="G1" s="75"/>
      <c r="H1" s="75"/>
      <c r="I1" s="75"/>
      <c r="J1" s="75"/>
      <c r="K1" s="75"/>
      <c r="L1" s="75"/>
      <c r="M1" s="75"/>
      <c r="N1" s="75"/>
      <c r="O1" s="75"/>
      <c r="P1" s="75"/>
      <c r="Q1" s="75"/>
      <c r="R1" s="75"/>
      <c r="S1" s="75"/>
      <c r="T1" s="75"/>
      <c r="U1" s="75"/>
      <c r="V1" s="75"/>
      <c r="W1" s="75"/>
      <c r="X1" s="75"/>
      <c r="Y1" s="76"/>
    </row>
    <row r="2" spans="1:25" ht="15" x14ac:dyDescent="0.35">
      <c r="A2" s="71"/>
      <c r="B2" s="72"/>
      <c r="C2" s="122" t="s">
        <v>10</v>
      </c>
      <c r="D2" s="77"/>
      <c r="E2" s="77"/>
      <c r="F2" s="77"/>
      <c r="G2" s="77"/>
      <c r="H2" s="77"/>
      <c r="I2" s="77"/>
      <c r="J2" s="77"/>
      <c r="K2" s="77"/>
      <c r="L2" s="77"/>
      <c r="M2" s="77"/>
      <c r="N2" s="77"/>
      <c r="O2" s="77"/>
      <c r="P2" s="77"/>
      <c r="Q2" s="77"/>
      <c r="R2" s="77"/>
      <c r="S2" s="77"/>
      <c r="T2" s="77"/>
      <c r="U2" s="77"/>
      <c r="V2" s="77"/>
      <c r="W2" s="77"/>
      <c r="X2" s="77"/>
      <c r="Y2" s="78"/>
    </row>
    <row r="3" spans="1:25" ht="13.5" customHeight="1" x14ac:dyDescent="0.3">
      <c r="A3" s="73"/>
      <c r="B3" s="74"/>
      <c r="C3" s="132" t="s">
        <v>84</v>
      </c>
      <c r="D3" s="77"/>
      <c r="E3" s="77"/>
      <c r="F3" s="77"/>
      <c r="G3" s="77"/>
      <c r="H3" s="77"/>
      <c r="I3" s="77"/>
      <c r="J3" s="77"/>
      <c r="K3" s="77"/>
      <c r="L3" s="77"/>
      <c r="M3" s="77"/>
      <c r="N3" s="77"/>
      <c r="O3" s="77"/>
      <c r="P3" s="77"/>
      <c r="Q3" s="77"/>
      <c r="R3" s="77"/>
      <c r="S3" s="77"/>
      <c r="T3" s="77"/>
      <c r="U3" s="77"/>
      <c r="V3" s="77"/>
      <c r="W3" s="77"/>
      <c r="X3" s="77"/>
      <c r="Y3" s="78"/>
    </row>
    <row r="4" spans="1:25" ht="15.6" x14ac:dyDescent="0.3">
      <c r="A4" s="112" t="s">
        <v>235</v>
      </c>
      <c r="B4" s="66"/>
      <c r="C4" s="109" t="s">
        <v>77</v>
      </c>
      <c r="D4" s="109" t="s">
        <v>76</v>
      </c>
      <c r="E4" s="109" t="s">
        <v>75</v>
      </c>
      <c r="F4" s="109" t="s">
        <v>74</v>
      </c>
      <c r="G4" s="109" t="s">
        <v>73</v>
      </c>
      <c r="H4" s="109" t="s">
        <v>72</v>
      </c>
      <c r="I4" s="109" t="s">
        <v>71</v>
      </c>
      <c r="J4" s="109" t="s">
        <v>70</v>
      </c>
      <c r="K4" s="109" t="s">
        <v>69</v>
      </c>
      <c r="L4" s="109" t="s">
        <v>68</v>
      </c>
      <c r="M4" s="109" t="s">
        <v>67</v>
      </c>
      <c r="N4" s="109" t="s">
        <v>66</v>
      </c>
      <c r="O4" s="109" t="s">
        <v>65</v>
      </c>
      <c r="P4" s="109" t="s">
        <v>64</v>
      </c>
      <c r="Q4" s="109" t="s">
        <v>63</v>
      </c>
      <c r="R4" s="109" t="s">
        <v>62</v>
      </c>
      <c r="S4" s="109" t="s">
        <v>61</v>
      </c>
      <c r="T4" s="109" t="s">
        <v>60</v>
      </c>
      <c r="U4" s="113" t="s">
        <v>59</v>
      </c>
      <c r="V4" s="109" t="s">
        <v>58</v>
      </c>
      <c r="W4" s="109" t="s">
        <v>57</v>
      </c>
      <c r="X4" s="17" t="s">
        <v>56</v>
      </c>
      <c r="Y4" s="127" t="s">
        <v>4</v>
      </c>
    </row>
    <row r="5" spans="1:25" ht="110.4" x14ac:dyDescent="0.3">
      <c r="A5" s="66"/>
      <c r="B5" s="66"/>
      <c r="C5" s="21" t="s">
        <v>55</v>
      </c>
      <c r="D5" s="21" t="s">
        <v>54</v>
      </c>
      <c r="E5" s="21" t="s">
        <v>53</v>
      </c>
      <c r="F5" s="21" t="s">
        <v>52</v>
      </c>
      <c r="G5" s="21" t="s">
        <v>51</v>
      </c>
      <c r="H5" s="21" t="s">
        <v>50</v>
      </c>
      <c r="I5" s="21" t="s">
        <v>49</v>
      </c>
      <c r="J5" s="21" t="s">
        <v>80</v>
      </c>
      <c r="K5" s="21" t="s">
        <v>47</v>
      </c>
      <c r="L5" s="21" t="s">
        <v>46</v>
      </c>
      <c r="M5" s="21" t="s">
        <v>45</v>
      </c>
      <c r="N5" s="21" t="s">
        <v>44</v>
      </c>
      <c r="O5" s="21" t="s">
        <v>43</v>
      </c>
      <c r="P5" s="21" t="s">
        <v>42</v>
      </c>
      <c r="Q5" s="21" t="s">
        <v>41</v>
      </c>
      <c r="R5" s="21" t="s">
        <v>40</v>
      </c>
      <c r="S5" s="21" t="s">
        <v>39</v>
      </c>
      <c r="T5" s="21" t="s">
        <v>38</v>
      </c>
      <c r="U5" s="21" t="s">
        <v>37</v>
      </c>
      <c r="V5" s="21" t="s">
        <v>36</v>
      </c>
      <c r="W5" s="21" t="s">
        <v>35</v>
      </c>
      <c r="X5" s="23" t="s">
        <v>34</v>
      </c>
      <c r="Y5" s="79"/>
    </row>
    <row r="6" spans="1:25" ht="14.4" x14ac:dyDescent="0.3">
      <c r="A6" s="60" t="s">
        <v>6</v>
      </c>
      <c r="B6" s="60"/>
      <c r="C6" s="25" t="s">
        <v>33</v>
      </c>
      <c r="D6" s="25" t="s">
        <v>32</v>
      </c>
      <c r="E6" s="25" t="s">
        <v>31</v>
      </c>
      <c r="F6" s="25" t="s">
        <v>30</v>
      </c>
      <c r="G6" s="25" t="s">
        <v>29</v>
      </c>
      <c r="H6" s="25" t="s">
        <v>28</v>
      </c>
      <c r="I6" s="25" t="s">
        <v>27</v>
      </c>
      <c r="J6" s="25" t="s">
        <v>26</v>
      </c>
      <c r="K6" s="25" t="s">
        <v>25</v>
      </c>
      <c r="L6" s="25" t="s">
        <v>24</v>
      </c>
      <c r="M6" s="25" t="s">
        <v>23</v>
      </c>
      <c r="N6" s="25" t="s">
        <v>22</v>
      </c>
      <c r="O6" s="25" t="s">
        <v>21</v>
      </c>
      <c r="P6" s="25" t="s">
        <v>20</v>
      </c>
      <c r="Q6" s="25" t="s">
        <v>19</v>
      </c>
      <c r="R6" s="25" t="s">
        <v>18</v>
      </c>
      <c r="S6" s="25" t="s">
        <v>17</v>
      </c>
      <c r="T6" s="25" t="s">
        <v>16</v>
      </c>
      <c r="U6" s="25" t="s">
        <v>15</v>
      </c>
      <c r="V6" s="25" t="s">
        <v>14</v>
      </c>
      <c r="W6" s="25" t="s">
        <v>13</v>
      </c>
      <c r="X6" s="133" t="s">
        <v>12</v>
      </c>
      <c r="Y6" s="25"/>
    </row>
    <row r="7" spans="1:25" ht="15.6" customHeight="1" x14ac:dyDescent="0.3">
      <c r="A7" s="9">
        <v>2002</v>
      </c>
      <c r="B7" s="26"/>
      <c r="C7" s="47">
        <f>'3_DX'!C6+'4_ReX'!C6</f>
        <v>9144.4160756924812</v>
      </c>
      <c r="D7" s="47">
        <f>'3_DX'!D6+'4_ReX'!D6</f>
        <v>1422.0083522727273</v>
      </c>
      <c r="E7" s="47">
        <f>'3_DX'!E6+'4_ReX'!E6</f>
        <v>0</v>
      </c>
      <c r="F7" s="47">
        <f>'3_DX'!F6+'4_ReX'!F6</f>
        <v>250.75952954545451</v>
      </c>
      <c r="G7" s="47">
        <f>'3_DX'!G6+'4_ReX'!G6</f>
        <v>12.502000000000001</v>
      </c>
      <c r="H7" s="47">
        <f>'3_DX'!H6+'4_ReX'!H6</f>
        <v>0</v>
      </c>
      <c r="I7" s="47">
        <f>'3_DX'!I6+'4_ReX'!I6</f>
        <v>0</v>
      </c>
      <c r="J7" s="47">
        <f>'3_DX'!J6+'4_ReX'!J6</f>
        <v>0</v>
      </c>
      <c r="K7" s="47">
        <f>'3_DX'!K6+'4_ReX'!K6</f>
        <v>10.995749999999999</v>
      </c>
      <c r="L7" s="47">
        <f>'3_DX'!L6+'4_ReX'!L6</f>
        <v>0</v>
      </c>
      <c r="M7" s="47">
        <f>'3_DX'!M6+'4_ReX'!M6</f>
        <v>3590.6438900000003</v>
      </c>
      <c r="N7" s="47">
        <f>'3_DX'!N6+'4_ReX'!N6</f>
        <v>0</v>
      </c>
      <c r="O7" s="47">
        <f>'3_DX'!O6+'4_ReX'!O6</f>
        <v>0</v>
      </c>
      <c r="P7" s="47">
        <f>'3_DX'!P6+'4_ReX'!P6</f>
        <v>0</v>
      </c>
      <c r="Q7" s="47">
        <f>'3_DX'!Q6+'4_ReX'!Q6</f>
        <v>0</v>
      </c>
      <c r="R7" s="47">
        <f>'3_DX'!R6+'4_ReX'!R6</f>
        <v>0</v>
      </c>
      <c r="S7" s="47">
        <f>'3_DX'!S6+'4_ReX'!S6</f>
        <v>0</v>
      </c>
      <c r="T7" s="47">
        <f>'3_DX'!T6+'4_ReX'!T6</f>
        <v>0</v>
      </c>
      <c r="U7" s="47">
        <f>'3_DX'!U6+'4_ReX'!U6</f>
        <v>0</v>
      </c>
      <c r="V7" s="47">
        <f>'3_DX'!V6+'4_ReX'!V6</f>
        <v>0</v>
      </c>
      <c r="W7" s="47">
        <f>'3_DX'!W6+'4_ReX'!W6</f>
        <v>10</v>
      </c>
      <c r="X7" s="47">
        <f>'3_DX'!X6+'4_ReX'!X6</f>
        <v>0</v>
      </c>
      <c r="Y7" s="47">
        <f t="shared" ref="Y7:Y26" si="0">SUM(C7:X7)</f>
        <v>14441.325597510662</v>
      </c>
    </row>
    <row r="8" spans="1:25" ht="14.4" customHeight="1" x14ac:dyDescent="0.3">
      <c r="A8" s="9">
        <v>2003</v>
      </c>
      <c r="B8" s="26"/>
      <c r="C8" s="47">
        <f>'3_DX'!C7+'4_ReX'!C7</f>
        <v>14140.226000000001</v>
      </c>
      <c r="D8" s="47">
        <f>'3_DX'!D7+'4_ReX'!D7</f>
        <v>892.06600000000003</v>
      </c>
      <c r="E8" s="47">
        <f>'3_DX'!E7+'4_ReX'!E7</f>
        <v>0</v>
      </c>
      <c r="F8" s="47">
        <f>'3_DX'!F7+'4_ReX'!F7</f>
        <v>7.6999999999999999E-2</v>
      </c>
      <c r="G8" s="47">
        <f>'3_DX'!G7+'4_ReX'!G7</f>
        <v>1.7</v>
      </c>
      <c r="H8" s="47">
        <f>'3_DX'!H7+'4_ReX'!H7</f>
        <v>0</v>
      </c>
      <c r="I8" s="47">
        <f>'3_DX'!I7+'4_ReX'!I7</f>
        <v>0</v>
      </c>
      <c r="J8" s="47">
        <f>'3_DX'!J7+'4_ReX'!J7</f>
        <v>0</v>
      </c>
      <c r="K8" s="47">
        <f>'3_DX'!K7+'4_ReX'!K7</f>
        <v>0</v>
      </c>
      <c r="L8" s="47">
        <f>'3_DX'!L7+'4_ReX'!L7</f>
        <v>0</v>
      </c>
      <c r="M8" s="47">
        <f>'3_DX'!M7+'4_ReX'!M7</f>
        <v>3171.9609999999998</v>
      </c>
      <c r="N8" s="47">
        <f>'3_DX'!N7+'4_ReX'!N7</f>
        <v>0</v>
      </c>
      <c r="O8" s="47">
        <f>'3_DX'!O7+'4_ReX'!O7</f>
        <v>0</v>
      </c>
      <c r="P8" s="47">
        <f>'3_DX'!P7+'4_ReX'!P7</f>
        <v>0</v>
      </c>
      <c r="Q8" s="47">
        <f>'3_DX'!Q7+'4_ReX'!Q7</f>
        <v>0</v>
      </c>
      <c r="R8" s="47">
        <f>'3_DX'!R7+'4_ReX'!R7</f>
        <v>0</v>
      </c>
      <c r="S8" s="47">
        <f>'3_DX'!S7+'4_ReX'!S7</f>
        <v>0</v>
      </c>
      <c r="T8" s="47">
        <f>'3_DX'!T7+'4_ReX'!T7</f>
        <v>0</v>
      </c>
      <c r="U8" s="47">
        <f>'3_DX'!U7+'4_ReX'!U7</f>
        <v>0</v>
      </c>
      <c r="V8" s="47">
        <f>'3_DX'!V7+'4_ReX'!V7</f>
        <v>0</v>
      </c>
      <c r="W8" s="47">
        <f>'3_DX'!W7+'4_ReX'!W7</f>
        <v>0</v>
      </c>
      <c r="X8" s="47">
        <f>'3_DX'!X7+'4_ReX'!X7</f>
        <v>0</v>
      </c>
      <c r="Y8" s="47">
        <f t="shared" si="0"/>
        <v>18206.030000000002</v>
      </c>
    </row>
    <row r="9" spans="1:25" ht="14.4" x14ac:dyDescent="0.3">
      <c r="A9" s="9">
        <v>2004</v>
      </c>
      <c r="B9" s="9"/>
      <c r="C9" s="47">
        <f>'3_DX'!C8+'4_ReX'!C8</f>
        <v>10298.939</v>
      </c>
      <c r="D9" s="47">
        <f>'3_DX'!D8+'4_ReX'!D8</f>
        <v>777.81091000000004</v>
      </c>
      <c r="E9" s="47">
        <f>'3_DX'!E8+'4_ReX'!E8</f>
        <v>0</v>
      </c>
      <c r="F9" s="47">
        <f>'3_DX'!F8+'4_ReX'!F8</f>
        <v>11.584</v>
      </c>
      <c r="G9" s="47">
        <f>'3_DX'!G8+'4_ReX'!G8</f>
        <v>1.2350000000000001</v>
      </c>
      <c r="H9" s="47">
        <f>'3_DX'!H8+'4_ReX'!H8</f>
        <v>0</v>
      </c>
      <c r="I9" s="47">
        <f>'3_DX'!I8+'4_ReX'!I8</f>
        <v>0</v>
      </c>
      <c r="J9" s="47">
        <f>'3_DX'!J8+'4_ReX'!J8</f>
        <v>0</v>
      </c>
      <c r="K9" s="47">
        <f>'3_DX'!K8+'4_ReX'!K8</f>
        <v>3.72</v>
      </c>
      <c r="L9" s="47">
        <f>'3_DX'!L8+'4_ReX'!L8</f>
        <v>0</v>
      </c>
      <c r="M9" s="47">
        <f>'3_DX'!M8+'4_ReX'!M8</f>
        <v>2901.8467099999998</v>
      </c>
      <c r="N9" s="47">
        <f>'3_DX'!N8+'4_ReX'!N8</f>
        <v>0</v>
      </c>
      <c r="O9" s="47">
        <f>'3_DX'!O8+'4_ReX'!O8</f>
        <v>0</v>
      </c>
      <c r="P9" s="47">
        <f>'3_DX'!P8+'4_ReX'!P8</f>
        <v>0</v>
      </c>
      <c r="Q9" s="47">
        <f>'3_DX'!Q8+'4_ReX'!Q8</f>
        <v>0</v>
      </c>
      <c r="R9" s="47">
        <f>'3_DX'!R8+'4_ReX'!R8</f>
        <v>0</v>
      </c>
      <c r="S9" s="47">
        <f>'3_DX'!S8+'4_ReX'!S8</f>
        <v>0</v>
      </c>
      <c r="T9" s="47">
        <f>'3_DX'!T8+'4_ReX'!T8</f>
        <v>0</v>
      </c>
      <c r="U9" s="47">
        <f>'3_DX'!U8+'4_ReX'!U8</f>
        <v>0</v>
      </c>
      <c r="V9" s="47">
        <f>'3_DX'!V8+'4_ReX'!V8</f>
        <v>0</v>
      </c>
      <c r="W9" s="47">
        <f>'3_DX'!W8+'4_ReX'!W8</f>
        <v>8</v>
      </c>
      <c r="X9" s="47">
        <f>'3_DX'!X8+'4_ReX'!X8</f>
        <v>0</v>
      </c>
      <c r="Y9" s="47">
        <f t="shared" si="0"/>
        <v>14003.135620000001</v>
      </c>
    </row>
    <row r="10" spans="1:25" ht="14.4" x14ac:dyDescent="0.3">
      <c r="A10" s="9">
        <v>2005</v>
      </c>
      <c r="B10" s="9"/>
      <c r="C10" s="47">
        <f>'3_DX'!C9+'4_ReX'!C9</f>
        <v>12250.681</v>
      </c>
      <c r="D10" s="47">
        <f>'3_DX'!D9+'4_ReX'!D9</f>
        <v>605.82899999999995</v>
      </c>
      <c r="E10" s="47">
        <f>'3_DX'!E9+'4_ReX'!E9</f>
        <v>0</v>
      </c>
      <c r="F10" s="47">
        <f>'3_DX'!F9+'4_ReX'!F9</f>
        <v>33.116999999999997</v>
      </c>
      <c r="G10" s="47">
        <f>'3_DX'!G9+'4_ReX'!G9</f>
        <v>0.79300000000000004</v>
      </c>
      <c r="H10" s="47">
        <f>'3_DX'!H9+'4_ReX'!H9</f>
        <v>0</v>
      </c>
      <c r="I10" s="47">
        <f>'3_DX'!I9+'4_ReX'!I9</f>
        <v>0</v>
      </c>
      <c r="J10" s="47">
        <f>'3_DX'!J9+'4_ReX'!J9</f>
        <v>0</v>
      </c>
      <c r="K10" s="47">
        <f>'3_DX'!K9+'4_ReX'!K9</f>
        <v>3.6890000000000001</v>
      </c>
      <c r="L10" s="47">
        <f>'3_DX'!L9+'4_ReX'!L9</f>
        <v>0</v>
      </c>
      <c r="M10" s="47">
        <f>'3_DX'!M9+'4_ReX'!M9</f>
        <v>82.168000000000006</v>
      </c>
      <c r="N10" s="47">
        <f>'3_DX'!N9+'4_ReX'!N9</f>
        <v>0</v>
      </c>
      <c r="O10" s="47">
        <f>'3_DX'!O9+'4_ReX'!O9</f>
        <v>0</v>
      </c>
      <c r="P10" s="47">
        <f>'3_DX'!P9+'4_ReX'!P9</f>
        <v>0</v>
      </c>
      <c r="Q10" s="47">
        <f>'3_DX'!Q9+'4_ReX'!Q9</f>
        <v>0</v>
      </c>
      <c r="R10" s="47">
        <f>'3_DX'!R9+'4_ReX'!R9</f>
        <v>0</v>
      </c>
      <c r="S10" s="47">
        <f>'3_DX'!S9+'4_ReX'!S9</f>
        <v>0</v>
      </c>
      <c r="T10" s="47">
        <f>'3_DX'!T9+'4_ReX'!T9</f>
        <v>0</v>
      </c>
      <c r="U10" s="47">
        <f>'3_DX'!U9+'4_ReX'!U9</f>
        <v>0</v>
      </c>
      <c r="V10" s="47">
        <f>'3_DX'!V9+'4_ReX'!V9</f>
        <v>0</v>
      </c>
      <c r="W10" s="47">
        <f>'3_DX'!W9+'4_ReX'!W9</f>
        <v>8</v>
      </c>
      <c r="X10" s="47">
        <f>'3_DX'!X9+'4_ReX'!X9</f>
        <v>0</v>
      </c>
      <c r="Y10" s="47">
        <f t="shared" si="0"/>
        <v>12984.277</v>
      </c>
    </row>
    <row r="11" spans="1:25" ht="14.4" x14ac:dyDescent="0.3">
      <c r="A11" s="9">
        <v>2006</v>
      </c>
      <c r="B11" s="9"/>
      <c r="C11" s="47">
        <f>'3_DX'!C10+'4_ReX'!C10</f>
        <v>6225.6477100000011</v>
      </c>
      <c r="D11" s="47">
        <f>'3_DX'!D10+'4_ReX'!D10</f>
        <v>2261.9369599999995</v>
      </c>
      <c r="E11" s="47">
        <f>'3_DX'!E10+'4_ReX'!E10</f>
        <v>0</v>
      </c>
      <c r="F11" s="47">
        <f>'3_DX'!F10+'4_ReX'!F10</f>
        <v>335.31813999999997</v>
      </c>
      <c r="G11" s="47">
        <f>'3_DX'!G10+'4_ReX'!G10</f>
        <v>8.8759999999999994</v>
      </c>
      <c r="H11" s="47">
        <f>'3_DX'!H10+'4_ReX'!H10</f>
        <v>0</v>
      </c>
      <c r="I11" s="47">
        <f>'3_DX'!I10+'4_ReX'!I10</f>
        <v>0</v>
      </c>
      <c r="J11" s="47">
        <f>'3_DX'!J10+'4_ReX'!J10</f>
        <v>0</v>
      </c>
      <c r="K11" s="47">
        <f>'3_DX'!K10+'4_ReX'!K10</f>
        <v>80.136750000000006</v>
      </c>
      <c r="L11" s="47">
        <f>'3_DX'!L10+'4_ReX'!L10</f>
        <v>0</v>
      </c>
      <c r="M11" s="47">
        <f>'3_DX'!M10+'4_ReX'!M10</f>
        <v>0</v>
      </c>
      <c r="N11" s="47">
        <f>'3_DX'!N10+'4_ReX'!N10</f>
        <v>0</v>
      </c>
      <c r="O11" s="47">
        <f>'3_DX'!O10+'4_ReX'!O10</f>
        <v>0</v>
      </c>
      <c r="P11" s="47">
        <f>'3_DX'!P10+'4_ReX'!P10</f>
        <v>0</v>
      </c>
      <c r="Q11" s="47">
        <f>'3_DX'!Q10+'4_ReX'!Q10</f>
        <v>0</v>
      </c>
      <c r="R11" s="47">
        <f>'3_DX'!R10+'4_ReX'!R10</f>
        <v>0</v>
      </c>
      <c r="S11" s="47">
        <f>'3_DX'!S10+'4_ReX'!S10</f>
        <v>0</v>
      </c>
      <c r="T11" s="47">
        <f>'3_DX'!T10+'4_ReX'!T10</f>
        <v>0</v>
      </c>
      <c r="U11" s="47">
        <f>'3_DX'!U10+'4_ReX'!U10</f>
        <v>0</v>
      </c>
      <c r="V11" s="47">
        <f>'3_DX'!V10+'4_ReX'!V10</f>
        <v>0</v>
      </c>
      <c r="W11" s="47">
        <f>'3_DX'!W10+'4_ReX'!W10</f>
        <v>0</v>
      </c>
      <c r="X11" s="47">
        <f>'3_DX'!X10+'4_ReX'!X10</f>
        <v>10</v>
      </c>
      <c r="Y11" s="47">
        <f t="shared" si="0"/>
        <v>8921.9155599999995</v>
      </c>
    </row>
    <row r="12" spans="1:25" ht="14.4" x14ac:dyDescent="0.3">
      <c r="A12" s="9">
        <v>2007</v>
      </c>
      <c r="B12" s="9"/>
      <c r="C12" s="47">
        <f>'3_DX'!C11+'4_ReX'!C11</f>
        <v>12367.293669999999</v>
      </c>
      <c r="D12" s="47">
        <f>'3_DX'!D11+'4_ReX'!D11</f>
        <v>2725.4552100000001</v>
      </c>
      <c r="E12" s="47">
        <f>'3_DX'!E11+'4_ReX'!E11</f>
        <v>0</v>
      </c>
      <c r="F12" s="47">
        <f>'3_DX'!F11+'4_ReX'!F11</f>
        <v>796.86955</v>
      </c>
      <c r="G12" s="47">
        <f>'3_DX'!G11+'4_ReX'!G11</f>
        <v>16.863</v>
      </c>
      <c r="H12" s="47">
        <f>'3_DX'!H11+'4_ReX'!H11</f>
        <v>0</v>
      </c>
      <c r="I12" s="47">
        <f>'3_DX'!I11+'4_ReX'!I11</f>
        <v>0</v>
      </c>
      <c r="J12" s="47">
        <f>'3_DX'!J11+'4_ReX'!J11</f>
        <v>0</v>
      </c>
      <c r="K12" s="47">
        <f>'3_DX'!K11+'4_ReX'!K11</f>
        <v>148.09800000000001</v>
      </c>
      <c r="L12" s="47">
        <f>'3_DX'!L11+'4_ReX'!L11</f>
        <v>0</v>
      </c>
      <c r="M12" s="47">
        <f>'3_DX'!M11+'4_ReX'!M11</f>
        <v>0</v>
      </c>
      <c r="N12" s="47">
        <f>'3_DX'!N11+'4_ReX'!N11</f>
        <v>0</v>
      </c>
      <c r="O12" s="47">
        <f>'3_DX'!O11+'4_ReX'!O11</f>
        <v>0</v>
      </c>
      <c r="P12" s="47">
        <f>'3_DX'!P11+'4_ReX'!P11</f>
        <v>0</v>
      </c>
      <c r="Q12" s="47">
        <f>'3_DX'!Q11+'4_ReX'!Q11</f>
        <v>0</v>
      </c>
      <c r="R12" s="47">
        <f>'3_DX'!R11+'4_ReX'!R11</f>
        <v>0</v>
      </c>
      <c r="S12" s="47">
        <f>'3_DX'!S11+'4_ReX'!S11</f>
        <v>0</v>
      </c>
      <c r="T12" s="47">
        <f>'3_DX'!T11+'4_ReX'!T11</f>
        <v>0</v>
      </c>
      <c r="U12" s="47">
        <f>'3_DX'!U11+'4_ReX'!U11</f>
        <v>0</v>
      </c>
      <c r="V12" s="47">
        <f>'3_DX'!V11+'4_ReX'!V11</f>
        <v>0</v>
      </c>
      <c r="W12" s="47">
        <f>'3_DX'!W11+'4_ReX'!W11</f>
        <v>0</v>
      </c>
      <c r="X12" s="47">
        <f>'3_DX'!X11+'4_ReX'!X11</f>
        <v>135</v>
      </c>
      <c r="Y12" s="47">
        <f t="shared" si="0"/>
        <v>16189.579429999998</v>
      </c>
    </row>
    <row r="13" spans="1:25" ht="14.4" x14ac:dyDescent="0.3">
      <c r="A13" s="9">
        <v>2008</v>
      </c>
      <c r="B13" s="9"/>
      <c r="C13" s="47">
        <f>'3_DX'!C12+'4_ReX'!C12</f>
        <v>18322.244832416669</v>
      </c>
      <c r="D13" s="47">
        <f>'3_DX'!D12+'4_ReX'!D12</f>
        <v>1635.20775</v>
      </c>
      <c r="E13" s="47">
        <f>'3_DX'!E12+'4_ReX'!E12</f>
        <v>0</v>
      </c>
      <c r="F13" s="47">
        <f>'3_DX'!F12+'4_ReX'!F12</f>
        <v>1090.1540499999996</v>
      </c>
      <c r="G13" s="47">
        <f>'3_DX'!G12+'4_ReX'!G12</f>
        <v>15.797499999999999</v>
      </c>
      <c r="H13" s="47">
        <f>'3_DX'!H12+'4_ReX'!H12</f>
        <v>0</v>
      </c>
      <c r="I13" s="47">
        <f>'3_DX'!I12+'4_ReX'!I12</f>
        <v>0</v>
      </c>
      <c r="J13" s="47">
        <f>'3_DX'!J12+'4_ReX'!J12</f>
        <v>0</v>
      </c>
      <c r="K13" s="47">
        <f>'3_DX'!K12+'4_ReX'!K12</f>
        <v>79.63955</v>
      </c>
      <c r="L13" s="47">
        <f>'3_DX'!L12+'4_ReX'!L12</f>
        <v>0</v>
      </c>
      <c r="M13" s="47">
        <f>'3_DX'!M12+'4_ReX'!M12</f>
        <v>0</v>
      </c>
      <c r="N13" s="47">
        <f>'3_DX'!N12+'4_ReX'!N12</f>
        <v>0</v>
      </c>
      <c r="O13" s="47">
        <f>'3_DX'!O12+'4_ReX'!O12</f>
        <v>0</v>
      </c>
      <c r="P13" s="47">
        <f>'3_DX'!P12+'4_ReX'!P12</f>
        <v>0</v>
      </c>
      <c r="Q13" s="47">
        <f>'3_DX'!Q12+'4_ReX'!Q12</f>
        <v>0</v>
      </c>
      <c r="R13" s="47">
        <f>'3_DX'!R12+'4_ReX'!R12</f>
        <v>0</v>
      </c>
      <c r="S13" s="47">
        <f>'3_DX'!S12+'4_ReX'!S12</f>
        <v>0</v>
      </c>
      <c r="T13" s="47">
        <f>'3_DX'!T12+'4_ReX'!T12</f>
        <v>0</v>
      </c>
      <c r="U13" s="47">
        <f>'3_DX'!U12+'4_ReX'!U12</f>
        <v>0</v>
      </c>
      <c r="V13" s="47">
        <f>'3_DX'!V12+'4_ReX'!V12</f>
        <v>0</v>
      </c>
      <c r="W13" s="47">
        <f>'3_DX'!W12+'4_ReX'!W12</f>
        <v>0</v>
      </c>
      <c r="X13" s="47">
        <f>'3_DX'!X12+'4_ReX'!X12</f>
        <v>51</v>
      </c>
      <c r="Y13" s="47">
        <f t="shared" si="0"/>
        <v>21194.043682416672</v>
      </c>
    </row>
    <row r="14" spans="1:25" ht="14.4" x14ac:dyDescent="0.3">
      <c r="A14" s="9">
        <v>2009</v>
      </c>
      <c r="B14" s="9"/>
      <c r="C14" s="47">
        <f>'3_DX'!C13+'4_ReX'!C13</f>
        <v>13665.543427500001</v>
      </c>
      <c r="D14" s="47">
        <f>'3_DX'!D13+'4_ReX'!D13</f>
        <v>4025.0364043749992</v>
      </c>
      <c r="E14" s="47">
        <f>'3_DX'!E13+'4_ReX'!E13</f>
        <v>0</v>
      </c>
      <c r="F14" s="47">
        <f>'3_DX'!F13+'4_ReX'!F13</f>
        <v>499.92988250000002</v>
      </c>
      <c r="G14" s="47">
        <f>'3_DX'!G13+'4_ReX'!G13</f>
        <v>12.807550000000001</v>
      </c>
      <c r="H14" s="47">
        <f>'3_DX'!H13+'4_ReX'!H13</f>
        <v>0</v>
      </c>
      <c r="I14" s="47">
        <f>'3_DX'!I13+'4_ReX'!I13</f>
        <v>0</v>
      </c>
      <c r="J14" s="47">
        <f>'3_DX'!J13+'4_ReX'!J13</f>
        <v>0</v>
      </c>
      <c r="K14" s="47">
        <f>'3_DX'!K13+'4_ReX'!K13</f>
        <v>36.1995</v>
      </c>
      <c r="L14" s="47">
        <f>'3_DX'!L13+'4_ReX'!L13</f>
        <v>0</v>
      </c>
      <c r="M14" s="47">
        <f>'3_DX'!M13+'4_ReX'!M13</f>
        <v>0</v>
      </c>
      <c r="N14" s="47">
        <f>'3_DX'!N13+'4_ReX'!N13</f>
        <v>0</v>
      </c>
      <c r="O14" s="47">
        <f>'3_DX'!O13+'4_ReX'!O13</f>
        <v>0</v>
      </c>
      <c r="P14" s="47">
        <f>'3_DX'!P13+'4_ReX'!P13</f>
        <v>0</v>
      </c>
      <c r="Q14" s="47">
        <f>'3_DX'!Q13+'4_ReX'!Q13</f>
        <v>0</v>
      </c>
      <c r="R14" s="47">
        <f>'3_DX'!R13+'4_ReX'!R13</f>
        <v>0</v>
      </c>
      <c r="S14" s="47">
        <f>'3_DX'!S13+'4_ReX'!S13</f>
        <v>0</v>
      </c>
      <c r="T14" s="47">
        <f>'3_DX'!T13+'4_ReX'!T13</f>
        <v>0</v>
      </c>
      <c r="U14" s="47">
        <f>'3_DX'!U13+'4_ReX'!U13</f>
        <v>0</v>
      </c>
      <c r="V14" s="47">
        <f>'3_DX'!V13+'4_ReX'!V13</f>
        <v>0</v>
      </c>
      <c r="W14" s="47">
        <f>'3_DX'!W13+'4_ReX'!W13</f>
        <v>0</v>
      </c>
      <c r="X14" s="47">
        <f>'3_DX'!X13+'4_ReX'!X13</f>
        <v>80</v>
      </c>
      <c r="Y14" s="47">
        <f t="shared" si="0"/>
        <v>18319.516764374999</v>
      </c>
    </row>
    <row r="15" spans="1:25" x14ac:dyDescent="0.3">
      <c r="A15" s="9">
        <v>2010</v>
      </c>
      <c r="B15" s="9"/>
      <c r="C15" s="47">
        <f>'3_DX'!C14+'4_ReX'!C14</f>
        <v>17077.562085999994</v>
      </c>
      <c r="D15" s="47">
        <f>'3_DX'!D14+'4_ReX'!D14</f>
        <v>4893.5039244999989</v>
      </c>
      <c r="E15" s="47">
        <f>'3_DX'!E14+'4_ReX'!E14</f>
        <v>0</v>
      </c>
      <c r="F15" s="47">
        <f>'3_DX'!F14+'4_ReX'!F14</f>
        <v>631.90925142857145</v>
      </c>
      <c r="G15" s="47">
        <f>'3_DX'!G14+'4_ReX'!G14</f>
        <v>7226.201970000001</v>
      </c>
      <c r="H15" s="47">
        <f>'3_DX'!H14+'4_ReX'!H14</f>
        <v>0</v>
      </c>
      <c r="I15" s="47">
        <f>'3_DX'!I14+'4_ReX'!I14</f>
        <v>0</v>
      </c>
      <c r="J15" s="47">
        <f>'3_DX'!J14+'4_ReX'!J14</f>
        <v>0</v>
      </c>
      <c r="K15" s="47">
        <f>'3_DX'!K14+'4_ReX'!K14</f>
        <v>74.575000000000003</v>
      </c>
      <c r="L15" s="47">
        <f>'3_DX'!L14+'4_ReX'!L14</f>
        <v>0</v>
      </c>
      <c r="M15" s="47">
        <f>'3_DX'!M14+'4_ReX'!M14</f>
        <v>0</v>
      </c>
      <c r="N15" s="47">
        <f>'3_DX'!N14+'4_ReX'!N14</f>
        <v>0</v>
      </c>
      <c r="O15" s="47">
        <f>'3_DX'!O14+'4_ReX'!O14</f>
        <v>0</v>
      </c>
      <c r="P15" s="47">
        <f>'3_DX'!P14+'4_ReX'!P14</f>
        <v>0</v>
      </c>
      <c r="Q15" s="47">
        <f>'3_DX'!Q14+'4_ReX'!Q14</f>
        <v>0</v>
      </c>
      <c r="R15" s="47">
        <f>'3_DX'!R14+'4_ReX'!R14</f>
        <v>0</v>
      </c>
      <c r="S15" s="47">
        <f>'3_DX'!S14+'4_ReX'!S14</f>
        <v>0</v>
      </c>
      <c r="T15" s="47">
        <f>'3_DX'!T14+'4_ReX'!T14</f>
        <v>0</v>
      </c>
      <c r="U15" s="47">
        <f>'3_DX'!U14+'4_ReX'!U14</f>
        <v>0</v>
      </c>
      <c r="V15" s="47">
        <f>'3_DX'!V14+'4_ReX'!V14</f>
        <v>0</v>
      </c>
      <c r="W15" s="47">
        <f>'3_DX'!W14+'4_ReX'!W14</f>
        <v>0</v>
      </c>
      <c r="X15" s="47">
        <f>'3_DX'!X14+'4_ReX'!X14</f>
        <v>51</v>
      </c>
      <c r="Y15" s="47">
        <f t="shared" si="0"/>
        <v>29954.752231928567</v>
      </c>
    </row>
    <row r="16" spans="1:25" ht="14.4" x14ac:dyDescent="0.3">
      <c r="A16" s="9">
        <v>2011</v>
      </c>
      <c r="B16" s="9"/>
      <c r="C16" s="47">
        <f>'3_DX'!C15+'4_ReX'!C15</f>
        <v>31218.192416395425</v>
      </c>
      <c r="D16" s="47">
        <f>'3_DX'!D15+'4_ReX'!D15</f>
        <v>4940.9163010000002</v>
      </c>
      <c r="E16" s="47">
        <f>'3_DX'!E15+'4_ReX'!E15</f>
        <v>0</v>
      </c>
      <c r="F16" s="47">
        <f>'3_DX'!F15+'4_ReX'!F15</f>
        <v>427.69947500000001</v>
      </c>
      <c r="G16" s="47">
        <f>'3_DX'!G15+'4_ReX'!G15</f>
        <v>6792.2446774999999</v>
      </c>
      <c r="H16" s="47">
        <f>'3_DX'!H15+'4_ReX'!H15</f>
        <v>0</v>
      </c>
      <c r="I16" s="47">
        <f>'3_DX'!I15+'4_ReX'!I15</f>
        <v>0</v>
      </c>
      <c r="J16" s="47">
        <f>'3_DX'!J15+'4_ReX'!J15</f>
        <v>0</v>
      </c>
      <c r="K16" s="47">
        <f>'3_DX'!K15+'4_ReX'!K15</f>
        <v>57.273699999999998</v>
      </c>
      <c r="L16" s="47">
        <f>'3_DX'!L15+'4_ReX'!L15</f>
        <v>0</v>
      </c>
      <c r="M16" s="47">
        <f>'3_DX'!M15+'4_ReX'!M15</f>
        <v>0</v>
      </c>
      <c r="N16" s="47">
        <f>'3_DX'!N15+'4_ReX'!N15</f>
        <v>0</v>
      </c>
      <c r="O16" s="47">
        <f>'3_DX'!O15+'4_ReX'!O15</f>
        <v>0</v>
      </c>
      <c r="P16" s="47">
        <f>'3_DX'!P15+'4_ReX'!P15</f>
        <v>0</v>
      </c>
      <c r="Q16" s="47">
        <f>'3_DX'!Q15+'4_ReX'!Q15</f>
        <v>0</v>
      </c>
      <c r="R16" s="47">
        <f>'3_DX'!R15+'4_ReX'!R15</f>
        <v>0</v>
      </c>
      <c r="S16" s="47">
        <f>'3_DX'!S15+'4_ReX'!S15</f>
        <v>0</v>
      </c>
      <c r="T16" s="47">
        <f>'3_DX'!T15+'4_ReX'!T15</f>
        <v>0</v>
      </c>
      <c r="U16" s="47">
        <f>'3_DX'!U15+'4_ReX'!U15</f>
        <v>0</v>
      </c>
      <c r="V16" s="47">
        <f>'3_DX'!V15+'4_ReX'!V15</f>
        <v>0</v>
      </c>
      <c r="W16" s="47">
        <f>'3_DX'!W15+'4_ReX'!W15</f>
        <v>0</v>
      </c>
      <c r="X16" s="47">
        <f>'3_DX'!X15+'4_ReX'!X15</f>
        <v>35</v>
      </c>
      <c r="Y16" s="47">
        <f t="shared" si="0"/>
        <v>43471.32656989542</v>
      </c>
    </row>
    <row r="17" spans="1:25" ht="14.4" x14ac:dyDescent="0.3">
      <c r="A17" s="30">
        <v>2012</v>
      </c>
      <c r="B17" s="30"/>
      <c r="C17" s="47">
        <f>'3_DX'!C16+'4_ReX'!C16</f>
        <v>40277.195755875007</v>
      </c>
      <c r="D17" s="47">
        <f>'3_DX'!D16+'4_ReX'!D16</f>
        <v>4389.8546828659701</v>
      </c>
      <c r="E17" s="47">
        <f>'3_DX'!E16+'4_ReX'!E16</f>
        <v>0</v>
      </c>
      <c r="F17" s="47">
        <f>'3_DX'!F16+'4_ReX'!F16</f>
        <v>307.96879999999999</v>
      </c>
      <c r="G17" s="47">
        <f>'3_DX'!G16+'4_ReX'!G16</f>
        <v>7150.9348443181825</v>
      </c>
      <c r="H17" s="47">
        <f>'3_DX'!H16+'4_ReX'!H16</f>
        <v>0</v>
      </c>
      <c r="I17" s="47">
        <f>'3_DX'!I16+'4_ReX'!I16</f>
        <v>0</v>
      </c>
      <c r="J17" s="47">
        <f>'3_DX'!J16+'4_ReX'!J16</f>
        <v>0</v>
      </c>
      <c r="K17" s="47">
        <f>'3_DX'!K16+'4_ReX'!K16</f>
        <v>56.484000000000002</v>
      </c>
      <c r="L17" s="47">
        <f>'3_DX'!L16+'4_ReX'!L16</f>
        <v>0</v>
      </c>
      <c r="M17" s="47">
        <f>'3_DX'!M16+'4_ReX'!M16</f>
        <v>0</v>
      </c>
      <c r="N17" s="47">
        <f>'3_DX'!N16+'4_ReX'!N16</f>
        <v>0</v>
      </c>
      <c r="O17" s="47">
        <f>'3_DX'!O16+'4_ReX'!O16</f>
        <v>0</v>
      </c>
      <c r="P17" s="47">
        <f>'3_DX'!P16+'4_ReX'!P16</f>
        <v>0</v>
      </c>
      <c r="Q17" s="47">
        <f>'3_DX'!Q16+'4_ReX'!Q16</f>
        <v>0</v>
      </c>
      <c r="R17" s="47">
        <f>'3_DX'!R16+'4_ReX'!R16</f>
        <v>0</v>
      </c>
      <c r="S17" s="47">
        <f>'3_DX'!S16+'4_ReX'!S16</f>
        <v>0</v>
      </c>
      <c r="T17" s="47">
        <f>'3_DX'!T16+'4_ReX'!T16</f>
        <v>0</v>
      </c>
      <c r="U17" s="47">
        <f>'3_DX'!U16+'4_ReX'!U16</f>
        <v>0</v>
      </c>
      <c r="V17" s="47">
        <f>'3_DX'!V16+'4_ReX'!V16</f>
        <v>0</v>
      </c>
      <c r="W17" s="47">
        <f>'3_DX'!W16+'4_ReX'!W16</f>
        <v>0</v>
      </c>
      <c r="X17" s="47">
        <f>'3_DX'!X16+'4_ReX'!X16</f>
        <v>51</v>
      </c>
      <c r="Y17" s="47">
        <f t="shared" si="0"/>
        <v>52233.438083059154</v>
      </c>
    </row>
    <row r="18" spans="1:25" ht="14.4" x14ac:dyDescent="0.3">
      <c r="A18" s="7">
        <v>2013</v>
      </c>
      <c r="B18" s="7"/>
      <c r="C18" s="47">
        <f>'3_DX'!C17+'4_ReX'!C17</f>
        <v>23156.836186875</v>
      </c>
      <c r="D18" s="47">
        <f>'3_DX'!D17+'4_ReX'!D17</f>
        <v>3963.3210210000002</v>
      </c>
      <c r="E18" s="47">
        <f>'3_DX'!E17+'4_ReX'!E17</f>
        <v>0</v>
      </c>
      <c r="F18" s="47">
        <f>'3_DX'!F17+'4_ReX'!F17</f>
        <v>351.27389750000003</v>
      </c>
      <c r="G18" s="47">
        <f>'3_DX'!G17+'4_ReX'!G17</f>
        <v>7158.8172374999986</v>
      </c>
      <c r="H18" s="47">
        <f>'3_DX'!H17+'4_ReX'!H17</f>
        <v>0</v>
      </c>
      <c r="I18" s="47">
        <f>'3_DX'!I17+'4_ReX'!I17</f>
        <v>0</v>
      </c>
      <c r="J18" s="47">
        <f>'3_DX'!J17+'4_ReX'!J17</f>
        <v>0</v>
      </c>
      <c r="K18" s="47">
        <f>'3_DX'!K17+'4_ReX'!K17</f>
        <v>74.060357142857129</v>
      </c>
      <c r="L18" s="47">
        <f>'3_DX'!L17+'4_ReX'!L17</f>
        <v>0</v>
      </c>
      <c r="M18" s="47">
        <f>'3_DX'!M17+'4_ReX'!M17</f>
        <v>5.8194999999999997</v>
      </c>
      <c r="N18" s="47">
        <f>'3_DX'!N17+'4_ReX'!N17</f>
        <v>0</v>
      </c>
      <c r="O18" s="47">
        <f>'3_DX'!O17+'4_ReX'!O17</f>
        <v>0</v>
      </c>
      <c r="P18" s="47">
        <f>'3_DX'!P17+'4_ReX'!P17</f>
        <v>0</v>
      </c>
      <c r="Q18" s="47">
        <f>'3_DX'!Q17+'4_ReX'!Q17</f>
        <v>0</v>
      </c>
      <c r="R18" s="47">
        <f>'3_DX'!R17+'4_ReX'!R17</f>
        <v>0</v>
      </c>
      <c r="S18" s="47">
        <f>'3_DX'!S17+'4_ReX'!S17</f>
        <v>0</v>
      </c>
      <c r="T18" s="47">
        <f>'3_DX'!T17+'4_ReX'!T17</f>
        <v>0</v>
      </c>
      <c r="U18" s="47">
        <f>'3_DX'!U17+'4_ReX'!U17</f>
        <v>0</v>
      </c>
      <c r="V18" s="47">
        <f>'3_DX'!V17+'4_ReX'!V17</f>
        <v>0</v>
      </c>
      <c r="W18" s="47">
        <f>'3_DX'!W17+'4_ReX'!W17</f>
        <v>0</v>
      </c>
      <c r="X18" s="47">
        <f>'3_DX'!X17+'4_ReX'!X17</f>
        <v>149</v>
      </c>
      <c r="Y18" s="47">
        <f t="shared" si="0"/>
        <v>34859.128200017854</v>
      </c>
    </row>
    <row r="19" spans="1:25" ht="14.4" x14ac:dyDescent="0.3">
      <c r="A19" s="7">
        <v>2014</v>
      </c>
      <c r="B19" s="7"/>
      <c r="C19" s="47">
        <f>'3_DX'!C18+'4_ReX'!C18</f>
        <v>19611.292341875003</v>
      </c>
      <c r="D19" s="47">
        <f>'3_DX'!D18+'4_ReX'!D18</f>
        <v>5006.9088549999997</v>
      </c>
      <c r="E19" s="47">
        <f>'3_DX'!E18+'4_ReX'!E18</f>
        <v>0</v>
      </c>
      <c r="F19" s="47">
        <f>'3_DX'!F18+'4_ReX'!F18</f>
        <v>223.47192000000001</v>
      </c>
      <c r="G19" s="47">
        <f>'3_DX'!G18+'4_ReX'!G18</f>
        <v>7127.8949349999994</v>
      </c>
      <c r="H19" s="47">
        <f>'3_DX'!H18+'4_ReX'!H18</f>
        <v>0</v>
      </c>
      <c r="I19" s="47">
        <f>'3_DX'!I18+'4_ReX'!I18</f>
        <v>0</v>
      </c>
      <c r="J19" s="47">
        <f>'3_DX'!J18+'4_ReX'!J18</f>
        <v>0</v>
      </c>
      <c r="K19" s="47">
        <f>'3_DX'!K18+'4_ReX'!K18</f>
        <v>87.187149999999988</v>
      </c>
      <c r="L19" s="47">
        <f>'3_DX'!L18+'4_ReX'!L18</f>
        <v>0</v>
      </c>
      <c r="M19" s="47">
        <f>'3_DX'!M18+'4_ReX'!M18</f>
        <v>13.195</v>
      </c>
      <c r="N19" s="47">
        <f>'3_DX'!N18+'4_ReX'!N18</f>
        <v>0</v>
      </c>
      <c r="O19" s="47">
        <f>'3_DX'!O18+'4_ReX'!O18</f>
        <v>0</v>
      </c>
      <c r="P19" s="47">
        <f>'3_DX'!P18+'4_ReX'!P18</f>
        <v>0</v>
      </c>
      <c r="Q19" s="47">
        <f>'3_DX'!Q18+'4_ReX'!Q18</f>
        <v>70.861199999999997</v>
      </c>
      <c r="R19" s="47">
        <f>'3_DX'!R18+'4_ReX'!R18</f>
        <v>0</v>
      </c>
      <c r="S19" s="47">
        <f>'3_DX'!S18+'4_ReX'!S18</f>
        <v>0</v>
      </c>
      <c r="T19" s="47">
        <f>'3_DX'!T18+'4_ReX'!T18</f>
        <v>0</v>
      </c>
      <c r="U19" s="47">
        <f>'3_DX'!U18+'4_ReX'!U18</f>
        <v>0</v>
      </c>
      <c r="V19" s="47">
        <f>'3_DX'!V18+'4_ReX'!V18</f>
        <v>0</v>
      </c>
      <c r="W19" s="47">
        <f>'3_DX'!W18+'4_ReX'!W18</f>
        <v>0</v>
      </c>
      <c r="X19" s="47">
        <f>'3_DX'!X18+'4_ReX'!X18</f>
        <v>0</v>
      </c>
      <c r="Y19" s="47">
        <f t="shared" si="0"/>
        <v>32140.811401875002</v>
      </c>
    </row>
    <row r="20" spans="1:25" ht="14.4" x14ac:dyDescent="0.3">
      <c r="A20" s="7">
        <v>2015</v>
      </c>
      <c r="B20" s="7"/>
      <c r="C20" s="47">
        <f>'3_DX'!C19+'4_ReX'!C19</f>
        <v>25201.397445000002</v>
      </c>
      <c r="D20" s="47">
        <f>'3_DX'!D19+'4_ReX'!D19</f>
        <v>7273.5789150000001</v>
      </c>
      <c r="E20" s="47">
        <f>'3_DX'!E19+'4_ReX'!E19</f>
        <v>0</v>
      </c>
      <c r="F20" s="47">
        <f>'3_DX'!F19+'4_ReX'!F19</f>
        <v>147.02164999999999</v>
      </c>
      <c r="G20" s="47">
        <f>'3_DX'!G19+'4_ReX'!G19</f>
        <v>6758.7083999999995</v>
      </c>
      <c r="H20" s="47">
        <f>'3_DX'!H19+'4_ReX'!H19</f>
        <v>0</v>
      </c>
      <c r="I20" s="47">
        <f>'3_DX'!I19+'4_ReX'!I19</f>
        <v>0</v>
      </c>
      <c r="J20" s="47">
        <f>'3_DX'!J19+'4_ReX'!J19</f>
        <v>0</v>
      </c>
      <c r="K20" s="47">
        <f>'3_DX'!K19+'4_ReX'!K19</f>
        <v>81.276239999999987</v>
      </c>
      <c r="L20" s="47">
        <f>'3_DX'!L19+'4_ReX'!L19</f>
        <v>0</v>
      </c>
      <c r="M20" s="47">
        <f>'3_DX'!M19+'4_ReX'!M19</f>
        <v>17.184999999999999</v>
      </c>
      <c r="N20" s="47">
        <f>'3_DX'!N19+'4_ReX'!N19</f>
        <v>0</v>
      </c>
      <c r="O20" s="47">
        <f>'3_DX'!O19+'4_ReX'!O19</f>
        <v>0</v>
      </c>
      <c r="P20" s="47">
        <f>'3_DX'!P19+'4_ReX'!P19</f>
        <v>0</v>
      </c>
      <c r="Q20" s="47">
        <f>'3_DX'!Q19+'4_ReX'!Q19</f>
        <v>95.628100000000003</v>
      </c>
      <c r="R20" s="47">
        <f>'3_DX'!R19+'4_ReX'!R19</f>
        <v>0</v>
      </c>
      <c r="S20" s="47">
        <f>'3_DX'!S19+'4_ReX'!S19</f>
        <v>0</v>
      </c>
      <c r="T20" s="47">
        <f>'3_DX'!T19+'4_ReX'!T19</f>
        <v>0</v>
      </c>
      <c r="U20" s="47">
        <f>'3_DX'!U19+'4_ReX'!U19</f>
        <v>0</v>
      </c>
      <c r="V20" s="47">
        <f>'3_DX'!V19+'4_ReX'!V19</f>
        <v>0</v>
      </c>
      <c r="W20" s="47">
        <f>'3_DX'!W19+'4_ReX'!W19</f>
        <v>0</v>
      </c>
      <c r="X20" s="47">
        <f>'3_DX'!X19+'4_ReX'!X19</f>
        <v>0</v>
      </c>
      <c r="Y20" s="47">
        <f t="shared" si="0"/>
        <v>39574.795749999997</v>
      </c>
    </row>
    <row r="21" spans="1:25" ht="14.4" x14ac:dyDescent="0.3">
      <c r="A21" s="7">
        <v>2016</v>
      </c>
      <c r="B21" s="7"/>
      <c r="C21" s="47">
        <f>'3_DX'!C20+'4_ReX'!C20</f>
        <v>33428.212997299997</v>
      </c>
      <c r="D21" s="47">
        <f>'3_DX'!D20+'4_ReX'!D20</f>
        <v>7473.048923866666</v>
      </c>
      <c r="E21" s="47">
        <f>'3_DX'!E20+'4_ReX'!E20</f>
        <v>0</v>
      </c>
      <c r="F21" s="47">
        <f>'3_DX'!F20+'4_ReX'!F20</f>
        <v>149.26325</v>
      </c>
      <c r="G21" s="47">
        <f>'3_DX'!G20+'4_ReX'!G20</f>
        <v>7616.85167</v>
      </c>
      <c r="H21" s="47">
        <f>'3_DX'!H20+'4_ReX'!H20</f>
        <v>0</v>
      </c>
      <c r="I21" s="47">
        <f>'3_DX'!I20+'4_ReX'!I20</f>
        <v>0</v>
      </c>
      <c r="J21" s="47">
        <f>'3_DX'!J20+'4_ReX'!J20</f>
        <v>0</v>
      </c>
      <c r="K21" s="47">
        <f>'3_DX'!K20+'4_ReX'!K20</f>
        <v>10.317795454545454</v>
      </c>
      <c r="L21" s="47">
        <f>'3_DX'!L20+'4_ReX'!L20</f>
        <v>0</v>
      </c>
      <c r="M21" s="47">
        <f>'3_DX'!M20+'4_ReX'!M20</f>
        <v>14.414999999999999</v>
      </c>
      <c r="N21" s="47">
        <f>'3_DX'!N20+'4_ReX'!N20</f>
        <v>0</v>
      </c>
      <c r="O21" s="47">
        <f>'3_DX'!O20+'4_ReX'!O20</f>
        <v>0</v>
      </c>
      <c r="P21" s="47">
        <f>'3_DX'!P20+'4_ReX'!P20</f>
        <v>0</v>
      </c>
      <c r="Q21" s="47">
        <f>'3_DX'!Q20+'4_ReX'!Q20</f>
        <v>32.524773250000003</v>
      </c>
      <c r="R21" s="47">
        <f>'3_DX'!R20+'4_ReX'!R20</f>
        <v>0</v>
      </c>
      <c r="S21" s="47">
        <f>'3_DX'!S20+'4_ReX'!S20</f>
        <v>0</v>
      </c>
      <c r="T21" s="47">
        <f>'3_DX'!T20+'4_ReX'!T20</f>
        <v>0</v>
      </c>
      <c r="U21" s="47">
        <f>'3_DX'!U20+'4_ReX'!U20</f>
        <v>0</v>
      </c>
      <c r="V21" s="47">
        <f>'3_DX'!V20+'4_ReX'!V20</f>
        <v>0</v>
      </c>
      <c r="W21" s="47">
        <f>'3_DX'!W20+'4_ReX'!W20</f>
        <v>0</v>
      </c>
      <c r="X21" s="47">
        <f>'3_DX'!X20+'4_ReX'!X20</f>
        <v>0</v>
      </c>
      <c r="Y21" s="47">
        <f t="shared" si="0"/>
        <v>48724.634409871214</v>
      </c>
    </row>
    <row r="22" spans="1:25" ht="14.4" x14ac:dyDescent="0.3">
      <c r="A22" s="7">
        <v>2017</v>
      </c>
      <c r="B22" s="7"/>
      <c r="C22" s="47">
        <f>'3_DX'!C21+'4_ReX'!C21</f>
        <v>32488.072641874998</v>
      </c>
      <c r="D22" s="47">
        <f>'3_DX'!D21+'4_ReX'!D21</f>
        <v>6451.5356187999996</v>
      </c>
      <c r="E22" s="47">
        <f>'3_DX'!E21+'4_ReX'!E21</f>
        <v>0</v>
      </c>
      <c r="F22" s="47">
        <f>'3_DX'!F21+'4_ReX'!F21</f>
        <v>133.44385999999997</v>
      </c>
      <c r="G22" s="47">
        <f>'3_DX'!G21+'4_ReX'!G21</f>
        <v>6838.8463000000002</v>
      </c>
      <c r="H22" s="47">
        <f>'3_DX'!H21+'4_ReX'!H21</f>
        <v>0</v>
      </c>
      <c r="I22" s="47">
        <f>'3_DX'!I21+'4_ReX'!I21</f>
        <v>0</v>
      </c>
      <c r="J22" s="47">
        <f>'3_DX'!J21+'4_ReX'!J21</f>
        <v>0</v>
      </c>
      <c r="K22" s="47">
        <f>'3_DX'!K21+'4_ReX'!K21</f>
        <v>26.566002000000005</v>
      </c>
      <c r="L22" s="47">
        <f>'3_DX'!L21+'4_ReX'!L21</f>
        <v>0</v>
      </c>
      <c r="M22" s="47">
        <f>'3_DX'!M21+'4_ReX'!M21</f>
        <v>4.05</v>
      </c>
      <c r="N22" s="47">
        <f>'3_DX'!N21+'4_ReX'!N21</f>
        <v>0</v>
      </c>
      <c r="O22" s="47">
        <f>'3_DX'!O21+'4_ReX'!O21</f>
        <v>0</v>
      </c>
      <c r="P22" s="47">
        <f>'3_DX'!P21+'4_ReX'!P21</f>
        <v>0</v>
      </c>
      <c r="Q22" s="47">
        <f>'3_DX'!Q21+'4_ReX'!Q21</f>
        <v>38.076140000000002</v>
      </c>
      <c r="R22" s="47">
        <f>'3_DX'!R21+'4_ReX'!R21</f>
        <v>0</v>
      </c>
      <c r="S22" s="47">
        <f>'3_DX'!S21+'4_ReX'!S21</f>
        <v>0</v>
      </c>
      <c r="T22" s="47">
        <f>'3_DX'!T21+'4_ReX'!T21</f>
        <v>0</v>
      </c>
      <c r="U22" s="47">
        <f>'3_DX'!U21+'4_ReX'!U21</f>
        <v>0</v>
      </c>
      <c r="V22" s="47">
        <f>'3_DX'!V21+'4_ReX'!V21</f>
        <v>0</v>
      </c>
      <c r="W22" s="47">
        <f>'3_DX'!W21+'4_ReX'!W21</f>
        <v>0</v>
      </c>
      <c r="X22" s="47">
        <f>'3_DX'!X21+'4_ReX'!X21</f>
        <v>0</v>
      </c>
      <c r="Y22" s="47">
        <f t="shared" si="0"/>
        <v>45980.590562674995</v>
      </c>
    </row>
    <row r="23" spans="1:25" ht="14.4" x14ac:dyDescent="0.3">
      <c r="A23" s="7">
        <v>2018</v>
      </c>
      <c r="B23" s="7"/>
      <c r="C23" s="47">
        <f>'3_DX'!C22+'4_ReX'!C22</f>
        <v>33170.61838</v>
      </c>
      <c r="D23" s="47">
        <f>'3_DX'!D22+'4_ReX'!D22</f>
        <v>5467.8132156000001</v>
      </c>
      <c r="E23" s="47">
        <f>'3_DX'!E22+'4_ReX'!E22</f>
        <v>0</v>
      </c>
      <c r="F23" s="47">
        <f>'3_DX'!F22+'4_ReX'!F22</f>
        <v>234.45400000000001</v>
      </c>
      <c r="G23" s="47">
        <f>'3_DX'!G22+'4_ReX'!G22</f>
        <v>7819.15092</v>
      </c>
      <c r="H23" s="47">
        <f>'3_DX'!H22+'4_ReX'!H22</f>
        <v>0</v>
      </c>
      <c r="I23" s="47">
        <f>'3_DX'!I22+'4_ReX'!I22</f>
        <v>0</v>
      </c>
      <c r="J23" s="47">
        <f>'3_DX'!J22+'4_ReX'!J22</f>
        <v>0</v>
      </c>
      <c r="K23" s="47">
        <f>'3_DX'!K22+'4_ReX'!K22</f>
        <v>25.782606000000005</v>
      </c>
      <c r="L23" s="47">
        <f>'3_DX'!L22+'4_ReX'!L22</f>
        <v>0</v>
      </c>
      <c r="M23" s="47">
        <f>'3_DX'!M22+'4_ReX'!M22</f>
        <v>17.323400000000003</v>
      </c>
      <c r="N23" s="47">
        <f>'3_DX'!N22+'4_ReX'!N22</f>
        <v>0</v>
      </c>
      <c r="O23" s="47">
        <f>'3_DX'!O22+'4_ReX'!O22</f>
        <v>0</v>
      </c>
      <c r="P23" s="47">
        <f>'3_DX'!P22+'4_ReX'!P22</f>
        <v>0</v>
      </c>
      <c r="Q23" s="47">
        <f>'3_DX'!Q22+'4_ReX'!Q22</f>
        <v>34.6</v>
      </c>
      <c r="R23" s="47">
        <f>'3_DX'!R22+'4_ReX'!R22</f>
        <v>0</v>
      </c>
      <c r="S23" s="47">
        <f>'3_DX'!S22+'4_ReX'!S22</f>
        <v>0</v>
      </c>
      <c r="T23" s="47">
        <f>'3_DX'!T22+'4_ReX'!T22</f>
        <v>0</v>
      </c>
      <c r="U23" s="47">
        <f>'3_DX'!U22+'4_ReX'!U22</f>
        <v>0</v>
      </c>
      <c r="V23" s="47">
        <f>'3_DX'!V22+'4_ReX'!V22</f>
        <v>0</v>
      </c>
      <c r="W23" s="47">
        <f>'3_DX'!W22+'4_ReX'!W22</f>
        <v>0</v>
      </c>
      <c r="X23" s="47">
        <f>'3_DX'!X22+'4_ReX'!X22</f>
        <v>0</v>
      </c>
      <c r="Y23" s="47">
        <f t="shared" si="0"/>
        <v>46769.742521599997</v>
      </c>
    </row>
    <row r="24" spans="1:25" ht="14.4" x14ac:dyDescent="0.3">
      <c r="A24" s="30" t="s">
        <v>211</v>
      </c>
      <c r="B24" s="7"/>
      <c r="C24" s="47">
        <f>'3_DX'!C23+'4_ReX'!C23</f>
        <v>26276.36262363636</v>
      </c>
      <c r="D24" s="47">
        <f>'3_DX'!D23+'4_ReX'!D23</f>
        <v>3469.3240783636356</v>
      </c>
      <c r="E24" s="47">
        <f>'3_DX'!E23+'4_ReX'!E23</f>
        <v>0</v>
      </c>
      <c r="F24" s="47">
        <f>'3_DX'!F23+'4_ReX'!F23</f>
        <v>215.49772954545455</v>
      </c>
      <c r="G24" s="47">
        <f>'3_DX'!G23+'4_ReX'!G23</f>
        <v>10594.91441909091</v>
      </c>
      <c r="H24" s="47">
        <f>'3_DX'!H23+'4_ReX'!H23</f>
        <v>0</v>
      </c>
      <c r="I24" s="47">
        <f>'3_DX'!I23+'4_ReX'!I23</f>
        <v>0</v>
      </c>
      <c r="J24" s="47">
        <f>'3_DX'!J23+'4_ReX'!J23</f>
        <v>0</v>
      </c>
      <c r="K24" s="47">
        <f>'3_DX'!K23+'4_ReX'!K23</f>
        <v>15.481174999999999</v>
      </c>
      <c r="L24" s="47">
        <f>'3_DX'!L23+'4_ReX'!L23</f>
        <v>0</v>
      </c>
      <c r="M24" s="47">
        <f>'3_DX'!M23+'4_ReX'!M23</f>
        <v>5.2</v>
      </c>
      <c r="N24" s="47">
        <f>'3_DX'!N23+'4_ReX'!N23</f>
        <v>0</v>
      </c>
      <c r="O24" s="47">
        <f>'3_DX'!O23+'4_ReX'!O23</f>
        <v>0</v>
      </c>
      <c r="P24" s="47">
        <f>'3_DX'!P23+'4_ReX'!P23</f>
        <v>0</v>
      </c>
      <c r="Q24" s="47">
        <f>'3_DX'!Q23+'4_ReX'!Q23</f>
        <v>17.155000000000001</v>
      </c>
      <c r="R24" s="47">
        <f>'3_DX'!R23+'4_ReX'!R23</f>
        <v>0</v>
      </c>
      <c r="S24" s="47">
        <f>'3_DX'!S23+'4_ReX'!S23</f>
        <v>0</v>
      </c>
      <c r="T24" s="47">
        <f>'3_DX'!T23+'4_ReX'!T23</f>
        <v>0</v>
      </c>
      <c r="U24" s="47">
        <f>'3_DX'!U23+'4_ReX'!U23</f>
        <v>0</v>
      </c>
      <c r="V24" s="47">
        <f>'3_DX'!V23+'4_ReX'!V23</f>
        <v>0</v>
      </c>
      <c r="W24" s="47">
        <f>'3_DX'!W23+'4_ReX'!W23</f>
        <v>0</v>
      </c>
      <c r="X24" s="47">
        <f>'3_DX'!X23+'4_ReX'!X23</f>
        <v>0</v>
      </c>
      <c r="Y24" s="47">
        <f>SUM(C24:X24)</f>
        <v>40593.935025636361</v>
      </c>
    </row>
    <row r="25" spans="1:25" ht="14.4" x14ac:dyDescent="0.3">
      <c r="A25" s="30" t="s">
        <v>212</v>
      </c>
      <c r="B25" s="47"/>
      <c r="C25" s="47">
        <f>'3_DX'!C24+'4_ReX'!C24</f>
        <v>121961</v>
      </c>
      <c r="D25" s="47">
        <f>'3_DX'!D24+'4_ReX'!D24</f>
        <v>1097</v>
      </c>
      <c r="E25" s="47">
        <f>'3_DX'!E24+'4_ReX'!E24</f>
        <v>0</v>
      </c>
      <c r="F25" s="47">
        <f>'3_DX'!F24+'4_ReX'!F24</f>
        <v>188</v>
      </c>
      <c r="G25" s="47">
        <f>'3_DX'!G24+'4_ReX'!G24</f>
        <v>1997</v>
      </c>
      <c r="H25" s="47">
        <f>'3_DX'!H24+'4_ReX'!H24</f>
        <v>0</v>
      </c>
      <c r="I25" s="47">
        <f>'3_DX'!I24+'4_ReX'!I24</f>
        <v>0</v>
      </c>
      <c r="J25" s="47">
        <f>'3_DX'!J24+'4_ReX'!J24</f>
        <v>0</v>
      </c>
      <c r="K25" s="47">
        <f>'3_DX'!K24+'4_ReX'!K24</f>
        <v>22</v>
      </c>
      <c r="L25" s="47">
        <f>'3_DX'!L24+'4_ReX'!L24</f>
        <v>0</v>
      </c>
      <c r="M25" s="47">
        <f>'3_DX'!M24+'4_ReX'!M24</f>
        <v>34</v>
      </c>
      <c r="N25" s="47">
        <f>'3_DX'!N24+'4_ReX'!N24</f>
        <v>0</v>
      </c>
      <c r="O25" s="47">
        <f>'3_DX'!O24+'4_ReX'!O24</f>
        <v>0</v>
      </c>
      <c r="P25" s="47">
        <f>'3_DX'!P24+'4_ReX'!P24</f>
        <v>0</v>
      </c>
      <c r="Q25" s="47">
        <f>'3_DX'!Q24+'4_ReX'!Q24</f>
        <v>0</v>
      </c>
      <c r="R25" s="47">
        <f>'3_DX'!R24+'4_ReX'!R24</f>
        <v>0</v>
      </c>
      <c r="S25" s="47">
        <f>'3_DX'!S24+'4_ReX'!S24</f>
        <v>0</v>
      </c>
      <c r="T25" s="47">
        <f>'3_DX'!T24+'4_ReX'!T24</f>
        <v>0</v>
      </c>
      <c r="U25" s="47">
        <f>'3_DX'!U24+'4_ReX'!U24</f>
        <v>0</v>
      </c>
      <c r="V25" s="47">
        <f>'3_DX'!V24+'4_ReX'!V24</f>
        <v>0</v>
      </c>
      <c r="W25" s="47">
        <f>'3_DX'!W24+'4_ReX'!W24</f>
        <v>0</v>
      </c>
      <c r="X25" s="47">
        <f>'3_DX'!X24+'4_ReX'!X24</f>
        <v>0</v>
      </c>
      <c r="Y25" s="47">
        <f>SUM(C25:X25)</f>
        <v>125299</v>
      </c>
    </row>
    <row r="26" spans="1:25" ht="14.4" x14ac:dyDescent="0.3">
      <c r="A26" s="30" t="s">
        <v>213</v>
      </c>
      <c r="B26" s="47"/>
      <c r="C26" s="47">
        <f>'3_DX'!C25+'4_ReX'!C25</f>
        <v>109620</v>
      </c>
      <c r="D26" s="47">
        <f>'3_DX'!D25+'4_ReX'!D25</f>
        <v>708</v>
      </c>
      <c r="E26" s="47">
        <f>'3_DX'!E25+'4_ReX'!E25</f>
        <v>0</v>
      </c>
      <c r="F26" s="47">
        <f>'3_DX'!F25+'4_ReX'!F25</f>
        <v>183</v>
      </c>
      <c r="G26" s="47">
        <f>'3_DX'!G25+'4_ReX'!G25</f>
        <v>4123</v>
      </c>
      <c r="H26" s="47">
        <f>'3_DX'!H25+'4_ReX'!H25</f>
        <v>0</v>
      </c>
      <c r="I26" s="47">
        <f>'3_DX'!I25+'4_ReX'!I25</f>
        <v>0</v>
      </c>
      <c r="J26" s="47">
        <f>'3_DX'!J25+'4_ReX'!J25</f>
        <v>0</v>
      </c>
      <c r="K26" s="47">
        <f>'3_DX'!K25+'4_ReX'!K25</f>
        <v>17</v>
      </c>
      <c r="L26" s="47">
        <f>'3_DX'!L25+'4_ReX'!L25</f>
        <v>0</v>
      </c>
      <c r="M26" s="47">
        <f>'3_DX'!M25+'4_ReX'!M25</f>
        <v>29</v>
      </c>
      <c r="N26" s="47">
        <f>'3_DX'!N25+'4_ReX'!N25</f>
        <v>0</v>
      </c>
      <c r="O26" s="47">
        <f>'3_DX'!O25+'4_ReX'!O25</f>
        <v>0</v>
      </c>
      <c r="P26" s="47">
        <f>'3_DX'!P25+'4_ReX'!P25</f>
        <v>0</v>
      </c>
      <c r="Q26" s="47">
        <f>'3_DX'!Q25+'4_ReX'!Q25</f>
        <v>0</v>
      </c>
      <c r="R26" s="47">
        <f>'3_DX'!R25+'4_ReX'!R25</f>
        <v>0</v>
      </c>
      <c r="S26" s="47">
        <f>'3_DX'!S25+'4_ReX'!S25</f>
        <v>0</v>
      </c>
      <c r="T26" s="47">
        <f>'3_DX'!T25+'4_ReX'!T25</f>
        <v>0</v>
      </c>
      <c r="U26" s="47">
        <f>'3_DX'!U25+'4_ReX'!U25</f>
        <v>0</v>
      </c>
      <c r="V26" s="47">
        <f>'3_DX'!V25+'4_ReX'!V25</f>
        <v>0</v>
      </c>
      <c r="W26" s="47">
        <f>'3_DX'!W25+'4_ReX'!W25</f>
        <v>0</v>
      </c>
      <c r="X26" s="47">
        <f>'3_DX'!X25+'4_ReX'!X25</f>
        <v>0</v>
      </c>
      <c r="Y26" s="47">
        <f t="shared" si="0"/>
        <v>114680</v>
      </c>
    </row>
    <row r="27" spans="1:25" ht="14.4" x14ac:dyDescent="0.3">
      <c r="A27" s="7"/>
      <c r="B27" s="47"/>
    </row>
    <row r="28" spans="1:25" ht="14.4" x14ac:dyDescent="0.3">
      <c r="A28" s="106" t="s">
        <v>228</v>
      </c>
      <c r="B28" s="107" t="s">
        <v>231</v>
      </c>
      <c r="R28" s="30"/>
      <c r="S28" s="55"/>
      <c r="T28" s="33"/>
      <c r="U28" s="33"/>
      <c r="V28" s="33"/>
      <c r="W28" s="12"/>
      <c r="X28" s="33"/>
    </row>
    <row r="29" spans="1:25" ht="14.4" x14ac:dyDescent="0.3">
      <c r="A29" s="106" t="s">
        <v>227</v>
      </c>
      <c r="B29" s="108" t="s">
        <v>1</v>
      </c>
      <c r="R29" s="30"/>
      <c r="S29" s="55"/>
      <c r="T29" s="33"/>
      <c r="U29" s="33"/>
      <c r="V29" s="33"/>
      <c r="W29" s="12"/>
      <c r="X29" s="33"/>
    </row>
    <row r="30" spans="1:25" ht="14.4" x14ac:dyDescent="0.3">
      <c r="A30" s="43"/>
      <c r="B30" s="108" t="s">
        <v>215</v>
      </c>
      <c r="R30" s="30"/>
      <c r="S30" s="104"/>
      <c r="T30" s="33"/>
      <c r="U30" s="33"/>
      <c r="V30" s="33"/>
      <c r="W30" s="12"/>
      <c r="X30" s="33"/>
    </row>
    <row r="31" spans="1:25" ht="14.4" x14ac:dyDescent="0.3">
      <c r="A31" s="43"/>
      <c r="B31" s="108" t="s">
        <v>0</v>
      </c>
    </row>
    <row r="32" spans="1:25" x14ac:dyDescent="0.3">
      <c r="A32" s="47"/>
      <c r="B32" s="110" t="s">
        <v>226</v>
      </c>
    </row>
    <row r="33" spans="1:2" x14ac:dyDescent="0.3">
      <c r="A33" s="47"/>
      <c r="B33" s="47"/>
    </row>
    <row r="34" spans="1:2" x14ac:dyDescent="0.3">
      <c r="A34" s="47"/>
      <c r="B34" s="47"/>
    </row>
  </sheetData>
  <mergeCells count="7">
    <mergeCell ref="A6:B6"/>
    <mergeCell ref="A1:B3"/>
    <mergeCell ref="C1:Y1"/>
    <mergeCell ref="C2:Y2"/>
    <mergeCell ref="C3:Y3"/>
    <mergeCell ref="Y4:Y5"/>
    <mergeCell ref="A4:B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W35"/>
  <sheetViews>
    <sheetView zoomScaleNormal="100" workbookViewId="0">
      <pane xSplit="1" ySplit="3" topLeftCell="B21" activePane="bottomRight" state="frozen"/>
      <selection pane="topRight" activeCell="B1" sqref="B1"/>
      <selection pane="bottomLeft" activeCell="A6" sqref="A6"/>
      <selection pane="bottomRight" activeCell="L30" sqref="L30:L34"/>
    </sheetView>
  </sheetViews>
  <sheetFormatPr defaultRowHeight="14.4" x14ac:dyDescent="0.3"/>
  <cols>
    <col min="1" max="1" width="30.33203125" style="7" customWidth="1"/>
    <col min="2" max="2" width="7.33203125" style="7" customWidth="1"/>
    <col min="3" max="13" width="10.44140625" style="7" bestFit="1" customWidth="1"/>
    <col min="14" max="15" width="12.44140625" style="7" bestFit="1" customWidth="1"/>
    <col min="16" max="16" width="10.5546875" style="7" customWidth="1"/>
    <col min="17" max="27" width="9.33203125" style="7" customWidth="1"/>
    <col min="28" max="28" width="12.6640625" style="7" customWidth="1"/>
    <col min="29" max="29" width="13.33203125" style="7" customWidth="1"/>
    <col min="30" max="65" width="9.33203125" style="7" customWidth="1"/>
    <col min="66" max="71" width="11.33203125" style="7" customWidth="1"/>
    <col min="72" max="72" width="10.6640625" style="7" customWidth="1"/>
    <col min="73" max="263" width="8.88671875" style="7"/>
    <col min="264" max="264" width="41" style="7" customWidth="1"/>
    <col min="265" max="271" width="9.33203125" style="7" customWidth="1"/>
    <col min="272" max="272" width="10.5546875" style="7" customWidth="1"/>
    <col min="273" max="283" width="9.33203125" style="7" customWidth="1"/>
    <col min="284" max="284" width="12.6640625" style="7" customWidth="1"/>
    <col min="285" max="285" width="13.33203125" style="7" customWidth="1"/>
    <col min="286" max="321" width="9.33203125" style="7" customWidth="1"/>
    <col min="322" max="327" width="11.33203125" style="7" customWidth="1"/>
    <col min="328" max="328" width="10.6640625" style="7" customWidth="1"/>
    <col min="329" max="519" width="8.88671875" style="7"/>
    <col min="520" max="520" width="41" style="7" customWidth="1"/>
    <col min="521" max="527" width="9.33203125" style="7" customWidth="1"/>
    <col min="528" max="528" width="10.5546875" style="7" customWidth="1"/>
    <col min="529" max="539" width="9.33203125" style="7" customWidth="1"/>
    <col min="540" max="540" width="12.6640625" style="7" customWidth="1"/>
    <col min="541" max="541" width="13.33203125" style="7" customWidth="1"/>
    <col min="542" max="577" width="9.33203125" style="7" customWidth="1"/>
    <col min="578" max="583" width="11.33203125" style="7" customWidth="1"/>
    <col min="584" max="584" width="10.6640625" style="7" customWidth="1"/>
    <col min="585" max="775" width="8.88671875" style="7"/>
    <col min="776" max="776" width="41" style="7" customWidth="1"/>
    <col min="777" max="783" width="9.33203125" style="7" customWidth="1"/>
    <col min="784" max="784" width="10.5546875" style="7" customWidth="1"/>
    <col min="785" max="795" width="9.33203125" style="7" customWidth="1"/>
    <col min="796" max="796" width="12.6640625" style="7" customWidth="1"/>
    <col min="797" max="797" width="13.33203125" style="7" customWidth="1"/>
    <col min="798" max="833" width="9.33203125" style="7" customWidth="1"/>
    <col min="834" max="839" width="11.33203125" style="7" customWidth="1"/>
    <col min="840" max="840" width="10.6640625" style="7" customWidth="1"/>
    <col min="841" max="1031" width="8.88671875" style="7"/>
    <col min="1032" max="1032" width="41" style="7" customWidth="1"/>
    <col min="1033" max="1039" width="9.33203125" style="7" customWidth="1"/>
    <col min="1040" max="1040" width="10.5546875" style="7" customWidth="1"/>
    <col min="1041" max="1051" width="9.33203125" style="7" customWidth="1"/>
    <col min="1052" max="1052" width="12.6640625" style="7" customWidth="1"/>
    <col min="1053" max="1053" width="13.33203125" style="7" customWidth="1"/>
    <col min="1054" max="1089" width="9.33203125" style="7" customWidth="1"/>
    <col min="1090" max="1095" width="11.33203125" style="7" customWidth="1"/>
    <col min="1096" max="1096" width="10.6640625" style="7" customWidth="1"/>
    <col min="1097" max="1287" width="8.88671875" style="7"/>
    <col min="1288" max="1288" width="41" style="7" customWidth="1"/>
    <col min="1289" max="1295" width="9.33203125" style="7" customWidth="1"/>
    <col min="1296" max="1296" width="10.5546875" style="7" customWidth="1"/>
    <col min="1297" max="1307" width="9.33203125" style="7" customWidth="1"/>
    <col min="1308" max="1308" width="12.6640625" style="7" customWidth="1"/>
    <col min="1309" max="1309" width="13.33203125" style="7" customWidth="1"/>
    <col min="1310" max="1345" width="9.33203125" style="7" customWidth="1"/>
    <col min="1346" max="1351" width="11.33203125" style="7" customWidth="1"/>
    <col min="1352" max="1352" width="10.6640625" style="7" customWidth="1"/>
    <col min="1353" max="1543" width="8.88671875" style="7"/>
    <col min="1544" max="1544" width="41" style="7" customWidth="1"/>
    <col min="1545" max="1551" width="9.33203125" style="7" customWidth="1"/>
    <col min="1552" max="1552" width="10.5546875" style="7" customWidth="1"/>
    <col min="1553" max="1563" width="9.33203125" style="7" customWidth="1"/>
    <col min="1564" max="1564" width="12.6640625" style="7" customWidth="1"/>
    <col min="1565" max="1565" width="13.33203125" style="7" customWidth="1"/>
    <col min="1566" max="1601" width="9.33203125" style="7" customWidth="1"/>
    <col min="1602" max="1607" width="11.33203125" style="7" customWidth="1"/>
    <col min="1608" max="1608" width="10.6640625" style="7" customWidth="1"/>
    <col min="1609" max="1799" width="8.88671875" style="7"/>
    <col min="1800" max="1800" width="41" style="7" customWidth="1"/>
    <col min="1801" max="1807" width="9.33203125" style="7" customWidth="1"/>
    <col min="1808" max="1808" width="10.5546875" style="7" customWidth="1"/>
    <col min="1809" max="1819" width="9.33203125" style="7" customWidth="1"/>
    <col min="1820" max="1820" width="12.6640625" style="7" customWidth="1"/>
    <col min="1821" max="1821" width="13.33203125" style="7" customWidth="1"/>
    <col min="1822" max="1857" width="9.33203125" style="7" customWidth="1"/>
    <col min="1858" max="1863" width="11.33203125" style="7" customWidth="1"/>
    <col min="1864" max="1864" width="10.6640625" style="7" customWidth="1"/>
    <col min="1865" max="2055" width="8.88671875" style="7"/>
    <col min="2056" max="2056" width="41" style="7" customWidth="1"/>
    <col min="2057" max="2063" width="9.33203125" style="7" customWidth="1"/>
    <col min="2064" max="2064" width="10.5546875" style="7" customWidth="1"/>
    <col min="2065" max="2075" width="9.33203125" style="7" customWidth="1"/>
    <col min="2076" max="2076" width="12.6640625" style="7" customWidth="1"/>
    <col min="2077" max="2077" width="13.33203125" style="7" customWidth="1"/>
    <col min="2078" max="2113" width="9.33203125" style="7" customWidth="1"/>
    <col min="2114" max="2119" width="11.33203125" style="7" customWidth="1"/>
    <col min="2120" max="2120" width="10.6640625" style="7" customWidth="1"/>
    <col min="2121" max="2311" width="8.88671875" style="7"/>
    <col min="2312" max="2312" width="41" style="7" customWidth="1"/>
    <col min="2313" max="2319" width="9.33203125" style="7" customWidth="1"/>
    <col min="2320" max="2320" width="10.5546875" style="7" customWidth="1"/>
    <col min="2321" max="2331" width="9.33203125" style="7" customWidth="1"/>
    <col min="2332" max="2332" width="12.6640625" style="7" customWidth="1"/>
    <col min="2333" max="2333" width="13.33203125" style="7" customWidth="1"/>
    <col min="2334" max="2369" width="9.33203125" style="7" customWidth="1"/>
    <col min="2370" max="2375" width="11.33203125" style="7" customWidth="1"/>
    <col min="2376" max="2376" width="10.6640625" style="7" customWidth="1"/>
    <col min="2377" max="2567" width="8.88671875" style="7"/>
    <col min="2568" max="2568" width="41" style="7" customWidth="1"/>
    <col min="2569" max="2575" width="9.33203125" style="7" customWidth="1"/>
    <col min="2576" max="2576" width="10.5546875" style="7" customWidth="1"/>
    <col min="2577" max="2587" width="9.33203125" style="7" customWidth="1"/>
    <col min="2588" max="2588" width="12.6640625" style="7" customWidth="1"/>
    <col min="2589" max="2589" width="13.33203125" style="7" customWidth="1"/>
    <col min="2590" max="2625" width="9.33203125" style="7" customWidth="1"/>
    <col min="2626" max="2631" width="11.33203125" style="7" customWidth="1"/>
    <col min="2632" max="2632" width="10.6640625" style="7" customWidth="1"/>
    <col min="2633" max="2823" width="8.88671875" style="7"/>
    <col min="2824" max="2824" width="41" style="7" customWidth="1"/>
    <col min="2825" max="2831" width="9.33203125" style="7" customWidth="1"/>
    <col min="2832" max="2832" width="10.5546875" style="7" customWidth="1"/>
    <col min="2833" max="2843" width="9.33203125" style="7" customWidth="1"/>
    <col min="2844" max="2844" width="12.6640625" style="7" customWidth="1"/>
    <col min="2845" max="2845" width="13.33203125" style="7" customWidth="1"/>
    <col min="2846" max="2881" width="9.33203125" style="7" customWidth="1"/>
    <col min="2882" max="2887" width="11.33203125" style="7" customWidth="1"/>
    <col min="2888" max="2888" width="10.6640625" style="7" customWidth="1"/>
    <col min="2889" max="3079" width="8.88671875" style="7"/>
    <col min="3080" max="3080" width="41" style="7" customWidth="1"/>
    <col min="3081" max="3087" width="9.33203125" style="7" customWidth="1"/>
    <col min="3088" max="3088" width="10.5546875" style="7" customWidth="1"/>
    <col min="3089" max="3099" width="9.33203125" style="7" customWidth="1"/>
    <col min="3100" max="3100" width="12.6640625" style="7" customWidth="1"/>
    <col min="3101" max="3101" width="13.33203125" style="7" customWidth="1"/>
    <col min="3102" max="3137" width="9.33203125" style="7" customWidth="1"/>
    <col min="3138" max="3143" width="11.33203125" style="7" customWidth="1"/>
    <col min="3144" max="3144" width="10.6640625" style="7" customWidth="1"/>
    <col min="3145" max="3335" width="8.88671875" style="7"/>
    <col min="3336" max="3336" width="41" style="7" customWidth="1"/>
    <col min="3337" max="3343" width="9.33203125" style="7" customWidth="1"/>
    <col min="3344" max="3344" width="10.5546875" style="7" customWidth="1"/>
    <col min="3345" max="3355" width="9.33203125" style="7" customWidth="1"/>
    <col min="3356" max="3356" width="12.6640625" style="7" customWidth="1"/>
    <col min="3357" max="3357" width="13.33203125" style="7" customWidth="1"/>
    <col min="3358" max="3393" width="9.33203125" style="7" customWidth="1"/>
    <col min="3394" max="3399" width="11.33203125" style="7" customWidth="1"/>
    <col min="3400" max="3400" width="10.6640625" style="7" customWidth="1"/>
    <col min="3401" max="3591" width="8.88671875" style="7"/>
    <col min="3592" max="3592" width="41" style="7" customWidth="1"/>
    <col min="3593" max="3599" width="9.33203125" style="7" customWidth="1"/>
    <col min="3600" max="3600" width="10.5546875" style="7" customWidth="1"/>
    <col min="3601" max="3611" width="9.33203125" style="7" customWidth="1"/>
    <col min="3612" max="3612" width="12.6640625" style="7" customWidth="1"/>
    <col min="3613" max="3613" width="13.33203125" style="7" customWidth="1"/>
    <col min="3614" max="3649" width="9.33203125" style="7" customWidth="1"/>
    <col min="3650" max="3655" width="11.33203125" style="7" customWidth="1"/>
    <col min="3656" max="3656" width="10.6640625" style="7" customWidth="1"/>
    <col min="3657" max="3847" width="8.88671875" style="7"/>
    <col min="3848" max="3848" width="41" style="7" customWidth="1"/>
    <col min="3849" max="3855" width="9.33203125" style="7" customWidth="1"/>
    <col min="3856" max="3856" width="10.5546875" style="7" customWidth="1"/>
    <col min="3857" max="3867" width="9.33203125" style="7" customWidth="1"/>
    <col min="3868" max="3868" width="12.6640625" style="7" customWidth="1"/>
    <col min="3869" max="3869" width="13.33203125" style="7" customWidth="1"/>
    <col min="3870" max="3905" width="9.33203125" style="7" customWidth="1"/>
    <col min="3906" max="3911" width="11.33203125" style="7" customWidth="1"/>
    <col min="3912" max="3912" width="10.6640625" style="7" customWidth="1"/>
    <col min="3913" max="4103" width="8.88671875" style="7"/>
    <col min="4104" max="4104" width="41" style="7" customWidth="1"/>
    <col min="4105" max="4111" width="9.33203125" style="7" customWidth="1"/>
    <col min="4112" max="4112" width="10.5546875" style="7" customWidth="1"/>
    <col min="4113" max="4123" width="9.33203125" style="7" customWidth="1"/>
    <col min="4124" max="4124" width="12.6640625" style="7" customWidth="1"/>
    <col min="4125" max="4125" width="13.33203125" style="7" customWidth="1"/>
    <col min="4126" max="4161" width="9.33203125" style="7" customWidth="1"/>
    <col min="4162" max="4167" width="11.33203125" style="7" customWidth="1"/>
    <col min="4168" max="4168" width="10.6640625" style="7" customWidth="1"/>
    <col min="4169" max="4359" width="8.88671875" style="7"/>
    <col min="4360" max="4360" width="41" style="7" customWidth="1"/>
    <col min="4361" max="4367" width="9.33203125" style="7" customWidth="1"/>
    <col min="4368" max="4368" width="10.5546875" style="7" customWidth="1"/>
    <col min="4369" max="4379" width="9.33203125" style="7" customWidth="1"/>
    <col min="4380" max="4380" width="12.6640625" style="7" customWidth="1"/>
    <col min="4381" max="4381" width="13.33203125" style="7" customWidth="1"/>
    <col min="4382" max="4417" width="9.33203125" style="7" customWidth="1"/>
    <col min="4418" max="4423" width="11.33203125" style="7" customWidth="1"/>
    <col min="4424" max="4424" width="10.6640625" style="7" customWidth="1"/>
    <col min="4425" max="4615" width="8.88671875" style="7"/>
    <col min="4616" max="4616" width="41" style="7" customWidth="1"/>
    <col min="4617" max="4623" width="9.33203125" style="7" customWidth="1"/>
    <col min="4624" max="4624" width="10.5546875" style="7" customWidth="1"/>
    <col min="4625" max="4635" width="9.33203125" style="7" customWidth="1"/>
    <col min="4636" max="4636" width="12.6640625" style="7" customWidth="1"/>
    <col min="4637" max="4637" width="13.33203125" style="7" customWidth="1"/>
    <col min="4638" max="4673" width="9.33203125" style="7" customWidth="1"/>
    <col min="4674" max="4679" width="11.33203125" style="7" customWidth="1"/>
    <col min="4680" max="4680" width="10.6640625" style="7" customWidth="1"/>
    <col min="4681" max="4871" width="8.88671875" style="7"/>
    <col min="4872" max="4872" width="41" style="7" customWidth="1"/>
    <col min="4873" max="4879" width="9.33203125" style="7" customWidth="1"/>
    <col min="4880" max="4880" width="10.5546875" style="7" customWidth="1"/>
    <col min="4881" max="4891" width="9.33203125" style="7" customWidth="1"/>
    <col min="4892" max="4892" width="12.6640625" style="7" customWidth="1"/>
    <col min="4893" max="4893" width="13.33203125" style="7" customWidth="1"/>
    <col min="4894" max="4929" width="9.33203125" style="7" customWidth="1"/>
    <col min="4930" max="4935" width="11.33203125" style="7" customWidth="1"/>
    <col min="4936" max="4936" width="10.6640625" style="7" customWidth="1"/>
    <col min="4937" max="5127" width="8.88671875" style="7"/>
    <col min="5128" max="5128" width="41" style="7" customWidth="1"/>
    <col min="5129" max="5135" width="9.33203125" style="7" customWidth="1"/>
    <col min="5136" max="5136" width="10.5546875" style="7" customWidth="1"/>
    <col min="5137" max="5147" width="9.33203125" style="7" customWidth="1"/>
    <col min="5148" max="5148" width="12.6640625" style="7" customWidth="1"/>
    <col min="5149" max="5149" width="13.33203125" style="7" customWidth="1"/>
    <col min="5150" max="5185" width="9.33203125" style="7" customWidth="1"/>
    <col min="5186" max="5191" width="11.33203125" style="7" customWidth="1"/>
    <col min="5192" max="5192" width="10.6640625" style="7" customWidth="1"/>
    <col min="5193" max="5383" width="8.88671875" style="7"/>
    <col min="5384" max="5384" width="41" style="7" customWidth="1"/>
    <col min="5385" max="5391" width="9.33203125" style="7" customWidth="1"/>
    <col min="5392" max="5392" width="10.5546875" style="7" customWidth="1"/>
    <col min="5393" max="5403" width="9.33203125" style="7" customWidth="1"/>
    <col min="5404" max="5404" width="12.6640625" style="7" customWidth="1"/>
    <col min="5405" max="5405" width="13.33203125" style="7" customWidth="1"/>
    <col min="5406" max="5441" width="9.33203125" style="7" customWidth="1"/>
    <col min="5442" max="5447" width="11.33203125" style="7" customWidth="1"/>
    <col min="5448" max="5448" width="10.6640625" style="7" customWidth="1"/>
    <col min="5449" max="5639" width="8.88671875" style="7"/>
    <col min="5640" max="5640" width="41" style="7" customWidth="1"/>
    <col min="5641" max="5647" width="9.33203125" style="7" customWidth="1"/>
    <col min="5648" max="5648" width="10.5546875" style="7" customWidth="1"/>
    <col min="5649" max="5659" width="9.33203125" style="7" customWidth="1"/>
    <col min="5660" max="5660" width="12.6640625" style="7" customWidth="1"/>
    <col min="5661" max="5661" width="13.33203125" style="7" customWidth="1"/>
    <col min="5662" max="5697" width="9.33203125" style="7" customWidth="1"/>
    <col min="5698" max="5703" width="11.33203125" style="7" customWidth="1"/>
    <col min="5704" max="5704" width="10.6640625" style="7" customWidth="1"/>
    <col min="5705" max="5895" width="8.88671875" style="7"/>
    <col min="5896" max="5896" width="41" style="7" customWidth="1"/>
    <col min="5897" max="5903" width="9.33203125" style="7" customWidth="1"/>
    <col min="5904" max="5904" width="10.5546875" style="7" customWidth="1"/>
    <col min="5905" max="5915" width="9.33203125" style="7" customWidth="1"/>
    <col min="5916" max="5916" width="12.6640625" style="7" customWidth="1"/>
    <col min="5917" max="5917" width="13.33203125" style="7" customWidth="1"/>
    <col min="5918" max="5953" width="9.33203125" style="7" customWidth="1"/>
    <col min="5954" max="5959" width="11.33203125" style="7" customWidth="1"/>
    <col min="5960" max="5960" width="10.6640625" style="7" customWidth="1"/>
    <col min="5961" max="6151" width="8.88671875" style="7"/>
    <col min="6152" max="6152" width="41" style="7" customWidth="1"/>
    <col min="6153" max="6159" width="9.33203125" style="7" customWidth="1"/>
    <col min="6160" max="6160" width="10.5546875" style="7" customWidth="1"/>
    <col min="6161" max="6171" width="9.33203125" style="7" customWidth="1"/>
    <col min="6172" max="6172" width="12.6640625" style="7" customWidth="1"/>
    <col min="6173" max="6173" width="13.33203125" style="7" customWidth="1"/>
    <col min="6174" max="6209" width="9.33203125" style="7" customWidth="1"/>
    <col min="6210" max="6215" width="11.33203125" style="7" customWidth="1"/>
    <col min="6216" max="6216" width="10.6640625" style="7" customWidth="1"/>
    <col min="6217" max="6407" width="8.88671875" style="7"/>
    <col min="6408" max="6408" width="41" style="7" customWidth="1"/>
    <col min="6409" max="6415" width="9.33203125" style="7" customWidth="1"/>
    <col min="6416" max="6416" width="10.5546875" style="7" customWidth="1"/>
    <col min="6417" max="6427" width="9.33203125" style="7" customWidth="1"/>
    <col min="6428" max="6428" width="12.6640625" style="7" customWidth="1"/>
    <col min="6429" max="6429" width="13.33203125" style="7" customWidth="1"/>
    <col min="6430" max="6465" width="9.33203125" style="7" customWidth="1"/>
    <col min="6466" max="6471" width="11.33203125" style="7" customWidth="1"/>
    <col min="6472" max="6472" width="10.6640625" style="7" customWidth="1"/>
    <col min="6473" max="6663" width="8.88671875" style="7"/>
    <col min="6664" max="6664" width="41" style="7" customWidth="1"/>
    <col min="6665" max="6671" width="9.33203125" style="7" customWidth="1"/>
    <col min="6672" max="6672" width="10.5546875" style="7" customWidth="1"/>
    <col min="6673" max="6683" width="9.33203125" style="7" customWidth="1"/>
    <col min="6684" max="6684" width="12.6640625" style="7" customWidth="1"/>
    <col min="6685" max="6685" width="13.33203125" style="7" customWidth="1"/>
    <col min="6686" max="6721" width="9.33203125" style="7" customWidth="1"/>
    <col min="6722" max="6727" width="11.33203125" style="7" customWidth="1"/>
    <col min="6728" max="6728" width="10.6640625" style="7" customWidth="1"/>
    <col min="6729" max="6919" width="8.88671875" style="7"/>
    <col min="6920" max="6920" width="41" style="7" customWidth="1"/>
    <col min="6921" max="6927" width="9.33203125" style="7" customWidth="1"/>
    <col min="6928" max="6928" width="10.5546875" style="7" customWidth="1"/>
    <col min="6929" max="6939" width="9.33203125" style="7" customWidth="1"/>
    <col min="6940" max="6940" width="12.6640625" style="7" customWidth="1"/>
    <col min="6941" max="6941" width="13.33203125" style="7" customWidth="1"/>
    <col min="6942" max="6977" width="9.33203125" style="7" customWidth="1"/>
    <col min="6978" max="6983" width="11.33203125" style="7" customWidth="1"/>
    <col min="6984" max="6984" width="10.6640625" style="7" customWidth="1"/>
    <col min="6985" max="7175" width="8.88671875" style="7"/>
    <col min="7176" max="7176" width="41" style="7" customWidth="1"/>
    <col min="7177" max="7183" width="9.33203125" style="7" customWidth="1"/>
    <col min="7184" max="7184" width="10.5546875" style="7" customWidth="1"/>
    <col min="7185" max="7195" width="9.33203125" style="7" customWidth="1"/>
    <col min="7196" max="7196" width="12.6640625" style="7" customWidth="1"/>
    <col min="7197" max="7197" width="13.33203125" style="7" customWidth="1"/>
    <col min="7198" max="7233" width="9.33203125" style="7" customWidth="1"/>
    <col min="7234" max="7239" width="11.33203125" style="7" customWidth="1"/>
    <col min="7240" max="7240" width="10.6640625" style="7" customWidth="1"/>
    <col min="7241" max="7431" width="8.88671875" style="7"/>
    <col min="7432" max="7432" width="41" style="7" customWidth="1"/>
    <col min="7433" max="7439" width="9.33203125" style="7" customWidth="1"/>
    <col min="7440" max="7440" width="10.5546875" style="7" customWidth="1"/>
    <col min="7441" max="7451" width="9.33203125" style="7" customWidth="1"/>
    <col min="7452" max="7452" width="12.6640625" style="7" customWidth="1"/>
    <col min="7453" max="7453" width="13.33203125" style="7" customWidth="1"/>
    <col min="7454" max="7489" width="9.33203125" style="7" customWidth="1"/>
    <col min="7490" max="7495" width="11.33203125" style="7" customWidth="1"/>
    <col min="7496" max="7496" width="10.6640625" style="7" customWidth="1"/>
    <col min="7497" max="7687" width="8.88671875" style="7"/>
    <col min="7688" max="7688" width="41" style="7" customWidth="1"/>
    <col min="7689" max="7695" width="9.33203125" style="7" customWidth="1"/>
    <col min="7696" max="7696" width="10.5546875" style="7" customWidth="1"/>
    <col min="7697" max="7707" width="9.33203125" style="7" customWidth="1"/>
    <col min="7708" max="7708" width="12.6640625" style="7" customWidth="1"/>
    <col min="7709" max="7709" width="13.33203125" style="7" customWidth="1"/>
    <col min="7710" max="7745" width="9.33203125" style="7" customWidth="1"/>
    <col min="7746" max="7751" width="11.33203125" style="7" customWidth="1"/>
    <col min="7752" max="7752" width="10.6640625" style="7" customWidth="1"/>
    <col min="7753" max="7943" width="8.88671875" style="7"/>
    <col min="7944" max="7944" width="41" style="7" customWidth="1"/>
    <col min="7945" max="7951" width="9.33203125" style="7" customWidth="1"/>
    <col min="7952" max="7952" width="10.5546875" style="7" customWidth="1"/>
    <col min="7953" max="7963" width="9.33203125" style="7" customWidth="1"/>
    <col min="7964" max="7964" width="12.6640625" style="7" customWidth="1"/>
    <col min="7965" max="7965" width="13.33203125" style="7" customWidth="1"/>
    <col min="7966" max="8001" width="9.33203125" style="7" customWidth="1"/>
    <col min="8002" max="8007" width="11.33203125" style="7" customWidth="1"/>
    <col min="8008" max="8008" width="10.6640625" style="7" customWidth="1"/>
    <col min="8009" max="8199" width="8.88671875" style="7"/>
    <col min="8200" max="8200" width="41" style="7" customWidth="1"/>
    <col min="8201" max="8207" width="9.33203125" style="7" customWidth="1"/>
    <col min="8208" max="8208" width="10.5546875" style="7" customWidth="1"/>
    <col min="8209" max="8219" width="9.33203125" style="7" customWidth="1"/>
    <col min="8220" max="8220" width="12.6640625" style="7" customWidth="1"/>
    <col min="8221" max="8221" width="13.33203125" style="7" customWidth="1"/>
    <col min="8222" max="8257" width="9.33203125" style="7" customWidth="1"/>
    <col min="8258" max="8263" width="11.33203125" style="7" customWidth="1"/>
    <col min="8264" max="8264" width="10.6640625" style="7" customWidth="1"/>
    <col min="8265" max="8455" width="8.88671875" style="7"/>
    <col min="8456" max="8456" width="41" style="7" customWidth="1"/>
    <col min="8457" max="8463" width="9.33203125" style="7" customWidth="1"/>
    <col min="8464" max="8464" width="10.5546875" style="7" customWidth="1"/>
    <col min="8465" max="8475" width="9.33203125" style="7" customWidth="1"/>
    <col min="8476" max="8476" width="12.6640625" style="7" customWidth="1"/>
    <col min="8477" max="8477" width="13.33203125" style="7" customWidth="1"/>
    <col min="8478" max="8513" width="9.33203125" style="7" customWidth="1"/>
    <col min="8514" max="8519" width="11.33203125" style="7" customWidth="1"/>
    <col min="8520" max="8520" width="10.6640625" style="7" customWidth="1"/>
    <col min="8521" max="8711" width="8.88671875" style="7"/>
    <col min="8712" max="8712" width="41" style="7" customWidth="1"/>
    <col min="8713" max="8719" width="9.33203125" style="7" customWidth="1"/>
    <col min="8720" max="8720" width="10.5546875" style="7" customWidth="1"/>
    <col min="8721" max="8731" width="9.33203125" style="7" customWidth="1"/>
    <col min="8732" max="8732" width="12.6640625" style="7" customWidth="1"/>
    <col min="8733" max="8733" width="13.33203125" style="7" customWidth="1"/>
    <col min="8734" max="8769" width="9.33203125" style="7" customWidth="1"/>
    <col min="8770" max="8775" width="11.33203125" style="7" customWidth="1"/>
    <col min="8776" max="8776" width="10.6640625" style="7" customWidth="1"/>
    <col min="8777" max="8967" width="8.88671875" style="7"/>
    <col min="8968" max="8968" width="41" style="7" customWidth="1"/>
    <col min="8969" max="8975" width="9.33203125" style="7" customWidth="1"/>
    <col min="8976" max="8976" width="10.5546875" style="7" customWidth="1"/>
    <col min="8977" max="8987" width="9.33203125" style="7" customWidth="1"/>
    <col min="8988" max="8988" width="12.6640625" style="7" customWidth="1"/>
    <col min="8989" max="8989" width="13.33203125" style="7" customWidth="1"/>
    <col min="8990" max="9025" width="9.33203125" style="7" customWidth="1"/>
    <col min="9026" max="9031" width="11.33203125" style="7" customWidth="1"/>
    <col min="9032" max="9032" width="10.6640625" style="7" customWidth="1"/>
    <col min="9033" max="9223" width="8.88671875" style="7"/>
    <col min="9224" max="9224" width="41" style="7" customWidth="1"/>
    <col min="9225" max="9231" width="9.33203125" style="7" customWidth="1"/>
    <col min="9232" max="9232" width="10.5546875" style="7" customWidth="1"/>
    <col min="9233" max="9243" width="9.33203125" style="7" customWidth="1"/>
    <col min="9244" max="9244" width="12.6640625" style="7" customWidth="1"/>
    <col min="9245" max="9245" width="13.33203125" style="7" customWidth="1"/>
    <col min="9246" max="9281" width="9.33203125" style="7" customWidth="1"/>
    <col min="9282" max="9287" width="11.33203125" style="7" customWidth="1"/>
    <col min="9288" max="9288" width="10.6640625" style="7" customWidth="1"/>
    <col min="9289" max="9479" width="8.88671875" style="7"/>
    <col min="9480" max="9480" width="41" style="7" customWidth="1"/>
    <col min="9481" max="9487" width="9.33203125" style="7" customWidth="1"/>
    <col min="9488" max="9488" width="10.5546875" style="7" customWidth="1"/>
    <col min="9489" max="9499" width="9.33203125" style="7" customWidth="1"/>
    <col min="9500" max="9500" width="12.6640625" style="7" customWidth="1"/>
    <col min="9501" max="9501" width="13.33203125" style="7" customWidth="1"/>
    <col min="9502" max="9537" width="9.33203125" style="7" customWidth="1"/>
    <col min="9538" max="9543" width="11.33203125" style="7" customWidth="1"/>
    <col min="9544" max="9544" width="10.6640625" style="7" customWidth="1"/>
    <col min="9545" max="9735" width="8.88671875" style="7"/>
    <col min="9736" max="9736" width="41" style="7" customWidth="1"/>
    <col min="9737" max="9743" width="9.33203125" style="7" customWidth="1"/>
    <col min="9744" max="9744" width="10.5546875" style="7" customWidth="1"/>
    <col min="9745" max="9755" width="9.33203125" style="7" customWidth="1"/>
    <col min="9756" max="9756" width="12.6640625" style="7" customWidth="1"/>
    <col min="9757" max="9757" width="13.33203125" style="7" customWidth="1"/>
    <col min="9758" max="9793" width="9.33203125" style="7" customWidth="1"/>
    <col min="9794" max="9799" width="11.33203125" style="7" customWidth="1"/>
    <col min="9800" max="9800" width="10.6640625" style="7" customWidth="1"/>
    <col min="9801" max="9991" width="8.88671875" style="7"/>
    <col min="9992" max="9992" width="41" style="7" customWidth="1"/>
    <col min="9993" max="9999" width="9.33203125" style="7" customWidth="1"/>
    <col min="10000" max="10000" width="10.5546875" style="7" customWidth="1"/>
    <col min="10001" max="10011" width="9.33203125" style="7" customWidth="1"/>
    <col min="10012" max="10012" width="12.6640625" style="7" customWidth="1"/>
    <col min="10013" max="10013" width="13.33203125" style="7" customWidth="1"/>
    <col min="10014" max="10049" width="9.33203125" style="7" customWidth="1"/>
    <col min="10050" max="10055" width="11.33203125" style="7" customWidth="1"/>
    <col min="10056" max="10056" width="10.6640625" style="7" customWidth="1"/>
    <col min="10057" max="10247" width="8.88671875" style="7"/>
    <col min="10248" max="10248" width="41" style="7" customWidth="1"/>
    <col min="10249" max="10255" width="9.33203125" style="7" customWidth="1"/>
    <col min="10256" max="10256" width="10.5546875" style="7" customWidth="1"/>
    <col min="10257" max="10267" width="9.33203125" style="7" customWidth="1"/>
    <col min="10268" max="10268" width="12.6640625" style="7" customWidth="1"/>
    <col min="10269" max="10269" width="13.33203125" style="7" customWidth="1"/>
    <col min="10270" max="10305" width="9.33203125" style="7" customWidth="1"/>
    <col min="10306" max="10311" width="11.33203125" style="7" customWidth="1"/>
    <col min="10312" max="10312" width="10.6640625" style="7" customWidth="1"/>
    <col min="10313" max="10503" width="8.88671875" style="7"/>
    <col min="10504" max="10504" width="41" style="7" customWidth="1"/>
    <col min="10505" max="10511" width="9.33203125" style="7" customWidth="1"/>
    <col min="10512" max="10512" width="10.5546875" style="7" customWidth="1"/>
    <col min="10513" max="10523" width="9.33203125" style="7" customWidth="1"/>
    <col min="10524" max="10524" width="12.6640625" style="7" customWidth="1"/>
    <col min="10525" max="10525" width="13.33203125" style="7" customWidth="1"/>
    <col min="10526" max="10561" width="9.33203125" style="7" customWidth="1"/>
    <col min="10562" max="10567" width="11.33203125" style="7" customWidth="1"/>
    <col min="10568" max="10568" width="10.6640625" style="7" customWidth="1"/>
    <col min="10569" max="10759" width="8.88671875" style="7"/>
    <col min="10760" max="10760" width="41" style="7" customWidth="1"/>
    <col min="10761" max="10767" width="9.33203125" style="7" customWidth="1"/>
    <col min="10768" max="10768" width="10.5546875" style="7" customWidth="1"/>
    <col min="10769" max="10779" width="9.33203125" style="7" customWidth="1"/>
    <col min="10780" max="10780" width="12.6640625" style="7" customWidth="1"/>
    <col min="10781" max="10781" width="13.33203125" style="7" customWidth="1"/>
    <col min="10782" max="10817" width="9.33203125" style="7" customWidth="1"/>
    <col min="10818" max="10823" width="11.33203125" style="7" customWidth="1"/>
    <col min="10824" max="10824" width="10.6640625" style="7" customWidth="1"/>
    <col min="10825" max="11015" width="8.88671875" style="7"/>
    <col min="11016" max="11016" width="41" style="7" customWidth="1"/>
    <col min="11017" max="11023" width="9.33203125" style="7" customWidth="1"/>
    <col min="11024" max="11024" width="10.5546875" style="7" customWidth="1"/>
    <col min="11025" max="11035" width="9.33203125" style="7" customWidth="1"/>
    <col min="11036" max="11036" width="12.6640625" style="7" customWidth="1"/>
    <col min="11037" max="11037" width="13.33203125" style="7" customWidth="1"/>
    <col min="11038" max="11073" width="9.33203125" style="7" customWidth="1"/>
    <col min="11074" max="11079" width="11.33203125" style="7" customWidth="1"/>
    <col min="11080" max="11080" width="10.6640625" style="7" customWidth="1"/>
    <col min="11081" max="11271" width="8.88671875" style="7"/>
    <col min="11272" max="11272" width="41" style="7" customWidth="1"/>
    <col min="11273" max="11279" width="9.33203125" style="7" customWidth="1"/>
    <col min="11280" max="11280" width="10.5546875" style="7" customWidth="1"/>
    <col min="11281" max="11291" width="9.33203125" style="7" customWidth="1"/>
    <col min="11292" max="11292" width="12.6640625" style="7" customWidth="1"/>
    <col min="11293" max="11293" width="13.33203125" style="7" customWidth="1"/>
    <col min="11294" max="11329" width="9.33203125" style="7" customWidth="1"/>
    <col min="11330" max="11335" width="11.33203125" style="7" customWidth="1"/>
    <col min="11336" max="11336" width="10.6640625" style="7" customWidth="1"/>
    <col min="11337" max="11527" width="8.88671875" style="7"/>
    <col min="11528" max="11528" width="41" style="7" customWidth="1"/>
    <col min="11529" max="11535" width="9.33203125" style="7" customWidth="1"/>
    <col min="11536" max="11536" width="10.5546875" style="7" customWidth="1"/>
    <col min="11537" max="11547" width="9.33203125" style="7" customWidth="1"/>
    <col min="11548" max="11548" width="12.6640625" style="7" customWidth="1"/>
    <col min="11549" max="11549" width="13.33203125" style="7" customWidth="1"/>
    <col min="11550" max="11585" width="9.33203125" style="7" customWidth="1"/>
    <col min="11586" max="11591" width="11.33203125" style="7" customWidth="1"/>
    <col min="11592" max="11592" width="10.6640625" style="7" customWidth="1"/>
    <col min="11593" max="11783" width="8.88671875" style="7"/>
    <col min="11784" max="11784" width="41" style="7" customWidth="1"/>
    <col min="11785" max="11791" width="9.33203125" style="7" customWidth="1"/>
    <col min="11792" max="11792" width="10.5546875" style="7" customWidth="1"/>
    <col min="11793" max="11803" width="9.33203125" style="7" customWidth="1"/>
    <col min="11804" max="11804" width="12.6640625" style="7" customWidth="1"/>
    <col min="11805" max="11805" width="13.33203125" style="7" customWidth="1"/>
    <col min="11806" max="11841" width="9.33203125" style="7" customWidth="1"/>
    <col min="11842" max="11847" width="11.33203125" style="7" customWidth="1"/>
    <col min="11848" max="11848" width="10.6640625" style="7" customWidth="1"/>
    <col min="11849" max="12039" width="8.88671875" style="7"/>
    <col min="12040" max="12040" width="41" style="7" customWidth="1"/>
    <col min="12041" max="12047" width="9.33203125" style="7" customWidth="1"/>
    <col min="12048" max="12048" width="10.5546875" style="7" customWidth="1"/>
    <col min="12049" max="12059" width="9.33203125" style="7" customWidth="1"/>
    <col min="12060" max="12060" width="12.6640625" style="7" customWidth="1"/>
    <col min="12061" max="12061" width="13.33203125" style="7" customWidth="1"/>
    <col min="12062" max="12097" width="9.33203125" style="7" customWidth="1"/>
    <col min="12098" max="12103" width="11.33203125" style="7" customWidth="1"/>
    <col min="12104" max="12104" width="10.6640625" style="7" customWidth="1"/>
    <col min="12105" max="12295" width="8.88671875" style="7"/>
    <col min="12296" max="12296" width="41" style="7" customWidth="1"/>
    <col min="12297" max="12303" width="9.33203125" style="7" customWidth="1"/>
    <col min="12304" max="12304" width="10.5546875" style="7" customWidth="1"/>
    <col min="12305" max="12315" width="9.33203125" style="7" customWidth="1"/>
    <col min="12316" max="12316" width="12.6640625" style="7" customWidth="1"/>
    <col min="12317" max="12317" width="13.33203125" style="7" customWidth="1"/>
    <col min="12318" max="12353" width="9.33203125" style="7" customWidth="1"/>
    <col min="12354" max="12359" width="11.33203125" style="7" customWidth="1"/>
    <col min="12360" max="12360" width="10.6640625" style="7" customWidth="1"/>
    <col min="12361" max="12551" width="8.88671875" style="7"/>
    <col min="12552" max="12552" width="41" style="7" customWidth="1"/>
    <col min="12553" max="12559" width="9.33203125" style="7" customWidth="1"/>
    <col min="12560" max="12560" width="10.5546875" style="7" customWidth="1"/>
    <col min="12561" max="12571" width="9.33203125" style="7" customWidth="1"/>
    <col min="12572" max="12572" width="12.6640625" style="7" customWidth="1"/>
    <col min="12573" max="12573" width="13.33203125" style="7" customWidth="1"/>
    <col min="12574" max="12609" width="9.33203125" style="7" customWidth="1"/>
    <col min="12610" max="12615" width="11.33203125" style="7" customWidth="1"/>
    <col min="12616" max="12616" width="10.6640625" style="7" customWidth="1"/>
    <col min="12617" max="12807" width="8.88671875" style="7"/>
    <col min="12808" max="12808" width="41" style="7" customWidth="1"/>
    <col min="12809" max="12815" width="9.33203125" style="7" customWidth="1"/>
    <col min="12816" max="12816" width="10.5546875" style="7" customWidth="1"/>
    <col min="12817" max="12827" width="9.33203125" style="7" customWidth="1"/>
    <col min="12828" max="12828" width="12.6640625" style="7" customWidth="1"/>
    <col min="12829" max="12829" width="13.33203125" style="7" customWidth="1"/>
    <col min="12830" max="12865" width="9.33203125" style="7" customWidth="1"/>
    <col min="12866" max="12871" width="11.33203125" style="7" customWidth="1"/>
    <col min="12872" max="12872" width="10.6640625" style="7" customWidth="1"/>
    <col min="12873" max="13063" width="8.88671875" style="7"/>
    <col min="13064" max="13064" width="41" style="7" customWidth="1"/>
    <col min="13065" max="13071" width="9.33203125" style="7" customWidth="1"/>
    <col min="13072" max="13072" width="10.5546875" style="7" customWidth="1"/>
    <col min="13073" max="13083" width="9.33203125" style="7" customWidth="1"/>
    <col min="13084" max="13084" width="12.6640625" style="7" customWidth="1"/>
    <col min="13085" max="13085" width="13.33203125" style="7" customWidth="1"/>
    <col min="13086" max="13121" width="9.33203125" style="7" customWidth="1"/>
    <col min="13122" max="13127" width="11.33203125" style="7" customWidth="1"/>
    <col min="13128" max="13128" width="10.6640625" style="7" customWidth="1"/>
    <col min="13129" max="13319" width="8.88671875" style="7"/>
    <col min="13320" max="13320" width="41" style="7" customWidth="1"/>
    <col min="13321" max="13327" width="9.33203125" style="7" customWidth="1"/>
    <col min="13328" max="13328" width="10.5546875" style="7" customWidth="1"/>
    <col min="13329" max="13339" width="9.33203125" style="7" customWidth="1"/>
    <col min="13340" max="13340" width="12.6640625" style="7" customWidth="1"/>
    <col min="13341" max="13341" width="13.33203125" style="7" customWidth="1"/>
    <col min="13342" max="13377" width="9.33203125" style="7" customWidth="1"/>
    <col min="13378" max="13383" width="11.33203125" style="7" customWidth="1"/>
    <col min="13384" max="13384" width="10.6640625" style="7" customWidth="1"/>
    <col min="13385" max="13575" width="8.88671875" style="7"/>
    <col min="13576" max="13576" width="41" style="7" customWidth="1"/>
    <col min="13577" max="13583" width="9.33203125" style="7" customWidth="1"/>
    <col min="13584" max="13584" width="10.5546875" style="7" customWidth="1"/>
    <col min="13585" max="13595" width="9.33203125" style="7" customWidth="1"/>
    <col min="13596" max="13596" width="12.6640625" style="7" customWidth="1"/>
    <col min="13597" max="13597" width="13.33203125" style="7" customWidth="1"/>
    <col min="13598" max="13633" width="9.33203125" style="7" customWidth="1"/>
    <col min="13634" max="13639" width="11.33203125" style="7" customWidth="1"/>
    <col min="13640" max="13640" width="10.6640625" style="7" customWidth="1"/>
    <col min="13641" max="13831" width="8.88671875" style="7"/>
    <col min="13832" max="13832" width="41" style="7" customWidth="1"/>
    <col min="13833" max="13839" width="9.33203125" style="7" customWidth="1"/>
    <col min="13840" max="13840" width="10.5546875" style="7" customWidth="1"/>
    <col min="13841" max="13851" width="9.33203125" style="7" customWidth="1"/>
    <col min="13852" max="13852" width="12.6640625" style="7" customWidth="1"/>
    <col min="13853" max="13853" width="13.33203125" style="7" customWidth="1"/>
    <col min="13854" max="13889" width="9.33203125" style="7" customWidth="1"/>
    <col min="13890" max="13895" width="11.33203125" style="7" customWidth="1"/>
    <col min="13896" max="13896" width="10.6640625" style="7" customWidth="1"/>
    <col min="13897" max="14087" width="8.88671875" style="7"/>
    <col min="14088" max="14088" width="41" style="7" customWidth="1"/>
    <col min="14089" max="14095" width="9.33203125" style="7" customWidth="1"/>
    <col min="14096" max="14096" width="10.5546875" style="7" customWidth="1"/>
    <col min="14097" max="14107" width="9.33203125" style="7" customWidth="1"/>
    <col min="14108" max="14108" width="12.6640625" style="7" customWidth="1"/>
    <col min="14109" max="14109" width="13.33203125" style="7" customWidth="1"/>
    <col min="14110" max="14145" width="9.33203125" style="7" customWidth="1"/>
    <col min="14146" max="14151" width="11.33203125" style="7" customWidth="1"/>
    <col min="14152" max="14152" width="10.6640625" style="7" customWidth="1"/>
    <col min="14153" max="14343" width="8.88671875" style="7"/>
    <col min="14344" max="14344" width="41" style="7" customWidth="1"/>
    <col min="14345" max="14351" width="9.33203125" style="7" customWidth="1"/>
    <col min="14352" max="14352" width="10.5546875" style="7" customWidth="1"/>
    <col min="14353" max="14363" width="9.33203125" style="7" customWidth="1"/>
    <col min="14364" max="14364" width="12.6640625" style="7" customWidth="1"/>
    <col min="14365" max="14365" width="13.33203125" style="7" customWidth="1"/>
    <col min="14366" max="14401" width="9.33203125" style="7" customWidth="1"/>
    <col min="14402" max="14407" width="11.33203125" style="7" customWidth="1"/>
    <col min="14408" max="14408" width="10.6640625" style="7" customWidth="1"/>
    <col min="14409" max="14599" width="8.88671875" style="7"/>
    <col min="14600" max="14600" width="41" style="7" customWidth="1"/>
    <col min="14601" max="14607" width="9.33203125" style="7" customWidth="1"/>
    <col min="14608" max="14608" width="10.5546875" style="7" customWidth="1"/>
    <col min="14609" max="14619" width="9.33203125" style="7" customWidth="1"/>
    <col min="14620" max="14620" width="12.6640625" style="7" customWidth="1"/>
    <col min="14621" max="14621" width="13.33203125" style="7" customWidth="1"/>
    <col min="14622" max="14657" width="9.33203125" style="7" customWidth="1"/>
    <col min="14658" max="14663" width="11.33203125" style="7" customWidth="1"/>
    <col min="14664" max="14664" width="10.6640625" style="7" customWidth="1"/>
    <col min="14665" max="14855" width="8.88671875" style="7"/>
    <col min="14856" max="14856" width="41" style="7" customWidth="1"/>
    <col min="14857" max="14863" width="9.33203125" style="7" customWidth="1"/>
    <col min="14864" max="14864" width="10.5546875" style="7" customWidth="1"/>
    <col min="14865" max="14875" width="9.33203125" style="7" customWidth="1"/>
    <col min="14876" max="14876" width="12.6640625" style="7" customWidth="1"/>
    <col min="14877" max="14877" width="13.33203125" style="7" customWidth="1"/>
    <col min="14878" max="14913" width="9.33203125" style="7" customWidth="1"/>
    <col min="14914" max="14919" width="11.33203125" style="7" customWidth="1"/>
    <col min="14920" max="14920" width="10.6640625" style="7" customWidth="1"/>
    <col min="14921" max="15111" width="8.88671875" style="7"/>
    <col min="15112" max="15112" width="41" style="7" customWidth="1"/>
    <col min="15113" max="15119" width="9.33203125" style="7" customWidth="1"/>
    <col min="15120" max="15120" width="10.5546875" style="7" customWidth="1"/>
    <col min="15121" max="15131" width="9.33203125" style="7" customWidth="1"/>
    <col min="15132" max="15132" width="12.6640625" style="7" customWidth="1"/>
    <col min="15133" max="15133" width="13.33203125" style="7" customWidth="1"/>
    <col min="15134" max="15169" width="9.33203125" style="7" customWidth="1"/>
    <col min="15170" max="15175" width="11.33203125" style="7" customWidth="1"/>
    <col min="15176" max="15176" width="10.6640625" style="7" customWidth="1"/>
    <col min="15177" max="15367" width="8.88671875" style="7"/>
    <col min="15368" max="15368" width="41" style="7" customWidth="1"/>
    <col min="15369" max="15375" width="9.33203125" style="7" customWidth="1"/>
    <col min="15376" max="15376" width="10.5546875" style="7" customWidth="1"/>
    <col min="15377" max="15387" width="9.33203125" style="7" customWidth="1"/>
    <col min="15388" max="15388" width="12.6640625" style="7" customWidth="1"/>
    <col min="15389" max="15389" width="13.33203125" style="7" customWidth="1"/>
    <col min="15390" max="15425" width="9.33203125" style="7" customWidth="1"/>
    <col min="15426" max="15431" width="11.33203125" style="7" customWidth="1"/>
    <col min="15432" max="15432" width="10.6640625" style="7" customWidth="1"/>
    <col min="15433" max="15623" width="8.88671875" style="7"/>
    <col min="15624" max="15624" width="41" style="7" customWidth="1"/>
    <col min="15625" max="15631" width="9.33203125" style="7" customWidth="1"/>
    <col min="15632" max="15632" width="10.5546875" style="7" customWidth="1"/>
    <col min="15633" max="15643" width="9.33203125" style="7" customWidth="1"/>
    <col min="15644" max="15644" width="12.6640625" style="7" customWidth="1"/>
    <col min="15645" max="15645" width="13.33203125" style="7" customWidth="1"/>
    <col min="15646" max="15681" width="9.33203125" style="7" customWidth="1"/>
    <col min="15682" max="15687" width="11.33203125" style="7" customWidth="1"/>
    <col min="15688" max="15688" width="10.6640625" style="7" customWidth="1"/>
    <col min="15689" max="15879" width="8.88671875" style="7"/>
    <col min="15880" max="15880" width="41" style="7" customWidth="1"/>
    <col min="15881" max="15887" width="9.33203125" style="7" customWidth="1"/>
    <col min="15888" max="15888" width="10.5546875" style="7" customWidth="1"/>
    <col min="15889" max="15899" width="9.33203125" style="7" customWidth="1"/>
    <col min="15900" max="15900" width="12.6640625" style="7" customWidth="1"/>
    <col min="15901" max="15901" width="13.33203125" style="7" customWidth="1"/>
    <col min="15902" max="15937" width="9.33203125" style="7" customWidth="1"/>
    <col min="15938" max="15943" width="11.33203125" style="7" customWidth="1"/>
    <col min="15944" max="15944" width="10.6640625" style="7" customWidth="1"/>
    <col min="15945" max="16254" width="8.88671875" style="7"/>
    <col min="16255" max="16384" width="9.33203125" style="7" customWidth="1"/>
  </cols>
  <sheetData>
    <row r="1" spans="1:15" s="135" customFormat="1" ht="18" x14ac:dyDescent="0.35">
      <c r="A1" s="134" t="s">
        <v>104</v>
      </c>
      <c r="B1" s="90" t="s">
        <v>102</v>
      </c>
      <c r="C1" s="91"/>
      <c r="D1" s="91"/>
      <c r="E1" s="91"/>
      <c r="F1" s="91"/>
      <c r="G1" s="91"/>
      <c r="H1" s="91"/>
      <c r="I1" s="91"/>
      <c r="J1" s="91"/>
      <c r="K1" s="91"/>
      <c r="L1" s="91"/>
      <c r="M1" s="91"/>
      <c r="N1" s="91"/>
      <c r="O1" s="91"/>
    </row>
    <row r="2" spans="1:15" ht="18" x14ac:dyDescent="0.35">
      <c r="A2" s="80"/>
      <c r="B2" s="90" t="s">
        <v>10</v>
      </c>
      <c r="C2" s="91"/>
      <c r="D2" s="91"/>
      <c r="E2" s="91"/>
      <c r="F2" s="91"/>
      <c r="G2" s="91"/>
      <c r="H2" s="91"/>
      <c r="I2" s="91"/>
      <c r="J2" s="91"/>
      <c r="K2" s="91"/>
      <c r="L2" s="91"/>
      <c r="M2" s="91"/>
      <c r="N2" s="91"/>
      <c r="O2" s="91"/>
    </row>
    <row r="3" spans="1:15" ht="15.6" x14ac:dyDescent="0.3">
      <c r="A3" s="181" t="s">
        <v>103</v>
      </c>
      <c r="B3" s="29">
        <v>2008</v>
      </c>
      <c r="C3" s="98">
        <v>2009</v>
      </c>
      <c r="D3" s="98">
        <v>2010</v>
      </c>
      <c r="E3" s="98">
        <v>2011</v>
      </c>
      <c r="F3" s="98">
        <v>2012</v>
      </c>
      <c r="G3" s="98">
        <v>2013</v>
      </c>
      <c r="H3" s="98">
        <v>2014</v>
      </c>
      <c r="I3" s="98">
        <v>2015</v>
      </c>
      <c r="J3" s="98">
        <v>2016</v>
      </c>
      <c r="K3" s="98">
        <v>2017</v>
      </c>
      <c r="L3" s="98">
        <v>2018</v>
      </c>
      <c r="M3" s="98" t="s">
        <v>211</v>
      </c>
      <c r="N3" s="98" t="s">
        <v>212</v>
      </c>
      <c r="O3" s="98" t="s">
        <v>213</v>
      </c>
    </row>
    <row r="4" spans="1:15" s="17" customFormat="1" x14ac:dyDescent="0.3">
      <c r="A4" s="136" t="s">
        <v>102</v>
      </c>
      <c r="B4" s="98"/>
      <c r="C4" s="98"/>
      <c r="D4" s="98"/>
      <c r="E4" s="98"/>
      <c r="F4" s="98"/>
      <c r="G4" s="98"/>
      <c r="H4" s="98"/>
      <c r="I4" s="98"/>
      <c r="J4" s="98"/>
      <c r="K4" s="98"/>
      <c r="L4" s="7"/>
      <c r="M4" s="7"/>
      <c r="N4" s="7"/>
      <c r="O4" s="7"/>
    </row>
    <row r="5" spans="1:15" s="17" customFormat="1" x14ac:dyDescent="0.3">
      <c r="A5" s="137" t="s">
        <v>101</v>
      </c>
      <c r="B5" s="33">
        <v>10.6839</v>
      </c>
      <c r="C5" s="33">
        <v>46.095999999999997</v>
      </c>
      <c r="D5" s="33">
        <v>112.90349999999999</v>
      </c>
      <c r="E5" s="33">
        <v>63.649000000000001</v>
      </c>
      <c r="F5" s="33">
        <v>158.57298886596999</v>
      </c>
      <c r="G5" s="33">
        <v>136.39367000000001</v>
      </c>
      <c r="H5" s="33">
        <v>27.094750000000001</v>
      </c>
      <c r="I5" s="33">
        <v>21.752705000000002</v>
      </c>
      <c r="J5" s="33">
        <v>72.011899999999997</v>
      </c>
      <c r="K5" s="33">
        <v>58.516829999999999</v>
      </c>
      <c r="L5" s="138">
        <v>66.851100000000002</v>
      </c>
      <c r="M5" s="139">
        <v>139.99206363636367</v>
      </c>
      <c r="N5" s="103">
        <v>4</v>
      </c>
      <c r="O5" s="33">
        <v>7</v>
      </c>
    </row>
    <row r="6" spans="1:15" s="17" customFormat="1" x14ac:dyDescent="0.3">
      <c r="A6" s="137" t="s">
        <v>206</v>
      </c>
      <c r="B6" s="33">
        <v>3.6674000000000002</v>
      </c>
      <c r="C6" s="33">
        <v>1.87808</v>
      </c>
      <c r="D6" s="33">
        <v>1.3084</v>
      </c>
      <c r="E6" s="33">
        <v>4.4833200000000009</v>
      </c>
      <c r="F6" s="33">
        <v>4.1373500000000005</v>
      </c>
      <c r="G6" s="33">
        <v>1.4128999999999998</v>
      </c>
      <c r="H6" s="33">
        <v>11.528870000000001</v>
      </c>
      <c r="I6" s="33">
        <v>17.490220000000001</v>
      </c>
      <c r="J6" s="33">
        <v>11.50792</v>
      </c>
      <c r="K6" s="33">
        <v>1.7253879999999999</v>
      </c>
      <c r="L6" s="138">
        <v>17.405152000000001</v>
      </c>
      <c r="M6" s="139">
        <v>1.2641</v>
      </c>
      <c r="N6" s="103">
        <v>1</v>
      </c>
      <c r="O6" s="33">
        <v>6</v>
      </c>
    </row>
    <row r="7" spans="1:15" s="17" customFormat="1" x14ac:dyDescent="0.3">
      <c r="A7" s="137" t="s">
        <v>100</v>
      </c>
      <c r="B7" s="33">
        <v>12.61537</v>
      </c>
      <c r="C7" s="33">
        <v>11.459965</v>
      </c>
      <c r="D7" s="33">
        <v>2.9621369999999998</v>
      </c>
      <c r="E7" s="33">
        <v>8.1386000000000003</v>
      </c>
      <c r="F7" s="33">
        <v>14.627744</v>
      </c>
      <c r="G7" s="33">
        <v>9.198345999999999</v>
      </c>
      <c r="H7" s="33">
        <v>6.3120000000000003</v>
      </c>
      <c r="I7" s="33">
        <v>0.50700000000000001</v>
      </c>
      <c r="J7" s="33">
        <v>10.00004</v>
      </c>
      <c r="K7" s="33">
        <v>2.1402899999999998</v>
      </c>
      <c r="L7" s="138">
        <v>1.7563960000000001</v>
      </c>
      <c r="M7" s="139">
        <v>2.1416900000000001</v>
      </c>
      <c r="N7" s="103">
        <v>0</v>
      </c>
      <c r="O7" s="33">
        <v>0</v>
      </c>
    </row>
    <row r="8" spans="1:15" s="17" customFormat="1" x14ac:dyDescent="0.3">
      <c r="A8" s="7" t="s">
        <v>99</v>
      </c>
      <c r="B8" s="33">
        <v>226.14320000000001</v>
      </c>
      <c r="C8" s="33">
        <v>278.60449999999997</v>
      </c>
      <c r="D8" s="33">
        <v>274.88340000000005</v>
      </c>
      <c r="E8" s="33">
        <v>218.48015999999998</v>
      </c>
      <c r="F8" s="33">
        <v>481.63649999999996</v>
      </c>
      <c r="G8" s="33">
        <v>451.42615000000001</v>
      </c>
      <c r="H8" s="33">
        <v>701.54689999999982</v>
      </c>
      <c r="I8" s="33">
        <v>801.43590000000006</v>
      </c>
      <c r="J8" s="33">
        <v>826.99310000000003</v>
      </c>
      <c r="K8" s="33">
        <v>827.65491999999983</v>
      </c>
      <c r="L8" s="138">
        <v>674.35245999999995</v>
      </c>
      <c r="M8" s="139">
        <v>593.10720000000003</v>
      </c>
      <c r="N8" s="103">
        <v>519</v>
      </c>
      <c r="O8" s="33">
        <v>485</v>
      </c>
    </row>
    <row r="9" spans="1:15" s="17" customFormat="1" x14ac:dyDescent="0.3">
      <c r="A9" s="137" t="s">
        <v>208</v>
      </c>
      <c r="B9" s="33">
        <v>1267.9354300000002</v>
      </c>
      <c r="C9" s="33">
        <v>3637.798149374999</v>
      </c>
      <c r="D9" s="33">
        <v>4391.8922624999996</v>
      </c>
      <c r="E9" s="33">
        <v>4458.4766334999995</v>
      </c>
      <c r="F9" s="33">
        <v>3543.78458</v>
      </c>
      <c r="G9" s="33">
        <v>3363.3437999999996</v>
      </c>
      <c r="H9" s="33">
        <v>4058.43442</v>
      </c>
      <c r="I9" s="33">
        <v>6061.6593000000003</v>
      </c>
      <c r="J9" s="33">
        <v>6382.2093599999998</v>
      </c>
      <c r="K9" s="33">
        <v>5448.60952</v>
      </c>
      <c r="L9" s="138">
        <v>4593.05566</v>
      </c>
      <c r="M9" s="139">
        <v>2624.2371381818175</v>
      </c>
      <c r="N9" s="103">
        <v>526</v>
      </c>
      <c r="O9" s="33">
        <v>169</v>
      </c>
    </row>
    <row r="10" spans="1:15" s="17" customFormat="1" x14ac:dyDescent="0.3">
      <c r="A10" s="137" t="s">
        <v>98</v>
      </c>
      <c r="B10" s="33">
        <v>71.350700000000003</v>
      </c>
      <c r="C10" s="33">
        <v>36.02525</v>
      </c>
      <c r="D10" s="33">
        <v>86.963175000000007</v>
      </c>
      <c r="E10" s="33">
        <v>168.64699999999999</v>
      </c>
      <c r="F10" s="33">
        <v>162.25106</v>
      </c>
      <c r="G10" s="33">
        <v>73.466220000000007</v>
      </c>
      <c r="H10" s="33">
        <v>143.65667999999999</v>
      </c>
      <c r="I10" s="33">
        <v>341.65161999999998</v>
      </c>
      <c r="J10" s="33">
        <v>123.313</v>
      </c>
      <c r="K10" s="33">
        <v>78.985979999999998</v>
      </c>
      <c r="L10" s="138">
        <v>62.086551999999998</v>
      </c>
      <c r="M10" s="139">
        <v>73.02870999999999</v>
      </c>
      <c r="N10" s="103">
        <v>13</v>
      </c>
      <c r="O10" s="33">
        <v>2</v>
      </c>
    </row>
    <row r="11" spans="1:15" s="17" customFormat="1" x14ac:dyDescent="0.3">
      <c r="A11" s="140" t="s">
        <v>207</v>
      </c>
      <c r="B11" s="33">
        <v>42.811750000000004</v>
      </c>
      <c r="C11" s="33">
        <v>13.17446</v>
      </c>
      <c r="D11" s="33">
        <v>22.591050000000003</v>
      </c>
      <c r="E11" s="33">
        <v>19.041587500000002</v>
      </c>
      <c r="F11" s="33">
        <v>24.844459999999998</v>
      </c>
      <c r="G11" s="33">
        <v>26.832505000000005</v>
      </c>
      <c r="H11" s="33">
        <v>43.739130000000003</v>
      </c>
      <c r="I11" s="33">
        <v>17.254150000000003</v>
      </c>
      <c r="J11" s="33">
        <v>10.373370000000001</v>
      </c>
      <c r="K11" s="33">
        <v>7.8119549999999993</v>
      </c>
      <c r="L11" s="138">
        <v>20.404430000000001</v>
      </c>
      <c r="M11" s="139">
        <v>12.395333181818181</v>
      </c>
      <c r="N11" s="103">
        <v>4</v>
      </c>
      <c r="O11" s="141">
        <v>14</v>
      </c>
    </row>
    <row r="12" spans="1:15" s="17" customFormat="1" x14ac:dyDescent="0.3">
      <c r="A12" s="7" t="s">
        <v>210</v>
      </c>
      <c r="B12" s="12">
        <v>17000.420750000001</v>
      </c>
      <c r="C12" s="12">
        <v>13007.6885</v>
      </c>
      <c r="D12" s="12">
        <v>16399.601125000001</v>
      </c>
      <c r="E12" s="12">
        <v>29142.256375000001</v>
      </c>
      <c r="F12" s="12">
        <v>38535.83395</v>
      </c>
      <c r="G12" s="12">
        <v>21501.444745000001</v>
      </c>
      <c r="H12" s="12">
        <v>18211.275579999998</v>
      </c>
      <c r="I12" s="12">
        <v>24757.526000000002</v>
      </c>
      <c r="J12" s="12">
        <v>32716.51844</v>
      </c>
      <c r="K12" s="12">
        <v>31215.356785</v>
      </c>
      <c r="L12" s="142">
        <v>32178.859920000003</v>
      </c>
      <c r="M12" s="139">
        <v>24587.8089</v>
      </c>
      <c r="N12" s="102">
        <v>121216</v>
      </c>
      <c r="O12" s="33">
        <v>108558</v>
      </c>
    </row>
    <row r="13" spans="1:15" s="17" customFormat="1" x14ac:dyDescent="0.3">
      <c r="A13" s="53" t="s">
        <v>97</v>
      </c>
      <c r="B13" s="33">
        <v>1264.5261899999998</v>
      </c>
      <c r="C13" s="33">
        <v>569.62993999999992</v>
      </c>
      <c r="D13" s="33">
        <v>628.25014999999996</v>
      </c>
      <c r="E13" s="33">
        <v>1472.436528</v>
      </c>
      <c r="F13" s="33">
        <v>1331.0365580000002</v>
      </c>
      <c r="G13" s="33">
        <v>1302.1595769999999</v>
      </c>
      <c r="H13" s="33">
        <v>1051.29098</v>
      </c>
      <c r="I13" s="33">
        <v>342.87371499999995</v>
      </c>
      <c r="J13" s="33">
        <v>314.93988000000007</v>
      </c>
      <c r="K13" s="33">
        <v>334.58128125000007</v>
      </c>
      <c r="L13" s="138">
        <v>384.28337000000005</v>
      </c>
      <c r="M13" s="139">
        <v>366.35620681818187</v>
      </c>
      <c r="N13" s="103">
        <v>402</v>
      </c>
      <c r="O13" s="12">
        <v>616</v>
      </c>
    </row>
    <row r="14" spans="1:15" s="17" customFormat="1" x14ac:dyDescent="0.3">
      <c r="A14" s="53" t="s">
        <v>96</v>
      </c>
      <c r="B14" s="33">
        <v>24.158293416666666</v>
      </c>
      <c r="C14" s="33">
        <v>59.319930500000005</v>
      </c>
      <c r="D14" s="33">
        <v>23.15173900000001</v>
      </c>
      <c r="E14" s="33">
        <v>60.353881499999986</v>
      </c>
      <c r="F14" s="33">
        <v>30.426450874999997</v>
      </c>
      <c r="G14" s="33">
        <v>35.656687374999997</v>
      </c>
      <c r="H14" s="33">
        <v>47.611480874999991</v>
      </c>
      <c r="I14" s="33">
        <v>15.068439999999999</v>
      </c>
      <c r="J14" s="33">
        <v>15.7206773</v>
      </c>
      <c r="K14" s="33">
        <v>401.07390999999996</v>
      </c>
      <c r="L14" s="138">
        <v>33.941759999999967</v>
      </c>
      <c r="M14" s="139">
        <v>41.999645000000037</v>
      </c>
      <c r="N14" s="103">
        <v>12</v>
      </c>
      <c r="O14" s="12">
        <v>23</v>
      </c>
    </row>
    <row r="15" spans="1:15" s="17" customFormat="1" x14ac:dyDescent="0.3">
      <c r="A15" s="53" t="s">
        <v>95</v>
      </c>
      <c r="B15" s="33">
        <v>1.6425000000000001</v>
      </c>
      <c r="C15" s="33">
        <v>0.25750000000000001</v>
      </c>
      <c r="D15" s="33">
        <v>1.6981250000000001</v>
      </c>
      <c r="E15" s="33">
        <v>117.8002</v>
      </c>
      <c r="F15" s="33">
        <v>176.798</v>
      </c>
      <c r="G15" s="33">
        <v>173.74375000000001</v>
      </c>
      <c r="H15" s="33">
        <v>201.712885</v>
      </c>
      <c r="I15" s="33">
        <v>65.110619999999997</v>
      </c>
      <c r="J15" s="33">
        <v>324.58100000000002</v>
      </c>
      <c r="K15" s="33">
        <v>293.27999999999997</v>
      </c>
      <c r="L15" s="138">
        <v>205.72200000000001</v>
      </c>
      <c r="M15" s="139">
        <v>303.52</v>
      </c>
      <c r="N15" s="103">
        <v>323</v>
      </c>
      <c r="O15" s="33">
        <v>413</v>
      </c>
    </row>
    <row r="16" spans="1:15" s="17" customFormat="1" x14ac:dyDescent="0.3">
      <c r="A16" s="137" t="s">
        <v>94</v>
      </c>
      <c r="B16" s="33">
        <v>15.797499999999999</v>
      </c>
      <c r="C16" s="33">
        <v>12.807550000000001</v>
      </c>
      <c r="D16" s="33">
        <v>10.48455</v>
      </c>
      <c r="E16" s="33">
        <v>14.809987500000004</v>
      </c>
      <c r="F16" s="33">
        <v>7.8624943181818177</v>
      </c>
      <c r="G16" s="33">
        <v>13.815937500000002</v>
      </c>
      <c r="H16" s="33">
        <v>9.8813750000000002</v>
      </c>
      <c r="I16" s="33">
        <v>16.108090000000001</v>
      </c>
      <c r="J16" s="33">
        <v>12.118269999999997</v>
      </c>
      <c r="K16" s="33">
        <v>9.985679999999995</v>
      </c>
      <c r="L16" s="138">
        <v>5.5490000000000004</v>
      </c>
      <c r="M16" s="139">
        <v>3.5306090909090893</v>
      </c>
      <c r="N16" s="103">
        <v>1</v>
      </c>
      <c r="O16" s="33">
        <v>0</v>
      </c>
    </row>
    <row r="17" spans="1:23" s="17" customFormat="1" x14ac:dyDescent="0.3">
      <c r="A17" s="7" t="s">
        <v>93</v>
      </c>
      <c r="B17" s="33">
        <v>0</v>
      </c>
      <c r="C17" s="33">
        <v>0</v>
      </c>
      <c r="D17" s="33">
        <v>0</v>
      </c>
      <c r="E17" s="33">
        <v>0</v>
      </c>
      <c r="F17" s="33">
        <v>0</v>
      </c>
      <c r="G17" s="33">
        <v>5.8194999999999997</v>
      </c>
      <c r="H17" s="33">
        <v>13.195</v>
      </c>
      <c r="I17" s="33">
        <v>17.184999999999999</v>
      </c>
      <c r="J17" s="33">
        <v>14.414999999999999</v>
      </c>
      <c r="K17" s="33">
        <v>4.05</v>
      </c>
      <c r="L17" s="138">
        <v>17.323400000000003</v>
      </c>
      <c r="M17" s="139">
        <v>5.2</v>
      </c>
      <c r="N17" s="103">
        <v>34</v>
      </c>
      <c r="O17" s="33">
        <v>29</v>
      </c>
    </row>
    <row r="18" spans="1:23" s="17" customFormat="1" x14ac:dyDescent="0.3">
      <c r="A18" s="7" t="s">
        <v>92</v>
      </c>
      <c r="B18" s="33">
        <v>79.63955</v>
      </c>
      <c r="C18" s="33">
        <v>36.1995</v>
      </c>
      <c r="D18" s="33">
        <v>74.575000000000003</v>
      </c>
      <c r="E18" s="33">
        <v>57.273699999999998</v>
      </c>
      <c r="F18" s="33">
        <v>56.484000000000002</v>
      </c>
      <c r="G18" s="33">
        <v>74.060357142857129</v>
      </c>
      <c r="H18" s="33">
        <v>87.187149999999988</v>
      </c>
      <c r="I18" s="33">
        <v>81.276239999999987</v>
      </c>
      <c r="J18" s="33">
        <v>10.317795454545454</v>
      </c>
      <c r="K18" s="33">
        <v>26.566002000000005</v>
      </c>
      <c r="L18" s="138">
        <v>25.782606000000005</v>
      </c>
      <c r="M18" s="139">
        <v>15.481174999999999</v>
      </c>
      <c r="N18" s="103">
        <v>22</v>
      </c>
      <c r="O18" s="33">
        <v>17</v>
      </c>
    </row>
    <row r="19" spans="1:23" s="17" customFormat="1" ht="28.8" x14ac:dyDescent="0.3">
      <c r="A19" s="40" t="s">
        <v>91</v>
      </c>
      <c r="B19" s="33">
        <v>1090.1540499999996</v>
      </c>
      <c r="C19" s="33">
        <v>499.92988250000002</v>
      </c>
      <c r="D19" s="33">
        <v>631.90925142857145</v>
      </c>
      <c r="E19" s="33">
        <v>427.69947500000001</v>
      </c>
      <c r="F19" s="33">
        <v>307.96879999999999</v>
      </c>
      <c r="G19" s="33">
        <v>351.27389750000003</v>
      </c>
      <c r="H19" s="33">
        <v>223.47192000000001</v>
      </c>
      <c r="I19" s="33">
        <v>147.02164999999999</v>
      </c>
      <c r="J19" s="33">
        <v>149.26325</v>
      </c>
      <c r="K19" s="33">
        <v>133.44385999999997</v>
      </c>
      <c r="L19" s="138">
        <v>234.45400000000001</v>
      </c>
      <c r="M19" s="139">
        <v>215.49772954545455</v>
      </c>
      <c r="N19" s="103">
        <v>188</v>
      </c>
      <c r="O19" s="33">
        <v>183</v>
      </c>
    </row>
    <row r="20" spans="1:23" s="17" customFormat="1" x14ac:dyDescent="0.3">
      <c r="A20" s="7" t="s">
        <v>34</v>
      </c>
      <c r="B20" s="12">
        <v>82.209598999997979</v>
      </c>
      <c r="C20" s="12">
        <v>108.8730570000007</v>
      </c>
      <c r="D20" s="12">
        <v>75.603546999991522</v>
      </c>
      <c r="E20" s="12">
        <v>460.28563189542911</v>
      </c>
      <c r="F20" s="12">
        <v>253.8646970000118</v>
      </c>
      <c r="G20" s="12">
        <v>193.95195748213882</v>
      </c>
      <c r="H20" s="12">
        <v>184.85872100000051</v>
      </c>
      <c r="I20" s="12">
        <v>128.27478999999948</v>
      </c>
      <c r="J20" s="12">
        <v>125.61800711666729</v>
      </c>
      <c r="K20" s="12">
        <v>307.94754142499733</v>
      </c>
      <c r="L20" s="12">
        <v>434.17219399999885</v>
      </c>
      <c r="M20" s="12">
        <v>1017.4394995454495</v>
      </c>
      <c r="N20" s="12">
        <v>36</v>
      </c>
      <c r="O20" s="33">
        <v>35</v>
      </c>
    </row>
    <row r="21" spans="1:23" s="115" customFormat="1" x14ac:dyDescent="0.3">
      <c r="A21" s="143" t="s">
        <v>90</v>
      </c>
      <c r="B21" s="34">
        <v>21193.75618241667</v>
      </c>
      <c r="C21" s="34">
        <v>18319.742264375</v>
      </c>
      <c r="D21" s="34">
        <v>22738.777411928568</v>
      </c>
      <c r="E21" s="34">
        <v>36693.832079895423</v>
      </c>
      <c r="F21" s="34">
        <v>45090.129633059158</v>
      </c>
      <c r="G21" s="34">
        <v>27714</v>
      </c>
      <c r="H21" s="34">
        <v>25022.797841875003</v>
      </c>
      <c r="I21" s="34">
        <v>32832.195440000003</v>
      </c>
      <c r="J21" s="144">
        <v>41119.90100987121</v>
      </c>
      <c r="K21" s="34">
        <v>39151.729942674996</v>
      </c>
      <c r="L21" s="145">
        <v>38956</v>
      </c>
      <c r="M21" s="145">
        <f>SUM(M5:M20)</f>
        <v>30003</v>
      </c>
      <c r="N21" s="145">
        <f>SUM(N5:N20)</f>
        <v>123301</v>
      </c>
      <c r="O21" s="145">
        <f>SUM(O5:O20)</f>
        <v>110557</v>
      </c>
    </row>
    <row r="22" spans="1:23" s="17" customFormat="1" x14ac:dyDescent="0.3">
      <c r="A22" s="143"/>
      <c r="B22" s="146"/>
    </row>
    <row r="23" spans="1:23" s="17" customFormat="1" x14ac:dyDescent="0.3">
      <c r="A23" s="147" t="s">
        <v>89</v>
      </c>
      <c r="B23" s="146"/>
      <c r="C23" s="146"/>
      <c r="D23" s="146"/>
      <c r="E23" s="146"/>
      <c r="F23" s="146"/>
      <c r="G23" s="146"/>
      <c r="H23" s="146"/>
      <c r="I23" s="146"/>
      <c r="J23" s="146"/>
      <c r="K23" s="146"/>
      <c r="L23" s="146"/>
      <c r="M23" s="146"/>
      <c r="N23" s="146"/>
      <c r="O23" s="12"/>
    </row>
    <row r="24" spans="1:23" s="17" customFormat="1" x14ac:dyDescent="0.3">
      <c r="A24" s="148" t="s">
        <v>205</v>
      </c>
      <c r="B24" s="33" t="s">
        <v>2</v>
      </c>
      <c r="C24" s="33" t="s">
        <v>2</v>
      </c>
      <c r="D24" s="12">
        <v>7215.7174200000009</v>
      </c>
      <c r="E24" s="12">
        <v>6777.43469</v>
      </c>
      <c r="F24" s="12">
        <v>7143.0723500000004</v>
      </c>
      <c r="G24" s="12">
        <v>7145.001299999999</v>
      </c>
      <c r="H24" s="12">
        <v>7118.0135599999994</v>
      </c>
      <c r="I24" s="12">
        <v>6742.6003099999998</v>
      </c>
      <c r="J24" s="12">
        <v>7604.7334000000001</v>
      </c>
      <c r="K24" s="12">
        <v>6828.8606200000004</v>
      </c>
      <c r="L24" s="12">
        <v>7814</v>
      </c>
      <c r="M24" s="139">
        <v>10591</v>
      </c>
      <c r="N24" s="12">
        <v>1996</v>
      </c>
      <c r="O24" s="12">
        <v>4123</v>
      </c>
    </row>
    <row r="25" spans="1:23" s="17" customFormat="1" x14ac:dyDescent="0.3">
      <c r="A25" s="17" t="s">
        <v>236</v>
      </c>
      <c r="B25" s="33" t="s">
        <v>2</v>
      </c>
      <c r="C25" s="33" t="s">
        <v>2</v>
      </c>
      <c r="D25" s="12">
        <v>0.28257999999914318</v>
      </c>
      <c r="E25" s="12">
        <v>-0.43469000000004598</v>
      </c>
      <c r="F25" s="12">
        <v>-7.2350000000369619E-2</v>
      </c>
      <c r="G25" s="12">
        <v>-1.2999999989915523E-3</v>
      </c>
      <c r="H25" s="12">
        <v>0</v>
      </c>
      <c r="I25" s="12">
        <v>0</v>
      </c>
      <c r="J25" s="12">
        <v>0</v>
      </c>
      <c r="K25" s="12">
        <v>0</v>
      </c>
      <c r="L25" s="12">
        <v>0</v>
      </c>
      <c r="M25" s="12">
        <v>0</v>
      </c>
      <c r="N25" s="12">
        <v>0</v>
      </c>
      <c r="O25" s="12">
        <v>0</v>
      </c>
      <c r="Q25" s="30"/>
      <c r="R25" s="55"/>
      <c r="S25" s="33"/>
      <c r="T25" s="33"/>
      <c r="U25" s="33"/>
      <c r="V25" s="12"/>
      <c r="W25" s="33"/>
    </row>
    <row r="26" spans="1:23" s="115" customFormat="1" x14ac:dyDescent="0.3">
      <c r="A26" s="149" t="s">
        <v>88</v>
      </c>
      <c r="B26" s="145" t="s">
        <v>2</v>
      </c>
      <c r="C26" s="145" t="s">
        <v>2</v>
      </c>
      <c r="D26" s="34">
        <v>7216</v>
      </c>
      <c r="E26" s="34">
        <v>6777</v>
      </c>
      <c r="F26" s="34">
        <v>7143</v>
      </c>
      <c r="G26" s="34">
        <v>7145</v>
      </c>
      <c r="H26" s="34">
        <v>7118.0135599999994</v>
      </c>
      <c r="I26" s="34">
        <v>6742.6003099999998</v>
      </c>
      <c r="J26" s="144">
        <v>7604.7334000000001</v>
      </c>
      <c r="K26" s="34">
        <v>6828.8606200000004</v>
      </c>
      <c r="L26" s="34">
        <v>7814</v>
      </c>
      <c r="M26" s="34">
        <v>10591</v>
      </c>
      <c r="N26" s="34">
        <v>1996</v>
      </c>
      <c r="O26" s="34">
        <v>4123</v>
      </c>
      <c r="Q26" s="30"/>
      <c r="R26" s="55"/>
      <c r="S26" s="33"/>
      <c r="T26" s="33"/>
      <c r="U26" s="33"/>
      <c r="V26" s="12"/>
      <c r="W26" s="33"/>
    </row>
    <row r="27" spans="1:23" s="17" customFormat="1" x14ac:dyDescent="0.3">
      <c r="A27" s="136"/>
      <c r="B27" s="98"/>
      <c r="C27" s="98"/>
      <c r="D27" s="98"/>
      <c r="E27" s="98"/>
      <c r="F27" s="98"/>
      <c r="G27" s="98"/>
      <c r="H27" s="98"/>
      <c r="I27" s="98"/>
      <c r="J27" s="98"/>
      <c r="K27" s="98"/>
      <c r="L27" s="7"/>
      <c r="M27" s="7"/>
      <c r="N27" s="12"/>
      <c r="O27" s="12"/>
      <c r="Q27" s="30"/>
      <c r="R27" s="104"/>
      <c r="S27" s="33"/>
      <c r="T27" s="33"/>
      <c r="U27" s="33"/>
      <c r="V27" s="12"/>
      <c r="W27" s="33"/>
    </row>
    <row r="28" spans="1:23" s="115" customFormat="1" x14ac:dyDescent="0.3">
      <c r="A28" s="150" t="s">
        <v>87</v>
      </c>
      <c r="B28" s="34">
        <v>21193.75618241667</v>
      </c>
      <c r="C28" s="34">
        <v>18319.742264375</v>
      </c>
      <c r="D28" s="145">
        <v>29954.777411928568</v>
      </c>
      <c r="E28" s="145">
        <v>43470.832079895423</v>
      </c>
      <c r="F28" s="145">
        <v>52233.129633059158</v>
      </c>
      <c r="G28" s="145">
        <v>34859</v>
      </c>
      <c r="H28" s="145">
        <v>32140.811401875002</v>
      </c>
      <c r="I28" s="145">
        <v>39574.795750000005</v>
      </c>
      <c r="J28" s="145">
        <v>48724.634409871207</v>
      </c>
      <c r="K28" s="145">
        <v>45980.590562674995</v>
      </c>
      <c r="L28" s="145">
        <v>46770</v>
      </c>
      <c r="M28" s="145">
        <f>M21+M26</f>
        <v>40594</v>
      </c>
      <c r="N28" s="145">
        <f>N21+N26</f>
        <v>125297</v>
      </c>
      <c r="O28" s="145">
        <f>O21+O26</f>
        <v>114680</v>
      </c>
    </row>
    <row r="29" spans="1:23" s="17" customFormat="1" x14ac:dyDescent="0.3">
      <c r="A29" s="149"/>
      <c r="B29" s="151"/>
      <c r="C29" s="151"/>
      <c r="D29" s="151"/>
      <c r="E29" s="151"/>
      <c r="F29" s="151"/>
      <c r="G29" s="151"/>
      <c r="H29" s="151"/>
      <c r="I29" s="151"/>
      <c r="J29" s="151"/>
      <c r="K29" s="151"/>
      <c r="L29" s="151"/>
      <c r="M29" s="151"/>
      <c r="N29" s="151"/>
      <c r="O29" s="151"/>
    </row>
    <row r="30" spans="1:23" x14ac:dyDescent="0.3">
      <c r="A30" s="106" t="s">
        <v>228</v>
      </c>
      <c r="B30" s="107" t="s">
        <v>231</v>
      </c>
      <c r="L30" s="107"/>
      <c r="M30" s="17"/>
      <c r="N30" s="17"/>
      <c r="O30" s="17"/>
      <c r="P30" s="17"/>
      <c r="Q30" s="17"/>
      <c r="R30" s="17"/>
      <c r="S30" s="17"/>
      <c r="T30" s="17"/>
    </row>
    <row r="31" spans="1:23" x14ac:dyDescent="0.3">
      <c r="A31" s="106" t="s">
        <v>227</v>
      </c>
      <c r="B31" s="108" t="s">
        <v>1</v>
      </c>
      <c r="L31" s="108"/>
      <c r="M31" s="17"/>
      <c r="N31" s="17"/>
      <c r="O31" s="17"/>
      <c r="P31" s="17"/>
      <c r="Q31" s="17"/>
      <c r="R31" s="17"/>
      <c r="S31" s="17"/>
      <c r="T31" s="17"/>
    </row>
    <row r="32" spans="1:23" x14ac:dyDescent="0.3">
      <c r="A32" s="43"/>
      <c r="B32" s="108" t="s">
        <v>215</v>
      </c>
      <c r="L32" s="108"/>
      <c r="M32" s="17"/>
      <c r="N32" s="17"/>
      <c r="O32" s="17"/>
      <c r="P32" s="17"/>
      <c r="Q32" s="17"/>
      <c r="R32" s="17"/>
      <c r="S32" s="17"/>
      <c r="T32" s="17"/>
    </row>
    <row r="33" spans="1:20" x14ac:dyDescent="0.3">
      <c r="A33" s="43"/>
      <c r="B33" s="108" t="s">
        <v>0</v>
      </c>
      <c r="L33" s="108"/>
      <c r="M33" s="17"/>
      <c r="N33" s="17"/>
      <c r="O33" s="17"/>
      <c r="P33" s="17"/>
      <c r="Q33" s="17"/>
      <c r="R33" s="17"/>
      <c r="S33" s="17"/>
      <c r="T33" s="17"/>
    </row>
    <row r="34" spans="1:20" x14ac:dyDescent="0.3">
      <c r="A34" s="47"/>
      <c r="B34" s="110" t="s">
        <v>226</v>
      </c>
      <c r="L34" s="110"/>
      <c r="M34" s="17"/>
      <c r="N34" s="17"/>
      <c r="O34" s="17"/>
      <c r="P34" s="17"/>
      <c r="Q34" s="17"/>
      <c r="R34" s="17"/>
      <c r="S34" s="17"/>
      <c r="T34" s="17"/>
    </row>
    <row r="35" spans="1:20" x14ac:dyDescent="0.3">
      <c r="L35" s="47"/>
      <c r="M35" s="17"/>
      <c r="N35" s="17"/>
      <c r="O35" s="17"/>
      <c r="P35" s="17"/>
      <c r="Q35" s="17"/>
      <c r="R35" s="17"/>
      <c r="S35" s="17"/>
      <c r="T35" s="17"/>
    </row>
  </sheetData>
  <mergeCells count="3">
    <mergeCell ref="A1:A2"/>
    <mergeCell ref="B1:O1"/>
    <mergeCell ref="B2:O2"/>
  </mergeCells>
  <pageMargins left="0.7" right="0.7" top="0.75" bottom="0.75" header="0.3" footer="0.3"/>
  <pageSetup paperSize="11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V78"/>
  <sheetViews>
    <sheetView zoomScaleNormal="100" workbookViewId="0">
      <pane xSplit="1" ySplit="3" topLeftCell="B9" activePane="bottomRight" state="frozen"/>
      <selection activeCell="B1" sqref="B1"/>
      <selection pane="topRight" activeCell="C1" sqref="C1"/>
      <selection pane="bottomLeft" activeCell="B6" sqref="B6"/>
      <selection pane="bottomRight" activeCell="E12" sqref="E12"/>
    </sheetView>
  </sheetViews>
  <sheetFormatPr defaultColWidth="9.33203125" defaultRowHeight="14.4" x14ac:dyDescent="0.3"/>
  <cols>
    <col min="1" max="1" width="41" style="7" customWidth="1"/>
    <col min="2" max="21" width="8.33203125" style="7" customWidth="1"/>
    <col min="22" max="16384" width="9.33203125" style="7"/>
  </cols>
  <sheetData>
    <row r="1" spans="1:22" ht="18" x14ac:dyDescent="0.35">
      <c r="A1" s="84" t="s">
        <v>118</v>
      </c>
      <c r="B1" s="58" t="s">
        <v>117</v>
      </c>
      <c r="C1" s="58"/>
      <c r="D1" s="58"/>
      <c r="E1" s="58"/>
      <c r="F1" s="58"/>
      <c r="G1" s="58"/>
      <c r="H1" s="58"/>
      <c r="I1" s="58"/>
      <c r="J1" s="58"/>
      <c r="K1" s="58"/>
      <c r="L1" s="58"/>
      <c r="M1" s="58"/>
      <c r="N1" s="58"/>
      <c r="O1" s="58"/>
      <c r="P1" s="58"/>
      <c r="Q1" s="58"/>
      <c r="R1" s="58"/>
      <c r="S1" s="58"/>
      <c r="T1" s="58"/>
      <c r="U1" s="58"/>
    </row>
    <row r="2" spans="1:22" ht="18" x14ac:dyDescent="0.35">
      <c r="A2" s="85"/>
      <c r="B2" s="58" t="s">
        <v>10</v>
      </c>
      <c r="C2" s="58"/>
      <c r="D2" s="58"/>
      <c r="E2" s="58"/>
      <c r="F2" s="58"/>
      <c r="G2" s="58"/>
      <c r="H2" s="58"/>
      <c r="I2" s="58"/>
      <c r="J2" s="58"/>
      <c r="K2" s="58"/>
      <c r="L2" s="58"/>
      <c r="M2" s="58"/>
      <c r="N2" s="58"/>
      <c r="O2" s="58"/>
      <c r="P2" s="58"/>
      <c r="Q2" s="58"/>
      <c r="R2" s="58"/>
      <c r="S2" s="58"/>
      <c r="T2" s="58"/>
      <c r="U2" s="58"/>
    </row>
    <row r="3" spans="1:22" ht="30.6" customHeight="1" x14ac:dyDescent="0.3">
      <c r="A3" s="182" t="s">
        <v>103</v>
      </c>
      <c r="B3" s="14">
        <v>2002</v>
      </c>
      <c r="C3" s="14">
        <v>2003</v>
      </c>
      <c r="D3" s="14">
        <v>2004</v>
      </c>
      <c r="E3" s="14">
        <v>2005</v>
      </c>
      <c r="F3" s="14">
        <v>2006</v>
      </c>
      <c r="G3" s="14">
        <v>2007</v>
      </c>
      <c r="H3" s="14">
        <v>2008</v>
      </c>
      <c r="I3" s="14">
        <v>2009</v>
      </c>
      <c r="J3" s="14">
        <v>2010</v>
      </c>
      <c r="K3" s="14">
        <v>2011</v>
      </c>
      <c r="L3" s="14">
        <v>2012</v>
      </c>
      <c r="M3" s="14">
        <v>2013</v>
      </c>
      <c r="N3" s="14">
        <v>2014</v>
      </c>
      <c r="O3" s="14">
        <v>2015</v>
      </c>
      <c r="P3" s="14">
        <v>2016</v>
      </c>
      <c r="Q3" s="14">
        <v>2017</v>
      </c>
      <c r="R3" s="14">
        <v>2018</v>
      </c>
      <c r="S3" s="14" t="s">
        <v>211</v>
      </c>
      <c r="T3" s="14" t="s">
        <v>212</v>
      </c>
      <c r="U3" s="14" t="s">
        <v>213</v>
      </c>
    </row>
    <row r="4" spans="1:22" x14ac:dyDescent="0.3">
      <c r="A4" s="40" t="s">
        <v>156</v>
      </c>
      <c r="B4" s="12">
        <v>1053.7780400000001</v>
      </c>
      <c r="C4" s="12">
        <v>1265.56268</v>
      </c>
      <c r="D4" s="12">
        <v>827.13208999999995</v>
      </c>
      <c r="E4" s="12">
        <v>766.61847999999998</v>
      </c>
      <c r="F4" s="12">
        <v>909.58298000000002</v>
      </c>
      <c r="G4" s="12">
        <v>937.01354000000003</v>
      </c>
      <c r="H4" s="12">
        <v>809.94547999999998</v>
      </c>
      <c r="I4" s="12">
        <v>947.28552000000002</v>
      </c>
      <c r="J4" s="12">
        <v>1102.59086</v>
      </c>
      <c r="K4" s="12">
        <v>1321.4459299999999</v>
      </c>
      <c r="L4" s="12">
        <v>1272.7732800000001</v>
      </c>
      <c r="M4" s="12">
        <v>1022.30486</v>
      </c>
      <c r="N4" s="12">
        <v>919.08646999999996</v>
      </c>
      <c r="O4" s="12">
        <v>1232.2886000000001</v>
      </c>
      <c r="P4" s="12">
        <v>1232.07891</v>
      </c>
      <c r="Q4" s="12">
        <v>1261.15832</v>
      </c>
      <c r="R4" s="12">
        <v>1405.07079</v>
      </c>
      <c r="S4" s="12">
        <v>1179</v>
      </c>
      <c r="T4" s="12">
        <v>915</v>
      </c>
      <c r="U4" s="12">
        <v>1089</v>
      </c>
      <c r="V4" s="12"/>
    </row>
    <row r="5" spans="1:22" x14ac:dyDescent="0.3">
      <c r="A5" s="37" t="s">
        <v>157</v>
      </c>
      <c r="B5" s="12">
        <v>273.40368000000001</v>
      </c>
      <c r="C5" s="12">
        <v>848.71856000000002</v>
      </c>
      <c r="D5" s="12">
        <v>936.04693999999995</v>
      </c>
      <c r="E5" s="12">
        <v>1013.5581800000001</v>
      </c>
      <c r="F5" s="12">
        <v>975.50549999999998</v>
      </c>
      <c r="G5" s="12">
        <v>861.44581000000005</v>
      </c>
      <c r="H5" s="12">
        <v>653.63483999999994</v>
      </c>
      <c r="I5" s="12">
        <v>1194.4360099999999</v>
      </c>
      <c r="J5" s="12">
        <v>1306.13967</v>
      </c>
      <c r="K5" s="12">
        <v>1259.9098899999999</v>
      </c>
      <c r="L5" s="12">
        <v>1309.69802</v>
      </c>
      <c r="M5" s="12">
        <v>1193.04998</v>
      </c>
      <c r="N5" s="12">
        <v>1359.7359299999998</v>
      </c>
      <c r="O5" s="12">
        <v>1396.36475</v>
      </c>
      <c r="P5" s="12">
        <v>1451.90941</v>
      </c>
      <c r="Q5" s="12">
        <v>1678.4516999999998</v>
      </c>
      <c r="R5" s="12">
        <v>1607.0379399999999</v>
      </c>
      <c r="S5" s="12">
        <v>1116</v>
      </c>
      <c r="T5" s="12">
        <v>1163</v>
      </c>
      <c r="U5" s="12">
        <v>1590</v>
      </c>
      <c r="V5" s="12"/>
    </row>
    <row r="6" spans="1:22" ht="28.8" x14ac:dyDescent="0.3">
      <c r="A6" s="40" t="s">
        <v>216</v>
      </c>
      <c r="B6" s="12">
        <v>3595.7528900000002</v>
      </c>
      <c r="C6" s="12">
        <v>3767.0780399999999</v>
      </c>
      <c r="D6" s="12">
        <v>4026.7543999999998</v>
      </c>
      <c r="E6" s="12">
        <v>4115.0384100000001</v>
      </c>
      <c r="F6" s="12">
        <v>3972.45876</v>
      </c>
      <c r="G6" s="12">
        <v>4262.8882800000001</v>
      </c>
      <c r="H6" s="12">
        <v>3342.1064700000002</v>
      </c>
      <c r="I6" s="12">
        <v>4867.1464500000002</v>
      </c>
      <c r="J6" s="12">
        <v>4824.3232199999993</v>
      </c>
      <c r="K6" s="12">
        <v>5472.3030599999993</v>
      </c>
      <c r="L6" s="12">
        <v>6697.6009400000003</v>
      </c>
      <c r="M6" s="12">
        <v>6029.8070199999993</v>
      </c>
      <c r="N6" s="12">
        <v>5503.8280000000004</v>
      </c>
      <c r="O6" s="12">
        <v>5202.1350000000002</v>
      </c>
      <c r="P6" s="12">
        <v>5513.3421699999999</v>
      </c>
      <c r="Q6" s="12">
        <v>6838.9210999999996</v>
      </c>
      <c r="R6" s="12">
        <v>6058.1292999999996</v>
      </c>
      <c r="S6" s="12">
        <v>7562</v>
      </c>
      <c r="T6" s="12">
        <v>7217</v>
      </c>
      <c r="U6" s="12">
        <v>7707</v>
      </c>
      <c r="V6" s="12"/>
    </row>
    <row r="7" spans="1:22" s="43" customFormat="1" x14ac:dyDescent="0.3">
      <c r="A7" s="42" t="s">
        <v>217</v>
      </c>
      <c r="B7" s="36">
        <v>0</v>
      </c>
      <c r="C7" s="36">
        <v>501.69200699999999</v>
      </c>
      <c r="D7" s="36">
        <v>1000.5551250999999</v>
      </c>
      <c r="E7" s="36">
        <v>628.43446349999999</v>
      </c>
      <c r="F7" s="36">
        <v>972.51056270000004</v>
      </c>
      <c r="G7" s="36">
        <v>712.38781210000002</v>
      </c>
      <c r="H7" s="36">
        <v>679.47858819999999</v>
      </c>
      <c r="I7" s="36">
        <v>1040.3740620000001</v>
      </c>
      <c r="J7" s="36">
        <v>1088.0745575999999</v>
      </c>
      <c r="K7" s="36">
        <v>1173.5104378999999</v>
      </c>
      <c r="L7" s="36">
        <v>1434.0523399000001</v>
      </c>
      <c r="M7" s="36">
        <v>1149.6446452</v>
      </c>
      <c r="N7" s="36">
        <v>1088.4169582</v>
      </c>
      <c r="O7" s="36">
        <v>1063</v>
      </c>
      <c r="P7" s="36">
        <v>1028.2326561</v>
      </c>
      <c r="Q7" s="36">
        <v>1026.1523214000001</v>
      </c>
      <c r="R7" s="36">
        <v>1204.3054904999999</v>
      </c>
      <c r="S7" s="36">
        <v>403</v>
      </c>
      <c r="T7" s="36">
        <v>301</v>
      </c>
      <c r="U7" s="36">
        <v>370</v>
      </c>
      <c r="V7" s="36"/>
    </row>
    <row r="8" spans="1:22" x14ac:dyDescent="0.3">
      <c r="A8" s="40" t="s">
        <v>116</v>
      </c>
      <c r="B8" s="12">
        <v>1190.7708</v>
      </c>
      <c r="C8" s="12">
        <v>1350.2056100000002</v>
      </c>
      <c r="D8" s="12">
        <v>1308.4701699999998</v>
      </c>
      <c r="E8" s="12">
        <v>1101.8870200000001</v>
      </c>
      <c r="F8" s="12">
        <v>1099.6628400000002</v>
      </c>
      <c r="G8" s="12">
        <v>1164.5783799999999</v>
      </c>
      <c r="H8" s="12">
        <v>1285.67517</v>
      </c>
      <c r="I8" s="12">
        <v>1272.4097300000001</v>
      </c>
      <c r="J8" s="12">
        <v>1192.32484</v>
      </c>
      <c r="K8" s="12">
        <v>1317.0225700000001</v>
      </c>
      <c r="L8" s="12">
        <v>1478.5466200000001</v>
      </c>
      <c r="M8" s="12">
        <v>1327.6605199999999</v>
      </c>
      <c r="N8" s="12">
        <v>1490.47498</v>
      </c>
      <c r="O8" s="12">
        <v>1257.71029</v>
      </c>
      <c r="P8" s="12">
        <v>1291.4094399999999</v>
      </c>
      <c r="Q8" s="12">
        <v>1416.8867499999999</v>
      </c>
      <c r="R8" s="12">
        <v>1326.6526999999999</v>
      </c>
      <c r="S8" s="12">
        <v>1957</v>
      </c>
      <c r="T8" s="12">
        <v>1916</v>
      </c>
      <c r="U8" s="12">
        <v>1739</v>
      </c>
      <c r="V8" s="12"/>
    </row>
    <row r="9" spans="1:22" ht="43.2" x14ac:dyDescent="0.3">
      <c r="A9" s="37" t="s">
        <v>158</v>
      </c>
      <c r="B9" s="12">
        <v>195</v>
      </c>
      <c r="C9" s="12">
        <v>435</v>
      </c>
      <c r="D9" s="12">
        <v>313</v>
      </c>
      <c r="E9" s="12">
        <v>212</v>
      </c>
      <c r="F9" s="12">
        <v>223</v>
      </c>
      <c r="G9" s="12">
        <v>199</v>
      </c>
      <c r="H9" s="12">
        <v>212</v>
      </c>
      <c r="I9" s="12">
        <v>281</v>
      </c>
      <c r="J9" s="12">
        <v>281</v>
      </c>
      <c r="K9" s="12">
        <v>282</v>
      </c>
      <c r="L9" s="12">
        <v>291</v>
      </c>
      <c r="M9" s="12">
        <v>318</v>
      </c>
      <c r="N9" s="12">
        <v>365</v>
      </c>
      <c r="O9" s="12">
        <v>328</v>
      </c>
      <c r="P9" s="12">
        <v>300</v>
      </c>
      <c r="Q9" s="12">
        <v>286</v>
      </c>
      <c r="R9" s="12">
        <v>434</v>
      </c>
      <c r="S9" s="12">
        <v>514</v>
      </c>
      <c r="T9" s="12">
        <v>597</v>
      </c>
      <c r="U9" s="12">
        <v>513</v>
      </c>
      <c r="V9" s="12"/>
    </row>
    <row r="10" spans="1:22" x14ac:dyDescent="0.3">
      <c r="A10" s="40" t="s">
        <v>114</v>
      </c>
      <c r="B10" s="12">
        <v>4395.3929200000002</v>
      </c>
      <c r="C10" s="12">
        <v>5891.23776</v>
      </c>
      <c r="D10" s="12">
        <v>6215.1320900000001</v>
      </c>
      <c r="E10" s="12">
        <v>5337.5315199999995</v>
      </c>
      <c r="F10" s="12">
        <v>6595.2973499999998</v>
      </c>
      <c r="G10" s="12">
        <v>5888.0931600000004</v>
      </c>
      <c r="H10" s="12">
        <v>7902.2615199999991</v>
      </c>
      <c r="I10" s="12">
        <v>9083.9038699999983</v>
      </c>
      <c r="J10" s="12">
        <v>6404.8155900000002</v>
      </c>
      <c r="K10" s="12">
        <v>8206.5095999999994</v>
      </c>
      <c r="L10" s="12">
        <v>10287.39608</v>
      </c>
      <c r="M10" s="12">
        <v>9434.8817200000012</v>
      </c>
      <c r="N10" s="12">
        <v>10435.061900000001</v>
      </c>
      <c r="O10" s="12">
        <v>9764.499679999999</v>
      </c>
      <c r="P10" s="12">
        <v>8488.3026899999986</v>
      </c>
      <c r="Q10" s="12">
        <v>7583.1063800000002</v>
      </c>
      <c r="R10" s="12">
        <v>6973.8370299999997</v>
      </c>
      <c r="S10" s="12">
        <v>6867</v>
      </c>
      <c r="T10" s="12">
        <v>6296</v>
      </c>
      <c r="U10" s="12">
        <v>6686</v>
      </c>
      <c r="V10" s="12"/>
    </row>
    <row r="11" spans="1:22" x14ac:dyDescent="0.3">
      <c r="A11" s="40" t="s">
        <v>159</v>
      </c>
      <c r="B11" s="12">
        <v>480.86048</v>
      </c>
      <c r="C11" s="12">
        <v>821.35908999999992</v>
      </c>
      <c r="D11" s="12">
        <v>911.73096999999996</v>
      </c>
      <c r="E11" s="12">
        <v>832.07818000000009</v>
      </c>
      <c r="F11" s="12">
        <v>884.49768000000006</v>
      </c>
      <c r="G11" s="12">
        <v>900.87671999999998</v>
      </c>
      <c r="H11" s="12">
        <v>1239.9751100000001</v>
      </c>
      <c r="I11" s="12">
        <v>1230.17921</v>
      </c>
      <c r="J11" s="12">
        <v>1007.26145</v>
      </c>
      <c r="K11" s="12">
        <v>1380.9794299999999</v>
      </c>
      <c r="L11" s="12">
        <v>1454.22839</v>
      </c>
      <c r="M11" s="12">
        <v>1423.66841</v>
      </c>
      <c r="N11" s="12">
        <v>1285.0466100000001</v>
      </c>
      <c r="O11" s="12">
        <v>1315.1552199999999</v>
      </c>
      <c r="P11" s="12">
        <v>1289.4523100000001</v>
      </c>
      <c r="Q11" s="12">
        <v>1237.10157</v>
      </c>
      <c r="R11" s="12">
        <v>1272.5817000000002</v>
      </c>
      <c r="S11" s="12">
        <v>821</v>
      </c>
      <c r="T11" s="12">
        <v>911</v>
      </c>
      <c r="U11" s="12">
        <v>766</v>
      </c>
      <c r="V11" s="12"/>
    </row>
    <row r="12" spans="1:22" x14ac:dyDescent="0.3">
      <c r="A12" s="37" t="s">
        <v>160</v>
      </c>
      <c r="B12" s="12">
        <v>546</v>
      </c>
      <c r="C12" s="12">
        <v>966</v>
      </c>
      <c r="D12" s="12">
        <v>1003</v>
      </c>
      <c r="E12" s="12">
        <v>842</v>
      </c>
      <c r="F12" s="12">
        <v>719</v>
      </c>
      <c r="G12" s="12">
        <v>769</v>
      </c>
      <c r="H12" s="12">
        <v>872</v>
      </c>
      <c r="I12" s="12">
        <v>1173</v>
      </c>
      <c r="J12" s="12">
        <v>944</v>
      </c>
      <c r="K12" s="12">
        <v>1018</v>
      </c>
      <c r="L12" s="12">
        <v>1040</v>
      </c>
      <c r="M12" s="12">
        <v>1325</v>
      </c>
      <c r="N12" s="12">
        <v>1228</v>
      </c>
      <c r="O12" s="12">
        <v>1008</v>
      </c>
      <c r="P12" s="12">
        <v>1185</v>
      </c>
      <c r="Q12" s="12">
        <v>1137</v>
      </c>
      <c r="R12" s="12">
        <v>1056</v>
      </c>
      <c r="S12" s="12">
        <v>2729</v>
      </c>
      <c r="T12" s="12">
        <v>2420</v>
      </c>
      <c r="U12" s="12">
        <v>2801</v>
      </c>
      <c r="V12" s="12"/>
    </row>
    <row r="13" spans="1:22" ht="28.8" x14ac:dyDescent="0.3">
      <c r="A13" s="37" t="s">
        <v>161</v>
      </c>
      <c r="B13" s="12">
        <v>2766.7484199999999</v>
      </c>
      <c r="C13" s="12">
        <v>3629.86607</v>
      </c>
      <c r="D13" s="12">
        <v>3178.28008</v>
      </c>
      <c r="E13" s="12">
        <v>3214.8882999999996</v>
      </c>
      <c r="F13" s="12">
        <v>3156.0419400000001</v>
      </c>
      <c r="G13" s="12">
        <v>3228.7222900000002</v>
      </c>
      <c r="H13" s="12">
        <v>3668.4208900000003</v>
      </c>
      <c r="I13" s="12">
        <v>3964.7975000000001</v>
      </c>
      <c r="J13" s="12">
        <v>3521.8117599999996</v>
      </c>
      <c r="K13" s="12">
        <v>3660.2062900000001</v>
      </c>
      <c r="L13" s="12">
        <v>3785.3157700000002</v>
      </c>
      <c r="M13" s="12">
        <v>3875.1435699999997</v>
      </c>
      <c r="N13" s="12">
        <v>4234.6958800000002</v>
      </c>
      <c r="O13" s="12">
        <v>3912.8361400000003</v>
      </c>
      <c r="P13" s="12">
        <v>4607.6105399999997</v>
      </c>
      <c r="Q13" s="12">
        <v>4314.9092099999998</v>
      </c>
      <c r="R13" s="12">
        <v>4578.8771499999993</v>
      </c>
      <c r="S13" s="12">
        <v>3957</v>
      </c>
      <c r="T13" s="12">
        <v>3616</v>
      </c>
      <c r="U13" s="12">
        <v>3920</v>
      </c>
      <c r="V13" s="12"/>
    </row>
    <row r="14" spans="1:22" x14ac:dyDescent="0.3">
      <c r="A14" s="37" t="s">
        <v>162</v>
      </c>
      <c r="B14" s="12">
        <v>2305.79205</v>
      </c>
      <c r="C14" s="12">
        <v>2100.0768499999999</v>
      </c>
      <c r="D14" s="12">
        <v>2333.7275299999997</v>
      </c>
      <c r="E14" s="12">
        <v>2545.9751299999998</v>
      </c>
      <c r="F14" s="12">
        <v>3273.5046899999998</v>
      </c>
      <c r="G14" s="12">
        <v>2424.2049300000003</v>
      </c>
      <c r="H14" s="12">
        <v>3869.3921299999997</v>
      </c>
      <c r="I14" s="12">
        <v>3471.5840200000002</v>
      </c>
      <c r="J14" s="12">
        <v>2094.0913300000002</v>
      </c>
      <c r="K14" s="12">
        <v>3250.5832599999999</v>
      </c>
      <c r="L14" s="12">
        <v>3764.8881699999997</v>
      </c>
      <c r="M14" s="12">
        <v>2970.8184300000003</v>
      </c>
      <c r="N14" s="12">
        <v>3409.0155600000003</v>
      </c>
      <c r="O14" s="12">
        <v>3134.7561900000001</v>
      </c>
      <c r="P14" s="12">
        <v>3184.3300899999999</v>
      </c>
      <c r="Q14" s="12">
        <v>3194.05008</v>
      </c>
      <c r="R14" s="12">
        <v>3592.8484100000001</v>
      </c>
      <c r="S14" s="12">
        <v>2491</v>
      </c>
      <c r="T14" s="12">
        <v>2661</v>
      </c>
      <c r="U14" s="12">
        <v>3120</v>
      </c>
      <c r="V14" s="12"/>
    </row>
    <row r="15" spans="1:22" x14ac:dyDescent="0.3">
      <c r="A15" s="40" t="s">
        <v>113</v>
      </c>
      <c r="B15" s="12">
        <v>707.33891000000006</v>
      </c>
      <c r="C15" s="12">
        <v>1014.4574399999999</v>
      </c>
      <c r="D15" s="12">
        <v>955.51814000000002</v>
      </c>
      <c r="E15" s="12">
        <v>1404.37906</v>
      </c>
      <c r="F15" s="12">
        <v>1152.1284800000001</v>
      </c>
      <c r="G15" s="12">
        <v>1348.3253400000001</v>
      </c>
      <c r="H15" s="12">
        <v>1411.8891000000001</v>
      </c>
      <c r="I15" s="12">
        <v>1318.8751499999998</v>
      </c>
      <c r="J15" s="12">
        <v>1307.13419</v>
      </c>
      <c r="K15" s="12">
        <v>1922.7825700000001</v>
      </c>
      <c r="L15" s="12">
        <v>2041.3696599999998</v>
      </c>
      <c r="M15" s="12">
        <v>1535.24675</v>
      </c>
      <c r="N15" s="12">
        <v>1661.1621699999998</v>
      </c>
      <c r="O15" s="12">
        <v>1444.58537</v>
      </c>
      <c r="P15" s="12">
        <v>1298.36124</v>
      </c>
      <c r="Q15" s="12">
        <v>1836.6198700000002</v>
      </c>
      <c r="R15" s="12">
        <v>1626.2273500000001</v>
      </c>
      <c r="S15" s="12">
        <v>959</v>
      </c>
      <c r="T15" s="12">
        <v>985</v>
      </c>
      <c r="U15" s="12">
        <v>844</v>
      </c>
      <c r="V15" s="12"/>
    </row>
    <row r="16" spans="1:22" x14ac:dyDescent="0.3">
      <c r="A16" s="37" t="s">
        <v>163</v>
      </c>
      <c r="B16" s="12">
        <v>1070.7438200000001</v>
      </c>
      <c r="C16" s="12">
        <v>1139.7909999999999</v>
      </c>
      <c r="D16" s="12">
        <v>1155.3440700000001</v>
      </c>
      <c r="E16" s="12">
        <v>1047.7836199999999</v>
      </c>
      <c r="F16" s="12">
        <v>1069.4404500000001</v>
      </c>
      <c r="G16" s="12">
        <v>1181.7110600000001</v>
      </c>
      <c r="H16" s="12">
        <v>1215.4778700000002</v>
      </c>
      <c r="I16" s="12">
        <v>1218.2056399999999</v>
      </c>
      <c r="J16" s="12">
        <v>1108.7618500000001</v>
      </c>
      <c r="K16" s="12">
        <v>1247.99019</v>
      </c>
      <c r="L16" s="12">
        <v>1256.5147899999999</v>
      </c>
      <c r="M16" s="12">
        <v>1164.9052099999999</v>
      </c>
      <c r="N16" s="12">
        <v>1170.59022</v>
      </c>
      <c r="O16" s="12">
        <v>1232.0100400000001</v>
      </c>
      <c r="P16" s="12">
        <v>1227.40497</v>
      </c>
      <c r="Q16" s="12">
        <v>1231.29547</v>
      </c>
      <c r="R16" s="12">
        <v>1257.3858400000001</v>
      </c>
      <c r="S16" s="12">
        <v>1189</v>
      </c>
      <c r="T16" s="12">
        <v>1119</v>
      </c>
      <c r="U16" s="12">
        <v>1016</v>
      </c>
      <c r="V16" s="12"/>
    </row>
    <row r="17" spans="1:22" ht="28.8" x14ac:dyDescent="0.3">
      <c r="A17" s="37" t="s">
        <v>164</v>
      </c>
      <c r="B17" s="7">
        <v>157</v>
      </c>
      <c r="C17" s="7">
        <v>358</v>
      </c>
      <c r="D17" s="7">
        <v>391</v>
      </c>
      <c r="E17" s="7">
        <v>310</v>
      </c>
      <c r="F17" s="7">
        <v>318</v>
      </c>
      <c r="G17" s="7">
        <v>412</v>
      </c>
      <c r="H17" s="7">
        <v>398</v>
      </c>
      <c r="I17" s="7">
        <v>343</v>
      </c>
      <c r="J17" s="7">
        <v>316</v>
      </c>
      <c r="K17" s="7">
        <v>339</v>
      </c>
      <c r="L17" s="7">
        <v>427</v>
      </c>
      <c r="M17" s="7">
        <v>419</v>
      </c>
      <c r="N17" s="7">
        <v>334</v>
      </c>
      <c r="O17" s="7">
        <v>386</v>
      </c>
      <c r="P17" s="7">
        <v>321</v>
      </c>
      <c r="Q17" s="7">
        <v>347</v>
      </c>
      <c r="R17" s="7">
        <v>366</v>
      </c>
      <c r="S17" s="12">
        <v>596</v>
      </c>
      <c r="T17" s="12">
        <v>669</v>
      </c>
      <c r="U17" s="12">
        <v>964</v>
      </c>
      <c r="V17" s="12"/>
    </row>
    <row r="18" spans="1:22" x14ac:dyDescent="0.3">
      <c r="A18" s="37" t="s">
        <v>165</v>
      </c>
      <c r="B18" s="12">
        <v>1503.2130099999999</v>
      </c>
      <c r="C18" s="12">
        <v>1617.5625700000001</v>
      </c>
      <c r="D18" s="12">
        <v>1771.6743700000002</v>
      </c>
      <c r="E18" s="12">
        <v>1329.86131</v>
      </c>
      <c r="F18" s="12">
        <v>1625.5740900000001</v>
      </c>
      <c r="G18" s="12">
        <v>1704.61097</v>
      </c>
      <c r="H18" s="12">
        <v>2119.5671400000001</v>
      </c>
      <c r="I18" s="12">
        <v>2192.2307400000004</v>
      </c>
      <c r="J18" s="12">
        <v>2022.32566</v>
      </c>
      <c r="K18" s="12">
        <v>2581.5503699999999</v>
      </c>
      <c r="L18" s="12">
        <v>2515.51053</v>
      </c>
      <c r="M18" s="12">
        <v>2416.6398300000001</v>
      </c>
      <c r="N18" s="12">
        <v>2691.55789</v>
      </c>
      <c r="O18" s="12">
        <v>2910.0241800000003</v>
      </c>
      <c r="P18" s="12">
        <v>2574.1608999999999</v>
      </c>
      <c r="Q18" s="12">
        <v>2910.9494500000001</v>
      </c>
      <c r="R18" s="12">
        <v>2767.78197</v>
      </c>
      <c r="S18" s="12">
        <v>3122</v>
      </c>
      <c r="T18" s="12">
        <v>3531</v>
      </c>
      <c r="U18" s="12">
        <v>3709</v>
      </c>
      <c r="V18" s="12"/>
    </row>
    <row r="19" spans="1:22" ht="31.2" customHeight="1" x14ac:dyDescent="0.3">
      <c r="A19" s="37" t="s">
        <v>221</v>
      </c>
      <c r="B19" s="12">
        <v>116.17525999999999</v>
      </c>
      <c r="C19" s="12">
        <v>130.54828999999998</v>
      </c>
      <c r="D19" s="12">
        <v>199.68395000000001</v>
      </c>
      <c r="E19" s="12">
        <v>191.55895000000001</v>
      </c>
      <c r="F19" s="12">
        <v>230.94407999999999</v>
      </c>
      <c r="G19" s="12">
        <v>264.16329999999999</v>
      </c>
      <c r="H19" s="12">
        <v>262.43306000000001</v>
      </c>
      <c r="I19" s="12">
        <v>261.41043000000002</v>
      </c>
      <c r="J19" s="12">
        <v>290.01026000000002</v>
      </c>
      <c r="K19" s="12">
        <v>352.39978000000002</v>
      </c>
      <c r="L19" s="12">
        <v>283.70021000000003</v>
      </c>
      <c r="M19" s="12">
        <v>284.44446999999997</v>
      </c>
      <c r="N19" s="12">
        <v>288.90626000000003</v>
      </c>
      <c r="O19" s="12">
        <v>368.863</v>
      </c>
      <c r="P19" s="12">
        <v>373.11591999999996</v>
      </c>
      <c r="Q19" s="12">
        <v>338.49599000000001</v>
      </c>
      <c r="R19" s="12">
        <v>414.60917999999998</v>
      </c>
      <c r="S19" s="12">
        <v>543</v>
      </c>
      <c r="T19" s="12">
        <v>546</v>
      </c>
      <c r="U19" s="12">
        <v>694</v>
      </c>
      <c r="V19" s="12"/>
    </row>
    <row r="20" spans="1:22" ht="28.8" x14ac:dyDescent="0.3">
      <c r="A20" s="37" t="s">
        <v>166</v>
      </c>
      <c r="B20" s="12">
        <v>1477.49107</v>
      </c>
      <c r="C20" s="12">
        <v>1566.9198899999999</v>
      </c>
      <c r="D20" s="12">
        <v>1859.39248</v>
      </c>
      <c r="E20" s="12">
        <v>1649.7886000000001</v>
      </c>
      <c r="F20" s="12">
        <v>1929.28415</v>
      </c>
      <c r="G20" s="12">
        <v>1918.4610500000001</v>
      </c>
      <c r="H20" s="12">
        <v>1959.1061399999999</v>
      </c>
      <c r="I20" s="12">
        <v>2208.6266800000003</v>
      </c>
      <c r="J20" s="12">
        <v>2107.7781</v>
      </c>
      <c r="K20" s="12">
        <v>2546.2685799999999</v>
      </c>
      <c r="L20" s="12">
        <v>2539.0975899999999</v>
      </c>
      <c r="M20" s="12">
        <v>2376.8124400000002</v>
      </c>
      <c r="N20" s="12">
        <v>2709.57881</v>
      </c>
      <c r="O20" s="12">
        <v>2878.26118</v>
      </c>
      <c r="P20" s="12">
        <v>3191.7420899999997</v>
      </c>
      <c r="Q20" s="12">
        <v>3440.6224500000003</v>
      </c>
      <c r="R20" s="12">
        <v>3304.8231700000001</v>
      </c>
      <c r="S20" s="12">
        <v>3748</v>
      </c>
      <c r="T20" s="12">
        <v>3647</v>
      </c>
      <c r="U20" s="12">
        <v>4265</v>
      </c>
      <c r="V20" s="12"/>
    </row>
    <row r="21" spans="1:22" ht="28.8" x14ac:dyDescent="0.3">
      <c r="A21" s="40" t="s">
        <v>167</v>
      </c>
      <c r="B21" s="12">
        <v>549.04267000000004</v>
      </c>
      <c r="C21" s="12">
        <v>730.84249</v>
      </c>
      <c r="D21" s="12">
        <v>707.47820999999999</v>
      </c>
      <c r="E21" s="12">
        <v>631.79557</v>
      </c>
      <c r="F21" s="12">
        <v>659.45209999999997</v>
      </c>
      <c r="G21" s="12">
        <v>692.92138999999997</v>
      </c>
      <c r="H21" s="12">
        <v>706.61288999999999</v>
      </c>
      <c r="I21" s="12">
        <v>822.68948999999998</v>
      </c>
      <c r="J21" s="12">
        <v>828.04413</v>
      </c>
      <c r="K21" s="12">
        <v>821.33676000000003</v>
      </c>
      <c r="L21" s="12">
        <v>831.55047000000002</v>
      </c>
      <c r="M21" s="12">
        <v>824.58604000000003</v>
      </c>
      <c r="N21" s="12">
        <v>903.53114000000005</v>
      </c>
      <c r="O21" s="12">
        <v>910.61295999999993</v>
      </c>
      <c r="P21" s="12">
        <v>1075.7687700000001</v>
      </c>
      <c r="Q21" s="12">
        <v>1100.3070299999999</v>
      </c>
      <c r="R21" s="12">
        <v>1057.5712699999999</v>
      </c>
      <c r="S21" s="12">
        <v>884</v>
      </c>
      <c r="T21" s="12">
        <v>868</v>
      </c>
      <c r="U21" s="12">
        <v>1066</v>
      </c>
      <c r="V21" s="12"/>
    </row>
    <row r="22" spans="1:22" x14ac:dyDescent="0.3">
      <c r="A22" s="40" t="s">
        <v>115</v>
      </c>
      <c r="B22" s="12">
        <v>194.13248999999999</v>
      </c>
      <c r="C22" s="12">
        <v>378.66626000000002</v>
      </c>
      <c r="D22" s="12">
        <v>467.50150000000002</v>
      </c>
      <c r="E22" s="12">
        <v>462.07990999999998</v>
      </c>
      <c r="F22" s="12">
        <v>287.68610999999999</v>
      </c>
      <c r="G22" s="12">
        <v>274.56026000000003</v>
      </c>
      <c r="H22" s="12">
        <v>262.15841999999998</v>
      </c>
      <c r="I22" s="12">
        <v>381.16433000000001</v>
      </c>
      <c r="J22" s="12">
        <v>438.25189</v>
      </c>
      <c r="K22" s="12">
        <v>454.62448000000001</v>
      </c>
      <c r="L22" s="12">
        <v>418.58846999999997</v>
      </c>
      <c r="M22" s="12">
        <v>410.24814000000003</v>
      </c>
      <c r="N22" s="12">
        <v>405.75278000000003</v>
      </c>
      <c r="O22" s="12">
        <v>361.63529</v>
      </c>
      <c r="P22" s="12">
        <v>459.02613000000002</v>
      </c>
      <c r="Q22" s="12">
        <v>578.62443999999994</v>
      </c>
      <c r="R22" s="12">
        <v>467.91014000000001</v>
      </c>
      <c r="S22" s="12">
        <v>816</v>
      </c>
      <c r="T22" s="12">
        <v>970</v>
      </c>
      <c r="U22" s="12">
        <v>792</v>
      </c>
      <c r="V22" s="12"/>
    </row>
    <row r="23" spans="1:22" ht="28.8" x14ac:dyDescent="0.3">
      <c r="A23" s="37" t="s">
        <v>168</v>
      </c>
      <c r="B23" s="7">
        <v>313</v>
      </c>
      <c r="C23" s="7">
        <v>207</v>
      </c>
      <c r="D23" s="7">
        <v>423</v>
      </c>
      <c r="E23" s="7">
        <v>472</v>
      </c>
      <c r="F23" s="7">
        <v>520</v>
      </c>
      <c r="G23" s="7">
        <v>618</v>
      </c>
      <c r="H23" s="7">
        <v>665</v>
      </c>
      <c r="I23" s="7">
        <v>820</v>
      </c>
      <c r="J23" s="7">
        <v>641</v>
      </c>
      <c r="K23" s="7">
        <v>718</v>
      </c>
      <c r="L23" s="7">
        <v>838</v>
      </c>
      <c r="M23" s="7">
        <v>606</v>
      </c>
      <c r="N23" s="7">
        <v>751</v>
      </c>
      <c r="O23" s="7">
        <v>806</v>
      </c>
      <c r="P23" s="7">
        <v>800</v>
      </c>
      <c r="Q23" s="7">
        <v>913</v>
      </c>
      <c r="R23" s="7">
        <v>799</v>
      </c>
      <c r="S23" s="12">
        <v>831</v>
      </c>
      <c r="T23" s="12">
        <v>815</v>
      </c>
      <c r="U23" s="12">
        <v>1052</v>
      </c>
      <c r="V23" s="12"/>
    </row>
    <row r="24" spans="1:22" ht="28.8" x14ac:dyDescent="0.3">
      <c r="A24" s="37" t="s">
        <v>169</v>
      </c>
      <c r="B24" s="12">
        <v>1295.9506399999998</v>
      </c>
      <c r="C24" s="12">
        <v>1093.07779</v>
      </c>
      <c r="D24" s="12">
        <v>1134.43209</v>
      </c>
      <c r="E24" s="12">
        <v>1188.60474</v>
      </c>
      <c r="F24" s="12">
        <v>1072.26073</v>
      </c>
      <c r="G24" s="12">
        <v>1007.31041</v>
      </c>
      <c r="H24" s="12">
        <v>1339.0490199999999</v>
      </c>
      <c r="I24" s="12">
        <v>1298.7977900000001</v>
      </c>
      <c r="J24" s="12">
        <v>1397.88436</v>
      </c>
      <c r="K24" s="12">
        <v>1313.9225800000002</v>
      </c>
      <c r="L24" s="12">
        <v>1450.27414</v>
      </c>
      <c r="M24" s="12">
        <v>1495.6922099999999</v>
      </c>
      <c r="N24" s="12">
        <v>1419.15903</v>
      </c>
      <c r="O24" s="12">
        <v>1510.40545</v>
      </c>
      <c r="P24" s="12">
        <v>1474.43597</v>
      </c>
      <c r="Q24" s="12">
        <v>1809.31134</v>
      </c>
      <c r="R24" s="12">
        <v>1625.3179300000002</v>
      </c>
      <c r="S24" s="12">
        <v>2370</v>
      </c>
      <c r="T24" s="12">
        <v>2232</v>
      </c>
      <c r="U24" s="12">
        <v>2400</v>
      </c>
      <c r="V24" s="12"/>
    </row>
    <row r="25" spans="1:22" x14ac:dyDescent="0.3">
      <c r="A25" s="40" t="s">
        <v>112</v>
      </c>
      <c r="B25" s="12">
        <v>660.98037999999997</v>
      </c>
      <c r="C25" s="12">
        <v>770.54036999999994</v>
      </c>
      <c r="D25" s="12">
        <v>704.42525000000001</v>
      </c>
      <c r="E25" s="12">
        <v>604.53759000000002</v>
      </c>
      <c r="F25" s="12">
        <v>727.43154000000004</v>
      </c>
      <c r="G25" s="12">
        <v>633.98917000000006</v>
      </c>
      <c r="H25" s="12">
        <v>689.26102000000003</v>
      </c>
      <c r="I25" s="12">
        <v>883.63331999999991</v>
      </c>
      <c r="J25" s="12">
        <v>894.66359999999997</v>
      </c>
      <c r="K25" s="12">
        <v>735.19111999999996</v>
      </c>
      <c r="L25" s="12">
        <v>783.48734000000002</v>
      </c>
      <c r="M25" s="12">
        <v>736.1628199999999</v>
      </c>
      <c r="N25" s="12">
        <v>758.58289000000002</v>
      </c>
      <c r="O25" s="12">
        <v>940.0094499999999</v>
      </c>
      <c r="P25" s="12">
        <v>1229.3213799999999</v>
      </c>
      <c r="Q25" s="12">
        <v>1495.28169</v>
      </c>
      <c r="R25" s="12">
        <v>1353.3140100000001</v>
      </c>
      <c r="S25" s="12">
        <v>2482</v>
      </c>
      <c r="T25" s="12">
        <v>1629</v>
      </c>
      <c r="U25" s="12">
        <v>1757</v>
      </c>
      <c r="V25" s="12"/>
    </row>
    <row r="26" spans="1:22" ht="43.2" x14ac:dyDescent="0.3">
      <c r="A26" s="37" t="s">
        <v>194</v>
      </c>
      <c r="B26" s="7">
        <v>128</v>
      </c>
      <c r="C26" s="7">
        <v>274</v>
      </c>
      <c r="D26" s="7">
        <v>392</v>
      </c>
      <c r="E26" s="7">
        <v>350</v>
      </c>
      <c r="F26" s="7">
        <v>387</v>
      </c>
      <c r="G26" s="7">
        <v>362</v>
      </c>
      <c r="H26" s="7">
        <v>471</v>
      </c>
      <c r="I26" s="7">
        <v>428</v>
      </c>
      <c r="J26" s="7">
        <v>515</v>
      </c>
      <c r="K26" s="7">
        <v>513</v>
      </c>
      <c r="L26" s="7">
        <v>578</v>
      </c>
      <c r="M26" s="7">
        <v>484</v>
      </c>
      <c r="N26" s="7">
        <v>426</v>
      </c>
      <c r="O26" s="7">
        <v>586</v>
      </c>
      <c r="P26" s="7">
        <v>606</v>
      </c>
      <c r="Q26" s="7">
        <v>691</v>
      </c>
      <c r="R26" s="7">
        <v>477</v>
      </c>
      <c r="S26" s="12">
        <v>604</v>
      </c>
      <c r="T26" s="12">
        <v>490</v>
      </c>
      <c r="U26" s="12">
        <v>775</v>
      </c>
      <c r="V26" s="12"/>
    </row>
    <row r="27" spans="1:22" x14ac:dyDescent="0.3">
      <c r="A27" s="40" t="s">
        <v>111</v>
      </c>
      <c r="B27" s="12">
        <v>160.29017000000002</v>
      </c>
      <c r="C27" s="12">
        <v>395.13746999999995</v>
      </c>
      <c r="D27" s="12">
        <v>420.99407000000002</v>
      </c>
      <c r="E27" s="12">
        <v>419.88096999999999</v>
      </c>
      <c r="F27" s="12">
        <v>367.05915000000005</v>
      </c>
      <c r="G27" s="12">
        <v>375.89234000000005</v>
      </c>
      <c r="H27" s="12">
        <v>349.29313999999999</v>
      </c>
      <c r="I27" s="12">
        <v>426.30943000000002</v>
      </c>
      <c r="J27" s="12">
        <v>472.50072999999998</v>
      </c>
      <c r="K27" s="12">
        <v>593.62897999999996</v>
      </c>
      <c r="L27" s="12">
        <v>556.15873999999997</v>
      </c>
      <c r="M27" s="12">
        <v>465.77089000000001</v>
      </c>
      <c r="N27" s="12">
        <v>495.24655000000001</v>
      </c>
      <c r="O27" s="12">
        <v>462.77186</v>
      </c>
      <c r="P27" s="12">
        <v>680.88141000000007</v>
      </c>
      <c r="Q27" s="12">
        <v>581.39413000000002</v>
      </c>
      <c r="R27" s="12">
        <v>459.67896999999999</v>
      </c>
      <c r="S27" s="12">
        <v>783</v>
      </c>
      <c r="T27" s="12">
        <v>981</v>
      </c>
      <c r="U27" s="12">
        <v>802</v>
      </c>
      <c r="V27" s="12"/>
    </row>
    <row r="28" spans="1:22" x14ac:dyDescent="0.3">
      <c r="A28" s="40" t="s">
        <v>110</v>
      </c>
      <c r="B28" s="12">
        <v>2479.3059199999998</v>
      </c>
      <c r="C28" s="12">
        <v>2703.54088</v>
      </c>
      <c r="D28" s="12">
        <v>2564.4164100000003</v>
      </c>
      <c r="E28" s="12">
        <v>2289.2410199999999</v>
      </c>
      <c r="F28" s="12">
        <v>2502.4653199999998</v>
      </c>
      <c r="G28" s="12">
        <v>2703.7258400000001</v>
      </c>
      <c r="H28" s="12">
        <v>2644.3438900000001</v>
      </c>
      <c r="I28" s="12">
        <v>2659.2940600000002</v>
      </c>
      <c r="J28" s="12">
        <v>2354.75578</v>
      </c>
      <c r="K28" s="12">
        <v>2347.4216299999998</v>
      </c>
      <c r="L28" s="12">
        <v>2534.07458</v>
      </c>
      <c r="M28" s="12">
        <v>2107.85968</v>
      </c>
      <c r="N28" s="12">
        <v>2002.0999199999999</v>
      </c>
      <c r="O28" s="12">
        <v>2491.1134900000002</v>
      </c>
      <c r="P28" s="12">
        <v>2618.7543700000001</v>
      </c>
      <c r="Q28" s="12">
        <v>3015.2300800000003</v>
      </c>
      <c r="R28" s="12">
        <v>3169.7184600000001</v>
      </c>
      <c r="S28" s="12">
        <v>3552</v>
      </c>
      <c r="T28" s="12">
        <v>3324</v>
      </c>
      <c r="U28" s="12">
        <v>3568</v>
      </c>
      <c r="V28" s="12"/>
    </row>
    <row r="29" spans="1:22" x14ac:dyDescent="0.3">
      <c r="A29" s="40" t="s">
        <v>109</v>
      </c>
      <c r="B29" s="12">
        <v>2695.5469399999997</v>
      </c>
      <c r="C29" s="12">
        <v>3070.5801699999997</v>
      </c>
      <c r="D29" s="12">
        <v>2976.2884900000004</v>
      </c>
      <c r="E29" s="12">
        <v>2779.19443</v>
      </c>
      <c r="F29" s="12">
        <v>2628.5835499999998</v>
      </c>
      <c r="G29" s="12">
        <v>2389.9547200000002</v>
      </c>
      <c r="H29" s="12">
        <v>2337.51737</v>
      </c>
      <c r="I29" s="12">
        <v>2903.4201000000003</v>
      </c>
      <c r="J29" s="12">
        <v>2057.86285</v>
      </c>
      <c r="K29" s="12">
        <v>1988.3331499999999</v>
      </c>
      <c r="L29" s="12">
        <v>2167.22948</v>
      </c>
      <c r="M29" s="12">
        <v>2026.04892</v>
      </c>
      <c r="N29" s="12">
        <v>2318.8652099999999</v>
      </c>
      <c r="O29" s="12">
        <v>3391.57683</v>
      </c>
      <c r="P29" s="12">
        <v>3868.5789399999999</v>
      </c>
      <c r="Q29" s="12">
        <v>4149.7442200000005</v>
      </c>
      <c r="R29" s="12">
        <v>4694.3793599999999</v>
      </c>
      <c r="S29" s="12">
        <v>5601</v>
      </c>
      <c r="T29" s="12">
        <v>5202</v>
      </c>
      <c r="U29" s="12">
        <v>6193</v>
      </c>
      <c r="V29" s="12"/>
    </row>
    <row r="30" spans="1:22" x14ac:dyDescent="0.3">
      <c r="A30" s="40" t="s">
        <v>108</v>
      </c>
      <c r="B30" s="12">
        <v>320.02625</v>
      </c>
      <c r="C30" s="12">
        <v>270.39565999999996</v>
      </c>
      <c r="D30" s="12">
        <v>241.77679999999998</v>
      </c>
      <c r="E30" s="12">
        <v>361.02544</v>
      </c>
      <c r="F30" s="12">
        <v>424.56040000000002</v>
      </c>
      <c r="G30" s="12">
        <v>403.05572999999998</v>
      </c>
      <c r="H30" s="12">
        <v>409.99544000000003</v>
      </c>
      <c r="I30" s="12">
        <v>445.74171999999999</v>
      </c>
      <c r="J30" s="12">
        <v>359.72341</v>
      </c>
      <c r="K30" s="12">
        <v>374.30753000000004</v>
      </c>
      <c r="L30" s="12">
        <v>390.08897999999999</v>
      </c>
      <c r="M30" s="12">
        <v>350.63501000000002</v>
      </c>
      <c r="N30" s="12">
        <v>396.51143999999999</v>
      </c>
      <c r="O30" s="12">
        <v>617.73612000000003</v>
      </c>
      <c r="P30" s="12">
        <v>638.7411800000001</v>
      </c>
      <c r="Q30" s="12">
        <v>747.44006999999999</v>
      </c>
      <c r="R30" s="12">
        <v>694.91396999999995</v>
      </c>
      <c r="S30" s="12">
        <v>988</v>
      </c>
      <c r="T30" s="12">
        <v>797</v>
      </c>
      <c r="U30" s="12">
        <v>916</v>
      </c>
      <c r="V30" s="12"/>
    </row>
    <row r="31" spans="1:22" x14ac:dyDescent="0.3">
      <c r="A31" s="40" t="s">
        <v>107</v>
      </c>
      <c r="B31" s="12">
        <v>1429.2787599999999</v>
      </c>
      <c r="C31" s="12">
        <v>1746.8738000000001</v>
      </c>
      <c r="D31" s="12">
        <v>1920.3224599999999</v>
      </c>
      <c r="E31" s="12">
        <v>2138.3184799999999</v>
      </c>
      <c r="F31" s="12">
        <v>1528.6912</v>
      </c>
      <c r="G31" s="12">
        <v>716.93200000000002</v>
      </c>
      <c r="H31" s="12">
        <v>909.01287000000002</v>
      </c>
      <c r="I31" s="12">
        <v>1052.6814899999999</v>
      </c>
      <c r="J31" s="12">
        <v>962.93994999999995</v>
      </c>
      <c r="K31" s="12">
        <v>1345.9069500000001</v>
      </c>
      <c r="L31" s="12">
        <v>830.52271999999994</v>
      </c>
      <c r="M31" s="12">
        <v>817.86600999999996</v>
      </c>
      <c r="N31" s="12">
        <v>777.11332999999991</v>
      </c>
      <c r="O31" s="12">
        <v>1525.87444</v>
      </c>
      <c r="P31" s="12">
        <v>1620.01073</v>
      </c>
      <c r="Q31" s="12">
        <v>3113.8153600000001</v>
      </c>
      <c r="R31" s="12">
        <v>3184.80843</v>
      </c>
      <c r="S31" s="12">
        <v>2957</v>
      </c>
      <c r="T31" s="12">
        <v>2151</v>
      </c>
      <c r="U31" s="12">
        <v>3693</v>
      </c>
      <c r="V31" s="12"/>
    </row>
    <row r="32" spans="1:22" x14ac:dyDescent="0.3">
      <c r="A32" s="7" t="s">
        <v>170</v>
      </c>
      <c r="B32" s="12">
        <v>1142.21902</v>
      </c>
      <c r="C32" s="12">
        <v>1319.45199</v>
      </c>
      <c r="D32" s="12">
        <v>1358.37078</v>
      </c>
      <c r="E32" s="12">
        <v>1229.5303200000001</v>
      </c>
      <c r="F32" s="12">
        <v>1400.588</v>
      </c>
      <c r="G32" s="12">
        <v>1386.71783</v>
      </c>
      <c r="H32" s="12">
        <v>1652.5159099999998</v>
      </c>
      <c r="I32" s="12">
        <v>2420.5505099999996</v>
      </c>
      <c r="J32" s="12">
        <v>1550.03006</v>
      </c>
      <c r="K32" s="12">
        <v>2248.6384900000003</v>
      </c>
      <c r="L32" s="12">
        <v>2423.2623699999999</v>
      </c>
      <c r="M32" s="12">
        <v>1669.3755700000002</v>
      </c>
      <c r="N32" s="12">
        <v>1237.3653400000001</v>
      </c>
      <c r="O32" s="12">
        <v>1035.90572</v>
      </c>
      <c r="P32" s="12">
        <v>1764.5734</v>
      </c>
      <c r="Q32" s="12">
        <v>1902.95345</v>
      </c>
      <c r="R32" s="12">
        <v>1540.68463</v>
      </c>
      <c r="S32" s="12">
        <v>1335</v>
      </c>
      <c r="T32" s="12">
        <v>1494</v>
      </c>
      <c r="U32" s="12">
        <v>1322</v>
      </c>
      <c r="V32" s="12"/>
    </row>
    <row r="33" spans="1:22" ht="28.8" x14ac:dyDescent="0.3">
      <c r="A33" s="37" t="s">
        <v>171</v>
      </c>
      <c r="B33" s="7">
        <v>126</v>
      </c>
      <c r="C33" s="7">
        <v>395</v>
      </c>
      <c r="D33" s="7">
        <v>520</v>
      </c>
      <c r="E33" s="7">
        <v>336</v>
      </c>
      <c r="F33" s="7">
        <v>409</v>
      </c>
      <c r="G33" s="7">
        <v>219</v>
      </c>
      <c r="H33" s="7">
        <v>478</v>
      </c>
      <c r="I33" s="7">
        <v>429</v>
      </c>
      <c r="J33" s="7">
        <v>907</v>
      </c>
      <c r="K33" s="7">
        <v>758</v>
      </c>
      <c r="L33" s="7">
        <v>860</v>
      </c>
      <c r="M33" s="7">
        <v>482</v>
      </c>
      <c r="N33" s="7">
        <v>641</v>
      </c>
      <c r="O33" s="7">
        <v>862</v>
      </c>
      <c r="P33" s="7">
        <v>734</v>
      </c>
      <c r="Q33" s="7">
        <v>506</v>
      </c>
      <c r="R33" s="7">
        <v>626</v>
      </c>
      <c r="S33" s="12">
        <v>873</v>
      </c>
      <c r="T33" s="12">
        <v>594</v>
      </c>
      <c r="U33" s="12">
        <v>1175</v>
      </c>
      <c r="V33" s="12"/>
    </row>
    <row r="34" spans="1:22" ht="14.4" customHeight="1" x14ac:dyDescent="0.3">
      <c r="A34" s="37" t="s">
        <v>172</v>
      </c>
      <c r="B34" s="12">
        <v>5370.9896699999999</v>
      </c>
      <c r="C34" s="12">
        <v>4795.7185199999994</v>
      </c>
      <c r="D34" s="12">
        <v>9180.550650000001</v>
      </c>
      <c r="E34" s="12">
        <v>7300.0596500000001</v>
      </c>
      <c r="F34" s="12">
        <v>9304.3683699999983</v>
      </c>
      <c r="G34" s="12">
        <v>9482.5694899999999</v>
      </c>
      <c r="H34" s="12">
        <v>12355.66793</v>
      </c>
      <c r="I34" s="12">
        <v>14162.70348</v>
      </c>
      <c r="J34" s="12">
        <v>10438.07878</v>
      </c>
      <c r="K34" s="12">
        <v>16663.675640000001</v>
      </c>
      <c r="L34" s="12">
        <v>54837</v>
      </c>
      <c r="M34" s="12">
        <v>54840</v>
      </c>
      <c r="N34" s="12">
        <v>35273</v>
      </c>
      <c r="O34" s="12">
        <v>29652</v>
      </c>
      <c r="P34" s="12">
        <v>29070</v>
      </c>
      <c r="Q34" s="12">
        <v>29545</v>
      </c>
      <c r="R34" s="12">
        <v>28280</v>
      </c>
      <c r="S34" s="12">
        <v>35162</v>
      </c>
      <c r="T34" s="12">
        <v>23918</v>
      </c>
      <c r="U34" s="12">
        <v>48665</v>
      </c>
      <c r="V34" s="12"/>
    </row>
    <row r="35" spans="1:22" ht="19.95" customHeight="1" x14ac:dyDescent="0.3">
      <c r="A35" s="37" t="s">
        <v>173</v>
      </c>
      <c r="B35" s="7">
        <v>252</v>
      </c>
      <c r="C35" s="7">
        <v>212</v>
      </c>
      <c r="D35" s="7">
        <v>353</v>
      </c>
      <c r="E35" s="7">
        <v>277</v>
      </c>
      <c r="F35" s="7">
        <v>420</v>
      </c>
      <c r="G35" s="7">
        <v>405</v>
      </c>
      <c r="H35" s="7">
        <v>436</v>
      </c>
      <c r="I35" s="7">
        <v>447</v>
      </c>
      <c r="J35" s="7">
        <v>357</v>
      </c>
      <c r="K35" s="7">
        <v>604</v>
      </c>
      <c r="L35" s="7">
        <v>578</v>
      </c>
      <c r="M35" s="7">
        <v>470</v>
      </c>
      <c r="N35" s="7">
        <v>826</v>
      </c>
      <c r="O35" s="7">
        <v>671</v>
      </c>
      <c r="P35" s="7">
        <v>802</v>
      </c>
      <c r="Q35" s="7">
        <v>679</v>
      </c>
      <c r="R35" s="7">
        <v>802</v>
      </c>
      <c r="S35" s="12">
        <v>1413</v>
      </c>
      <c r="T35" s="12">
        <v>1143</v>
      </c>
      <c r="U35" s="12">
        <v>1882</v>
      </c>
      <c r="V35" s="12"/>
    </row>
    <row r="36" spans="1:22" x14ac:dyDescent="0.3">
      <c r="A36" s="37" t="s">
        <v>202</v>
      </c>
      <c r="B36" s="12">
        <v>2268.1905299999999</v>
      </c>
      <c r="C36" s="12">
        <v>1409.3568</v>
      </c>
      <c r="D36" s="12">
        <v>2164.3973900000001</v>
      </c>
      <c r="E36" s="12">
        <v>1884.4574700000001</v>
      </c>
      <c r="F36" s="12">
        <v>3235.4592900000002</v>
      </c>
      <c r="G36" s="12">
        <v>3065.3752200000004</v>
      </c>
      <c r="H36" s="12">
        <v>3378.3689800000002</v>
      </c>
      <c r="I36" s="12">
        <v>2463.7482400000004</v>
      </c>
      <c r="J36" s="12">
        <v>3096.8999100000001</v>
      </c>
      <c r="K36" s="12">
        <v>3003.9865499999996</v>
      </c>
      <c r="L36" s="12">
        <v>2305.7742400000002</v>
      </c>
      <c r="M36" s="12">
        <v>2048.95253</v>
      </c>
      <c r="N36" s="12">
        <v>2803.6058199999998</v>
      </c>
      <c r="O36" s="12">
        <v>3039.82107</v>
      </c>
      <c r="P36" s="12">
        <v>3191.8110000000001</v>
      </c>
      <c r="Q36" s="12">
        <v>3009.39786</v>
      </c>
      <c r="R36" s="12">
        <v>3412.1369800000002</v>
      </c>
      <c r="S36" s="12">
        <v>1663</v>
      </c>
      <c r="T36" s="12">
        <v>1622</v>
      </c>
      <c r="U36" s="12">
        <v>1758</v>
      </c>
      <c r="V36" s="12"/>
    </row>
    <row r="37" spans="1:22" x14ac:dyDescent="0.3">
      <c r="A37" s="7" t="s">
        <v>174</v>
      </c>
      <c r="B37" s="12">
        <v>599.85424</v>
      </c>
      <c r="C37" s="12">
        <v>586.399</v>
      </c>
      <c r="D37" s="12">
        <v>638.14273000000003</v>
      </c>
      <c r="E37" s="12">
        <v>768.08835999999997</v>
      </c>
      <c r="F37" s="12">
        <v>558.47259999999994</v>
      </c>
      <c r="G37" s="12">
        <v>459.59431999999998</v>
      </c>
      <c r="H37" s="12">
        <v>728.20902999999998</v>
      </c>
      <c r="I37" s="12">
        <v>843.75495000000001</v>
      </c>
      <c r="J37" s="12">
        <v>903.09149000000002</v>
      </c>
      <c r="K37" s="12">
        <v>823.5000500000001</v>
      </c>
      <c r="L37" s="12">
        <v>936.88193999999999</v>
      </c>
      <c r="M37" s="12">
        <v>706.02327000000002</v>
      </c>
      <c r="N37" s="12">
        <v>687.24924999999996</v>
      </c>
      <c r="O37" s="12">
        <v>717.56518000000005</v>
      </c>
      <c r="P37" s="12">
        <v>1339.0127600000001</v>
      </c>
      <c r="Q37" s="12">
        <v>1344.99316</v>
      </c>
      <c r="R37" s="12">
        <v>1003.0915799999999</v>
      </c>
      <c r="S37" s="12">
        <v>916</v>
      </c>
      <c r="T37" s="12">
        <v>713</v>
      </c>
      <c r="U37" s="12">
        <v>839</v>
      </c>
      <c r="V37" s="12"/>
    </row>
    <row r="38" spans="1:22" x14ac:dyDescent="0.3">
      <c r="A38" s="40" t="s">
        <v>105</v>
      </c>
      <c r="B38" s="12">
        <v>835.48692000000005</v>
      </c>
      <c r="C38" s="12">
        <v>997.23873000000003</v>
      </c>
      <c r="D38" s="12">
        <v>896.53935999999999</v>
      </c>
      <c r="E38" s="12">
        <v>961.00899000000004</v>
      </c>
      <c r="F38" s="12">
        <v>735.45650000000001</v>
      </c>
      <c r="G38" s="12">
        <v>910.47107999999992</v>
      </c>
      <c r="H38" s="12">
        <v>1126.9587200000001</v>
      </c>
      <c r="I38" s="12">
        <v>1335.5138400000001</v>
      </c>
      <c r="J38" s="12">
        <v>993.40439000000003</v>
      </c>
      <c r="K38" s="12">
        <v>1095.4283500000001</v>
      </c>
      <c r="L38" s="12">
        <v>1317.5799099999999</v>
      </c>
      <c r="M38" s="12">
        <v>1181.7015900000001</v>
      </c>
      <c r="N38" s="12">
        <v>1239.99252</v>
      </c>
      <c r="O38" s="12">
        <v>1191.0192099999999</v>
      </c>
      <c r="P38" s="12">
        <v>1150.7336399999999</v>
      </c>
      <c r="Q38" s="12">
        <v>1232.6012900000001</v>
      </c>
      <c r="R38" s="12">
        <v>942.65925000000004</v>
      </c>
      <c r="S38" s="12">
        <v>664</v>
      </c>
      <c r="T38" s="12">
        <v>727</v>
      </c>
      <c r="U38" s="12">
        <v>589</v>
      </c>
      <c r="V38" s="12"/>
    </row>
    <row r="39" spans="1:22" x14ac:dyDescent="0.3">
      <c r="A39" s="37" t="s">
        <v>175</v>
      </c>
      <c r="B39" s="12">
        <v>461.19911999999999</v>
      </c>
      <c r="C39" s="12">
        <v>647.98287000000005</v>
      </c>
      <c r="D39" s="12">
        <v>538.34672999999998</v>
      </c>
      <c r="E39" s="12">
        <v>536.21943999999996</v>
      </c>
      <c r="F39" s="12">
        <v>611.38002000000006</v>
      </c>
      <c r="G39" s="12">
        <v>633.37325999999996</v>
      </c>
      <c r="H39" s="12">
        <v>698.09667000000002</v>
      </c>
      <c r="I39" s="12">
        <v>638.68693000000007</v>
      </c>
      <c r="J39" s="12">
        <v>683.56902000000002</v>
      </c>
      <c r="K39" s="12">
        <v>654.84071999999992</v>
      </c>
      <c r="L39" s="12">
        <v>850.65278999999998</v>
      </c>
      <c r="M39" s="12">
        <v>776.93452000000002</v>
      </c>
      <c r="N39" s="12">
        <v>919.85984999999994</v>
      </c>
      <c r="O39" s="12">
        <v>678.49731000000008</v>
      </c>
      <c r="P39" s="12">
        <v>969.90601000000004</v>
      </c>
      <c r="Q39" s="12">
        <v>1116.79412</v>
      </c>
      <c r="R39" s="12">
        <v>1223.3009299999999</v>
      </c>
      <c r="S39" s="12">
        <v>1550</v>
      </c>
      <c r="T39" s="12">
        <v>1655</v>
      </c>
      <c r="U39" s="12">
        <v>1771</v>
      </c>
      <c r="V39" s="12"/>
    </row>
    <row r="40" spans="1:22" x14ac:dyDescent="0.3">
      <c r="A40" s="37" t="s">
        <v>176</v>
      </c>
      <c r="B40" s="12">
        <v>439.77559000000002</v>
      </c>
      <c r="C40" s="12">
        <v>486.27189000000004</v>
      </c>
      <c r="D40" s="12">
        <v>761.53741000000002</v>
      </c>
      <c r="E40" s="12">
        <v>469.11385999999999</v>
      </c>
      <c r="F40" s="12">
        <v>591.66833999999994</v>
      </c>
      <c r="G40" s="12">
        <v>297.92412999999999</v>
      </c>
      <c r="H40" s="12">
        <v>713.24112000000002</v>
      </c>
      <c r="I40" s="12">
        <v>1566.3828799999999</v>
      </c>
      <c r="J40" s="12">
        <v>588.68338000000006</v>
      </c>
      <c r="K40" s="12">
        <v>844.55581999999993</v>
      </c>
      <c r="L40" s="12">
        <v>680.10562000000004</v>
      </c>
      <c r="M40" s="12">
        <v>503.18484000000001</v>
      </c>
      <c r="N40" s="12">
        <v>561.27733000000001</v>
      </c>
      <c r="O40" s="12">
        <v>445.61716999999999</v>
      </c>
      <c r="P40" s="12">
        <v>696.27734999999996</v>
      </c>
      <c r="Q40" s="12">
        <v>401.94916999999998</v>
      </c>
      <c r="R40" s="12">
        <v>1052.73685</v>
      </c>
      <c r="S40" s="12">
        <v>1344</v>
      </c>
      <c r="T40" s="12">
        <v>2131</v>
      </c>
      <c r="U40" s="12">
        <v>547</v>
      </c>
      <c r="V40" s="12"/>
    </row>
    <row r="41" spans="1:22" x14ac:dyDescent="0.3">
      <c r="A41" s="37" t="s">
        <v>177</v>
      </c>
      <c r="B41" s="12">
        <v>986.28542000000004</v>
      </c>
      <c r="C41" s="12">
        <v>874.38563999999997</v>
      </c>
      <c r="D41" s="12">
        <v>904.00952000000007</v>
      </c>
      <c r="E41" s="12">
        <v>744.91472999999996</v>
      </c>
      <c r="F41" s="12">
        <v>850.6173</v>
      </c>
      <c r="G41" s="12">
        <v>972.10509000000002</v>
      </c>
      <c r="H41" s="12">
        <v>995.5006800000001</v>
      </c>
      <c r="I41" s="12">
        <v>1271.5239799999999</v>
      </c>
      <c r="J41" s="12">
        <v>974.56200000000001</v>
      </c>
      <c r="K41" s="12">
        <v>1250.69769</v>
      </c>
      <c r="L41" s="12">
        <v>1058.06565</v>
      </c>
      <c r="M41" s="12">
        <v>855.67088999999999</v>
      </c>
      <c r="N41" s="12">
        <v>948.2559399999999</v>
      </c>
      <c r="O41" s="12">
        <v>1053.45102</v>
      </c>
      <c r="P41" s="12">
        <v>1144.10285</v>
      </c>
      <c r="Q41" s="12">
        <v>1284.68416</v>
      </c>
      <c r="R41" s="12">
        <v>1018.01116</v>
      </c>
      <c r="S41" s="12">
        <v>1677</v>
      </c>
      <c r="T41" s="12">
        <v>1357</v>
      </c>
      <c r="U41" s="12">
        <v>1356</v>
      </c>
      <c r="V41" s="12"/>
    </row>
    <row r="42" spans="1:22" ht="20.399999999999999" customHeight="1" x14ac:dyDescent="0.3">
      <c r="A42" s="37" t="s">
        <v>178</v>
      </c>
      <c r="B42" s="12">
        <v>1303.80259</v>
      </c>
      <c r="C42" s="12">
        <v>1294.83394</v>
      </c>
      <c r="D42" s="12">
        <v>1290.3055200000001</v>
      </c>
      <c r="E42" s="12">
        <v>1171.1265800000001</v>
      </c>
      <c r="F42" s="12">
        <v>1444.6881000000001</v>
      </c>
      <c r="G42" s="12">
        <v>1444.66868</v>
      </c>
      <c r="H42" s="12">
        <v>1247.2952600000001</v>
      </c>
      <c r="I42" s="12">
        <v>1488.09933</v>
      </c>
      <c r="J42" s="12">
        <v>1403.02979</v>
      </c>
      <c r="K42" s="12">
        <v>1426.0603999999998</v>
      </c>
      <c r="L42" s="12">
        <v>1858.98883</v>
      </c>
      <c r="M42" s="12">
        <v>2035.1783799999998</v>
      </c>
      <c r="N42" s="12">
        <v>1655.1147699999999</v>
      </c>
      <c r="O42" s="12">
        <v>1683.5956999999999</v>
      </c>
      <c r="P42" s="12">
        <v>1851.3312800000001</v>
      </c>
      <c r="Q42" s="12">
        <v>2169.4295099999999</v>
      </c>
      <c r="R42" s="12">
        <v>2067.06603</v>
      </c>
      <c r="S42" s="12">
        <v>1591</v>
      </c>
      <c r="T42" s="12">
        <v>1241</v>
      </c>
      <c r="U42" s="12">
        <v>1681</v>
      </c>
      <c r="V42" s="12"/>
    </row>
    <row r="43" spans="1:22" x14ac:dyDescent="0.3">
      <c r="A43" s="37" t="s">
        <v>179</v>
      </c>
      <c r="B43" s="7">
        <v>108</v>
      </c>
      <c r="C43" s="7">
        <v>153</v>
      </c>
      <c r="D43" s="7">
        <v>112</v>
      </c>
      <c r="E43" s="7">
        <v>90</v>
      </c>
      <c r="F43" s="7">
        <v>77</v>
      </c>
      <c r="G43" s="7">
        <v>127</v>
      </c>
      <c r="H43" s="7">
        <v>225</v>
      </c>
      <c r="I43" s="7">
        <v>148</v>
      </c>
      <c r="J43" s="7">
        <v>108</v>
      </c>
      <c r="K43" s="7">
        <v>213</v>
      </c>
      <c r="L43" s="7">
        <v>305</v>
      </c>
      <c r="M43" s="7">
        <v>86</v>
      </c>
      <c r="N43" s="7">
        <v>81</v>
      </c>
      <c r="O43" s="7">
        <v>307</v>
      </c>
      <c r="P43" s="7">
        <v>177</v>
      </c>
      <c r="Q43" s="7">
        <v>208</v>
      </c>
      <c r="R43" s="7">
        <v>241</v>
      </c>
      <c r="S43" s="12">
        <v>631</v>
      </c>
      <c r="T43" s="12">
        <v>940</v>
      </c>
      <c r="U43" s="12">
        <v>1021</v>
      </c>
      <c r="V43" s="12"/>
    </row>
    <row r="44" spans="1:22" ht="28.8" x14ac:dyDescent="0.3">
      <c r="A44" s="37" t="s">
        <v>180</v>
      </c>
      <c r="B44" s="7">
        <v>221</v>
      </c>
      <c r="C44" s="7">
        <v>358</v>
      </c>
      <c r="D44" s="7">
        <v>341</v>
      </c>
      <c r="E44" s="7">
        <v>165</v>
      </c>
      <c r="F44" s="7">
        <v>219</v>
      </c>
      <c r="G44" s="7">
        <v>217</v>
      </c>
      <c r="H44" s="7">
        <v>1091</v>
      </c>
      <c r="I44" s="7">
        <v>1525</v>
      </c>
      <c r="J44" s="7">
        <v>1343</v>
      </c>
      <c r="K44" s="7">
        <v>1416</v>
      </c>
      <c r="L44" s="7">
        <v>1637</v>
      </c>
      <c r="M44" s="7">
        <v>1805</v>
      </c>
      <c r="N44" s="7">
        <v>1580</v>
      </c>
      <c r="O44" s="7">
        <v>759</v>
      </c>
      <c r="P44" s="7">
        <v>1083</v>
      </c>
      <c r="Q44" s="7">
        <v>1218</v>
      </c>
      <c r="R44" s="7">
        <v>1213</v>
      </c>
      <c r="S44" s="12">
        <v>2385</v>
      </c>
      <c r="T44" s="12">
        <v>2306</v>
      </c>
      <c r="U44" s="12">
        <v>2617</v>
      </c>
      <c r="V44" s="12"/>
    </row>
    <row r="45" spans="1:22" x14ac:dyDescent="0.3">
      <c r="A45" s="37" t="s">
        <v>181</v>
      </c>
      <c r="B45" s="12">
        <v>415.59444999999999</v>
      </c>
      <c r="C45" s="12">
        <v>361.93089000000003</v>
      </c>
      <c r="D45" s="12">
        <v>351.26434</v>
      </c>
      <c r="E45" s="12">
        <v>403.74402000000003</v>
      </c>
      <c r="F45" s="12">
        <v>530.65059999999994</v>
      </c>
      <c r="G45" s="12">
        <v>728.55214999999998</v>
      </c>
      <c r="H45" s="12">
        <v>377.79502000000002</v>
      </c>
      <c r="I45" s="12">
        <v>651.33442000000002</v>
      </c>
      <c r="J45" s="12">
        <v>366.67275999999998</v>
      </c>
      <c r="K45" s="12">
        <v>749.82321999999999</v>
      </c>
      <c r="L45" s="12">
        <v>704.95385999999996</v>
      </c>
      <c r="M45" s="12">
        <v>555.71785999999997</v>
      </c>
      <c r="N45" s="12">
        <v>622.05466000000001</v>
      </c>
      <c r="O45" s="12">
        <v>847.62271999999996</v>
      </c>
      <c r="P45" s="12">
        <v>1063.7912699999999</v>
      </c>
      <c r="Q45" s="12">
        <v>1106.92687</v>
      </c>
      <c r="R45" s="12">
        <v>847.31133000000011</v>
      </c>
      <c r="S45" s="12">
        <v>540</v>
      </c>
      <c r="T45" s="12">
        <v>1278</v>
      </c>
      <c r="U45" s="12">
        <v>525</v>
      </c>
      <c r="V45" s="12"/>
    </row>
    <row r="46" spans="1:22" x14ac:dyDescent="0.3">
      <c r="A46" s="37" t="s">
        <v>182</v>
      </c>
      <c r="B46" s="12">
        <v>38</v>
      </c>
      <c r="C46" s="12">
        <v>475</v>
      </c>
      <c r="D46" s="12">
        <v>214</v>
      </c>
      <c r="E46" s="12">
        <v>65</v>
      </c>
      <c r="F46" s="12">
        <v>174</v>
      </c>
      <c r="G46" s="12">
        <v>134</v>
      </c>
      <c r="H46" s="12">
        <v>250</v>
      </c>
      <c r="I46" s="12">
        <v>262</v>
      </c>
      <c r="J46" s="12">
        <v>300</v>
      </c>
      <c r="K46" s="12">
        <v>456</v>
      </c>
      <c r="L46" s="12">
        <v>541</v>
      </c>
      <c r="M46" s="12">
        <v>758</v>
      </c>
      <c r="N46" s="12">
        <v>505</v>
      </c>
      <c r="O46" s="12">
        <v>623</v>
      </c>
      <c r="P46" s="12">
        <v>787</v>
      </c>
      <c r="Q46" s="12">
        <v>629</v>
      </c>
      <c r="R46" s="12">
        <v>493</v>
      </c>
      <c r="S46" s="12">
        <v>660</v>
      </c>
      <c r="T46" s="12">
        <v>394</v>
      </c>
      <c r="U46" s="12">
        <v>692</v>
      </c>
      <c r="V46" s="12"/>
    </row>
    <row r="47" spans="1:22" s="30" customFormat="1" ht="43.95" customHeight="1" x14ac:dyDescent="0.3">
      <c r="A47" s="41" t="s">
        <v>200</v>
      </c>
      <c r="B47" s="33">
        <v>1111</v>
      </c>
      <c r="C47" s="33">
        <v>998</v>
      </c>
      <c r="D47" s="33">
        <v>1800</v>
      </c>
      <c r="E47" s="33">
        <v>1327</v>
      </c>
      <c r="F47" s="33">
        <v>1515</v>
      </c>
      <c r="G47" s="33">
        <v>1071</v>
      </c>
      <c r="H47" s="33">
        <v>1204</v>
      </c>
      <c r="I47" s="33">
        <v>1260</v>
      </c>
      <c r="J47" s="33">
        <v>1017</v>
      </c>
      <c r="K47" s="33">
        <v>1002</v>
      </c>
      <c r="L47" s="33">
        <v>1297</v>
      </c>
      <c r="M47" s="33">
        <v>954</v>
      </c>
      <c r="N47" s="33">
        <v>690</v>
      </c>
      <c r="O47" s="33">
        <v>1151</v>
      </c>
      <c r="P47" s="33">
        <v>1396</v>
      </c>
      <c r="Q47" s="33">
        <v>1067</v>
      </c>
      <c r="R47" s="30">
        <v>1245</v>
      </c>
      <c r="S47" s="33">
        <v>1894</v>
      </c>
      <c r="T47" s="33">
        <v>1671</v>
      </c>
      <c r="U47" s="33">
        <v>2086</v>
      </c>
      <c r="V47" s="33"/>
    </row>
    <row r="48" spans="1:22" ht="28.8" x14ac:dyDescent="0.3">
      <c r="A48" s="37" t="s">
        <v>218</v>
      </c>
      <c r="B48" s="12">
        <v>1405.62444</v>
      </c>
      <c r="C48" s="12">
        <v>1446.2792199999999</v>
      </c>
      <c r="D48" s="12">
        <v>1372.4118000000001</v>
      </c>
      <c r="E48" s="12">
        <v>1198.4692500000001</v>
      </c>
      <c r="F48" s="12">
        <v>1115.55567</v>
      </c>
      <c r="G48" s="12">
        <v>971.17663000000005</v>
      </c>
      <c r="H48" s="12">
        <v>1096.605</v>
      </c>
      <c r="I48" s="12">
        <v>1532.97144</v>
      </c>
      <c r="J48" s="12">
        <v>941.14445999999998</v>
      </c>
      <c r="K48" s="12">
        <v>1407.65417</v>
      </c>
      <c r="L48" s="12">
        <v>1200.45803</v>
      </c>
      <c r="M48" s="12">
        <v>1062.38337</v>
      </c>
      <c r="N48" s="12">
        <v>1162.1556599999999</v>
      </c>
      <c r="O48" s="12">
        <v>1106.77682</v>
      </c>
      <c r="P48" s="12">
        <v>1167.88527</v>
      </c>
      <c r="Q48" s="12">
        <v>1103.04746</v>
      </c>
      <c r="R48" s="12">
        <v>764.65463999999997</v>
      </c>
      <c r="S48" s="12">
        <v>1003</v>
      </c>
      <c r="T48" s="12">
        <v>1153</v>
      </c>
      <c r="U48" s="12">
        <v>878</v>
      </c>
      <c r="V48" s="12"/>
    </row>
    <row r="49" spans="1:22" x14ac:dyDescent="0.3">
      <c r="A49" s="37" t="s">
        <v>183</v>
      </c>
      <c r="B49" s="12">
        <v>605.64664999999991</v>
      </c>
      <c r="C49" s="12">
        <v>434.66905000000003</v>
      </c>
      <c r="D49" s="12">
        <v>381.18209000000002</v>
      </c>
      <c r="E49" s="12">
        <v>382.61945000000003</v>
      </c>
      <c r="F49" s="12">
        <v>508.22912000000002</v>
      </c>
      <c r="G49" s="12">
        <v>503.67626999999999</v>
      </c>
      <c r="H49" s="12">
        <v>432.82623000000001</v>
      </c>
      <c r="I49" s="12">
        <v>672.77782000000002</v>
      </c>
      <c r="J49" s="12">
        <v>623.45489999999995</v>
      </c>
      <c r="K49" s="12">
        <v>698.69894999999997</v>
      </c>
      <c r="L49" s="12">
        <v>668.91686000000004</v>
      </c>
      <c r="M49" s="12">
        <v>549.16709000000003</v>
      </c>
      <c r="N49" s="12">
        <v>553.20892000000003</v>
      </c>
      <c r="O49" s="12">
        <v>677.66846999999996</v>
      </c>
      <c r="P49" s="12">
        <v>716.66890999999998</v>
      </c>
      <c r="Q49" s="12">
        <v>663.14673999999991</v>
      </c>
      <c r="R49" s="12">
        <v>691.13855000000001</v>
      </c>
      <c r="S49" s="12">
        <v>1338</v>
      </c>
      <c r="T49" s="12">
        <v>961</v>
      </c>
      <c r="U49" s="12">
        <v>1209</v>
      </c>
      <c r="V49" s="12"/>
    </row>
    <row r="50" spans="1:22" x14ac:dyDescent="0.3">
      <c r="A50" s="37" t="s">
        <v>188</v>
      </c>
      <c r="B50" s="12">
        <v>249</v>
      </c>
      <c r="C50" s="12">
        <v>165</v>
      </c>
      <c r="D50" s="12">
        <v>650</v>
      </c>
      <c r="E50" s="12">
        <v>916</v>
      </c>
      <c r="F50" s="12">
        <v>965</v>
      </c>
      <c r="G50" s="12">
        <v>2980</v>
      </c>
      <c r="H50" s="12">
        <v>1271</v>
      </c>
      <c r="I50" s="12">
        <v>1435</v>
      </c>
      <c r="J50" s="12">
        <v>970</v>
      </c>
      <c r="K50" s="12">
        <v>1506</v>
      </c>
      <c r="L50" s="12">
        <v>939</v>
      </c>
      <c r="M50" s="12">
        <v>1090</v>
      </c>
      <c r="N50" s="12">
        <v>505</v>
      </c>
      <c r="O50" s="12">
        <v>431</v>
      </c>
      <c r="P50" s="12">
        <v>1105</v>
      </c>
      <c r="Q50" s="12">
        <v>728</v>
      </c>
      <c r="R50" s="12">
        <v>1541</v>
      </c>
      <c r="S50" s="12">
        <v>1353</v>
      </c>
      <c r="T50" s="12">
        <v>1161</v>
      </c>
      <c r="U50" s="12">
        <v>1030</v>
      </c>
      <c r="V50" s="12"/>
    </row>
    <row r="51" spans="1:22" x14ac:dyDescent="0.3">
      <c r="A51" s="37" t="s">
        <v>184</v>
      </c>
      <c r="B51" s="12">
        <v>991</v>
      </c>
      <c r="C51" s="12">
        <v>349</v>
      </c>
      <c r="D51" s="12">
        <v>867</v>
      </c>
      <c r="E51" s="12">
        <v>464</v>
      </c>
      <c r="F51" s="12">
        <v>963</v>
      </c>
      <c r="G51" s="12">
        <v>815</v>
      </c>
      <c r="H51" s="12">
        <v>618</v>
      </c>
      <c r="I51" s="12">
        <v>562</v>
      </c>
      <c r="J51" s="12">
        <v>1064</v>
      </c>
      <c r="K51" s="12">
        <v>777</v>
      </c>
      <c r="L51" s="12">
        <v>956</v>
      </c>
      <c r="M51" s="12">
        <v>775</v>
      </c>
      <c r="N51" s="12">
        <v>618</v>
      </c>
      <c r="O51" s="12">
        <v>657</v>
      </c>
      <c r="P51" s="12">
        <v>1026</v>
      </c>
      <c r="Q51" s="12">
        <v>639</v>
      </c>
      <c r="R51" s="12">
        <v>748</v>
      </c>
      <c r="S51" s="12">
        <v>862</v>
      </c>
      <c r="T51" s="12">
        <v>498</v>
      </c>
      <c r="U51" s="12">
        <v>1160</v>
      </c>
      <c r="V51" s="12"/>
    </row>
    <row r="52" spans="1:22" ht="28.8" x14ac:dyDescent="0.3">
      <c r="A52" s="40" t="s">
        <v>185</v>
      </c>
      <c r="B52" s="12">
        <v>1794.37887</v>
      </c>
      <c r="C52" s="12">
        <v>2457.5452599999999</v>
      </c>
      <c r="D52" s="12">
        <v>2502.2233999999999</v>
      </c>
      <c r="E52" s="12">
        <v>2412.61204</v>
      </c>
      <c r="F52" s="12">
        <v>2296.0709100000004</v>
      </c>
      <c r="G52" s="12">
        <v>2499.433</v>
      </c>
      <c r="H52" s="12">
        <v>2214.2845299999999</v>
      </c>
      <c r="I52" s="12">
        <v>2035.2419600000001</v>
      </c>
      <c r="J52" s="12">
        <v>1961.81142</v>
      </c>
      <c r="K52" s="12">
        <v>2112.7160099999996</v>
      </c>
      <c r="L52" s="12">
        <v>2121.8281400000001</v>
      </c>
      <c r="M52" s="12">
        <v>1585.83457</v>
      </c>
      <c r="N52" s="12">
        <v>1881.70767</v>
      </c>
      <c r="O52" s="12">
        <v>1709.5165400000001</v>
      </c>
      <c r="P52" s="12">
        <v>1880.36383</v>
      </c>
      <c r="Q52" s="12">
        <v>2455.4776499999998</v>
      </c>
      <c r="R52" s="12">
        <v>2346.4439300000004</v>
      </c>
      <c r="S52" s="12">
        <v>1633</v>
      </c>
      <c r="T52" s="12">
        <v>1214</v>
      </c>
      <c r="U52" s="12">
        <v>1899</v>
      </c>
      <c r="V52" s="12"/>
    </row>
    <row r="53" spans="1:22" x14ac:dyDescent="0.3">
      <c r="A53" s="40" t="s">
        <v>106</v>
      </c>
      <c r="B53" s="12">
        <v>887.08672000000001</v>
      </c>
      <c r="C53" s="12">
        <v>1054.1224499999998</v>
      </c>
      <c r="D53" s="12">
        <v>1175.5503600000002</v>
      </c>
      <c r="E53" s="12">
        <v>1011.65251</v>
      </c>
      <c r="F53" s="12">
        <v>1260.4577899999999</v>
      </c>
      <c r="G53" s="12">
        <v>1114.31268</v>
      </c>
      <c r="H53" s="12">
        <v>1292.8788100000002</v>
      </c>
      <c r="I53" s="12">
        <v>1191.3306200000002</v>
      </c>
      <c r="J53" s="12">
        <v>1123.5628999999999</v>
      </c>
      <c r="K53" s="12">
        <v>1093.9220800000001</v>
      </c>
      <c r="L53" s="12">
        <v>1206.4436699999999</v>
      </c>
      <c r="M53" s="12">
        <v>838.34745999999996</v>
      </c>
      <c r="N53" s="12">
        <v>1114.3419699999999</v>
      </c>
      <c r="O53" s="12">
        <v>917.46839999999997</v>
      </c>
      <c r="P53" s="12">
        <v>1228.2111299999999</v>
      </c>
      <c r="Q53" s="12">
        <v>1128.9976399999998</v>
      </c>
      <c r="R53" s="12">
        <v>1438.5327199999999</v>
      </c>
      <c r="S53" s="12">
        <v>1474</v>
      </c>
      <c r="T53" s="12">
        <v>982</v>
      </c>
      <c r="U53" s="12">
        <v>1339</v>
      </c>
      <c r="V53" s="12"/>
    </row>
    <row r="54" spans="1:22" ht="28.8" x14ac:dyDescent="0.3">
      <c r="A54" s="37" t="s">
        <v>186</v>
      </c>
      <c r="B54" s="7">
        <v>390</v>
      </c>
      <c r="C54" s="7">
        <v>817</v>
      </c>
      <c r="D54" s="7">
        <v>780</v>
      </c>
      <c r="E54" s="7">
        <v>527</v>
      </c>
      <c r="F54" s="7">
        <v>767</v>
      </c>
      <c r="G54" s="7">
        <v>614</v>
      </c>
      <c r="H54" s="7">
        <v>544</v>
      </c>
      <c r="I54" s="7">
        <v>918</v>
      </c>
      <c r="J54" s="7">
        <v>1106</v>
      </c>
      <c r="K54" s="7">
        <v>1186</v>
      </c>
      <c r="L54" s="7">
        <v>1480</v>
      </c>
      <c r="M54" s="7">
        <v>913</v>
      </c>
      <c r="N54" s="7">
        <v>1067</v>
      </c>
      <c r="O54" s="7">
        <v>1049</v>
      </c>
      <c r="P54" s="7">
        <v>1067</v>
      </c>
      <c r="Q54" s="7">
        <v>1084</v>
      </c>
      <c r="R54" s="7">
        <v>1598</v>
      </c>
      <c r="S54" s="12">
        <v>1544</v>
      </c>
      <c r="T54" s="12">
        <v>1489</v>
      </c>
      <c r="U54" s="12">
        <v>1965</v>
      </c>
      <c r="V54" s="12"/>
    </row>
    <row r="55" spans="1:22" x14ac:dyDescent="0.3">
      <c r="A55" s="37" t="s">
        <v>187</v>
      </c>
      <c r="B55" s="12">
        <v>307.81122999999997</v>
      </c>
      <c r="C55" s="12">
        <v>456.74171999999999</v>
      </c>
      <c r="D55" s="12">
        <v>601.33677999999998</v>
      </c>
      <c r="E55" s="12">
        <v>529.19236000000001</v>
      </c>
      <c r="F55" s="12">
        <v>544.34497999999996</v>
      </c>
      <c r="G55" s="12">
        <v>444.07279</v>
      </c>
      <c r="H55" s="12">
        <v>373.29644999999999</v>
      </c>
      <c r="I55" s="12">
        <v>419.62059000000005</v>
      </c>
      <c r="J55" s="12">
        <v>495.79601000000002</v>
      </c>
      <c r="K55" s="12">
        <v>597.05772000000002</v>
      </c>
      <c r="L55" s="12">
        <v>600.65800999999999</v>
      </c>
      <c r="M55" s="12">
        <v>555.08149000000003</v>
      </c>
      <c r="N55" s="12">
        <v>657.64819</v>
      </c>
      <c r="O55" s="12">
        <v>627.65064000000007</v>
      </c>
      <c r="P55" s="12">
        <v>977.83786999999995</v>
      </c>
      <c r="Q55" s="12">
        <v>1072.65977</v>
      </c>
      <c r="R55" s="12">
        <v>991.12698</v>
      </c>
      <c r="S55" s="12">
        <v>678</v>
      </c>
      <c r="T55" s="12">
        <v>2409</v>
      </c>
      <c r="U55" s="12">
        <v>766</v>
      </c>
      <c r="V55" s="12"/>
    </row>
    <row r="56" spans="1:22" ht="28.8" x14ac:dyDescent="0.3">
      <c r="A56" s="37" t="s">
        <v>219</v>
      </c>
      <c r="B56" s="12">
        <v>388.33678999999995</v>
      </c>
      <c r="C56" s="12">
        <v>608.37209999999993</v>
      </c>
      <c r="D56" s="12">
        <v>721.36057999999991</v>
      </c>
      <c r="E56" s="12">
        <v>437.32425000000001</v>
      </c>
      <c r="F56" s="12">
        <v>655.52271999999994</v>
      </c>
      <c r="G56" s="12">
        <v>512.13646000000006</v>
      </c>
      <c r="H56" s="12">
        <v>471.48045000000002</v>
      </c>
      <c r="I56" s="12">
        <v>714.55691999999999</v>
      </c>
      <c r="J56" s="12">
        <v>687.5843000000001</v>
      </c>
      <c r="K56" s="12">
        <v>431.09996000000001</v>
      </c>
      <c r="L56" s="12">
        <v>457.79334999999998</v>
      </c>
      <c r="M56" s="12">
        <v>505.73899999999998</v>
      </c>
      <c r="N56" s="12">
        <v>468.01655</v>
      </c>
      <c r="O56" s="12">
        <v>615.92624999999998</v>
      </c>
      <c r="P56" s="12">
        <v>1085.81648</v>
      </c>
      <c r="Q56" s="12">
        <v>913.71213999999998</v>
      </c>
      <c r="R56" s="12">
        <v>1028.1519600000001</v>
      </c>
      <c r="S56" s="12">
        <v>1352</v>
      </c>
      <c r="T56" s="12">
        <v>1161</v>
      </c>
      <c r="U56" s="12">
        <v>1335</v>
      </c>
      <c r="V56" s="12"/>
    </row>
    <row r="57" spans="1:22" ht="28.8" x14ac:dyDescent="0.3">
      <c r="A57" s="37" t="s">
        <v>201</v>
      </c>
      <c r="B57" s="12">
        <v>183.50283999999999</v>
      </c>
      <c r="C57" s="12">
        <v>653.5473199999999</v>
      </c>
      <c r="D57" s="12">
        <v>362.45411000000001</v>
      </c>
      <c r="E57" s="12">
        <v>435.19850000000002</v>
      </c>
      <c r="F57" s="12">
        <v>267.94130000000001</v>
      </c>
      <c r="G57" s="12">
        <v>2974.8340200000002</v>
      </c>
      <c r="H57" s="12">
        <v>1606.8189299999999</v>
      </c>
      <c r="I57" s="12">
        <v>836.23678000000007</v>
      </c>
      <c r="J57" s="12">
        <v>495.01058</v>
      </c>
      <c r="K57" s="12">
        <v>658.17936999999995</v>
      </c>
      <c r="L57" s="12">
        <v>277.87021000000004</v>
      </c>
      <c r="M57" s="12">
        <v>821.81367</v>
      </c>
      <c r="N57" s="12">
        <v>284.92932000000002</v>
      </c>
      <c r="O57" s="12">
        <v>228.91701</v>
      </c>
      <c r="P57" s="12">
        <v>491.54144000000002</v>
      </c>
      <c r="Q57" s="12">
        <v>516.86128999999994</v>
      </c>
      <c r="R57" s="12">
        <v>787.54118000000005</v>
      </c>
      <c r="S57" s="12">
        <v>738</v>
      </c>
      <c r="T57" s="12">
        <v>214</v>
      </c>
      <c r="U57" s="12">
        <v>579</v>
      </c>
      <c r="V57" s="12"/>
    </row>
    <row r="58" spans="1:22" ht="43.2" x14ac:dyDescent="0.3">
      <c r="A58" s="37" t="s">
        <v>189</v>
      </c>
      <c r="B58" s="12">
        <v>2664.4874399999999</v>
      </c>
      <c r="C58" s="12">
        <v>1949.3746100000001</v>
      </c>
      <c r="D58" s="12">
        <v>2469.53015</v>
      </c>
      <c r="E58" s="12">
        <v>2841.8498399999999</v>
      </c>
      <c r="F58" s="12">
        <v>3056.0327200000002</v>
      </c>
      <c r="G58" s="12">
        <v>5220.5018399999999</v>
      </c>
      <c r="H58" s="12">
        <v>2801.5685099999996</v>
      </c>
      <c r="I58" s="12">
        <v>5415.7110400000001</v>
      </c>
      <c r="J58" s="12">
        <v>3354.27304</v>
      </c>
      <c r="K58" s="12">
        <v>5569.5189500000006</v>
      </c>
      <c r="L58" s="12">
        <v>2836.5620600000002</v>
      </c>
      <c r="M58" s="12">
        <v>8917.0337500000005</v>
      </c>
      <c r="N58" s="12">
        <v>5722.0261799999998</v>
      </c>
      <c r="O58" s="12">
        <v>2747.3786</v>
      </c>
      <c r="P58" s="12">
        <v>9958.6161599999996</v>
      </c>
      <c r="Q58" s="12">
        <v>3305.7401400000003</v>
      </c>
      <c r="R58" s="12">
        <v>4324.5725999999995</v>
      </c>
      <c r="S58" s="12">
        <v>1486</v>
      </c>
      <c r="T58" s="12">
        <v>1145</v>
      </c>
      <c r="U58" s="12">
        <v>2240</v>
      </c>
      <c r="V58" s="12"/>
    </row>
    <row r="59" spans="1:22" ht="28.8" x14ac:dyDescent="0.3">
      <c r="A59" s="37" t="s">
        <v>204</v>
      </c>
      <c r="B59" s="12">
        <v>466.69728000000003</v>
      </c>
      <c r="C59" s="12">
        <v>511.21125000000001</v>
      </c>
      <c r="D59" s="12">
        <v>629.87526000000003</v>
      </c>
      <c r="E59" s="12">
        <v>561.89098000000001</v>
      </c>
      <c r="F59" s="12">
        <v>660.44233999999994</v>
      </c>
      <c r="G59" s="12">
        <v>447.50923999999998</v>
      </c>
      <c r="H59" s="12">
        <v>549.94281999999998</v>
      </c>
      <c r="I59" s="12">
        <v>621.94209000000001</v>
      </c>
      <c r="J59" s="12">
        <v>541.87142000000006</v>
      </c>
      <c r="K59" s="12">
        <v>667.34289000000001</v>
      </c>
      <c r="L59" s="12">
        <v>589.02791000000002</v>
      </c>
      <c r="M59" s="12">
        <v>1023.02175</v>
      </c>
      <c r="N59" s="12">
        <v>555.93412999999998</v>
      </c>
      <c r="O59" s="12">
        <v>480.34305000000001</v>
      </c>
      <c r="P59" s="12">
        <v>424.91584</v>
      </c>
      <c r="Q59" s="12">
        <v>604.2573000000001</v>
      </c>
      <c r="R59" s="12">
        <v>834.33705000000009</v>
      </c>
      <c r="S59" s="12">
        <v>1039</v>
      </c>
      <c r="T59" s="12">
        <v>1016</v>
      </c>
      <c r="U59" s="12">
        <v>1177</v>
      </c>
      <c r="V59" s="12"/>
    </row>
    <row r="60" spans="1:22" x14ac:dyDescent="0.3">
      <c r="A60" s="37" t="s">
        <v>190</v>
      </c>
      <c r="B60" s="12">
        <v>1866.71046</v>
      </c>
      <c r="C60" s="12">
        <v>941.93296999999995</v>
      </c>
      <c r="D60" s="12">
        <v>756.49516000000006</v>
      </c>
      <c r="E60" s="12">
        <v>663.28717000000006</v>
      </c>
      <c r="F60" s="12">
        <v>706.70826</v>
      </c>
      <c r="G60" s="12">
        <v>2180.76703</v>
      </c>
      <c r="H60" s="12">
        <v>632.19505000000004</v>
      </c>
      <c r="I60" s="12">
        <v>815.82868999999994</v>
      </c>
      <c r="J60" s="12">
        <v>717.91282999999999</v>
      </c>
      <c r="K60" s="12">
        <v>778.53876000000002</v>
      </c>
      <c r="L60" s="12">
        <v>719.05822000000001</v>
      </c>
      <c r="M60" s="12">
        <v>831.70187999999996</v>
      </c>
      <c r="N60" s="12">
        <v>734.98287000000005</v>
      </c>
      <c r="O60" s="12">
        <v>866.10636999999997</v>
      </c>
      <c r="P60" s="12">
        <v>1232.9449</v>
      </c>
      <c r="Q60" s="12">
        <v>1625.3271000000002</v>
      </c>
      <c r="R60" s="12">
        <v>1572.5035500000001</v>
      </c>
      <c r="S60" s="12">
        <v>2823</v>
      </c>
      <c r="T60" s="12">
        <v>3198</v>
      </c>
      <c r="U60" s="12">
        <v>4020</v>
      </c>
      <c r="V60" s="12"/>
    </row>
    <row r="61" spans="1:22" x14ac:dyDescent="0.3">
      <c r="A61" s="40" t="s">
        <v>191</v>
      </c>
      <c r="B61" s="12">
        <v>3313.2727499999996</v>
      </c>
      <c r="C61" s="12">
        <v>4914.7281799999992</v>
      </c>
      <c r="D61" s="12">
        <v>6839.0097500000002</v>
      </c>
      <c r="E61" s="12">
        <v>5395.4186200000004</v>
      </c>
      <c r="F61" s="12">
        <v>5542.2600399999992</v>
      </c>
      <c r="G61" s="12">
        <v>4299.1494600000005</v>
      </c>
      <c r="H61" s="12">
        <v>5046.8908099999999</v>
      </c>
      <c r="I61" s="12">
        <v>6552.5620800000006</v>
      </c>
      <c r="J61" s="12">
        <v>7677.1094200000007</v>
      </c>
      <c r="K61" s="12">
        <v>6872.9589999999998</v>
      </c>
      <c r="L61" s="12">
        <v>6366.9534000000003</v>
      </c>
      <c r="M61" s="12">
        <v>6415.40067</v>
      </c>
      <c r="N61" s="12">
        <v>6385.50245</v>
      </c>
      <c r="O61" s="12">
        <v>8793.7990800000007</v>
      </c>
      <c r="P61" s="12">
        <v>8737.6996900000013</v>
      </c>
      <c r="Q61" s="12">
        <v>9015.3645799999995</v>
      </c>
      <c r="R61" s="12">
        <v>9682.7334200000005</v>
      </c>
      <c r="S61" s="12">
        <v>11261</v>
      </c>
      <c r="T61" s="12">
        <v>9360</v>
      </c>
      <c r="U61" s="12">
        <v>12785</v>
      </c>
      <c r="V61" s="12"/>
    </row>
    <row r="62" spans="1:22" x14ac:dyDescent="0.3">
      <c r="A62" s="40" t="s">
        <v>192</v>
      </c>
      <c r="B62" s="7">
        <v>151</v>
      </c>
      <c r="C62" s="7">
        <v>547</v>
      </c>
      <c r="D62" s="7">
        <v>348</v>
      </c>
      <c r="E62" s="7">
        <v>408</v>
      </c>
      <c r="F62" s="7">
        <v>88</v>
      </c>
      <c r="G62" s="7">
        <v>330</v>
      </c>
      <c r="H62" s="7">
        <v>766</v>
      </c>
      <c r="I62" s="7">
        <v>547</v>
      </c>
      <c r="J62" s="7">
        <v>175</v>
      </c>
      <c r="K62" s="7">
        <v>528</v>
      </c>
      <c r="L62" s="7">
        <v>229</v>
      </c>
      <c r="M62" s="7">
        <v>817</v>
      </c>
      <c r="N62" s="7">
        <v>163</v>
      </c>
      <c r="O62" s="7">
        <v>163</v>
      </c>
      <c r="P62" s="7">
        <v>297</v>
      </c>
      <c r="Q62" s="7">
        <v>439</v>
      </c>
      <c r="R62" s="7">
        <v>679</v>
      </c>
      <c r="S62" s="12">
        <v>581</v>
      </c>
      <c r="T62" s="12">
        <v>837</v>
      </c>
      <c r="U62" s="12">
        <v>596</v>
      </c>
      <c r="V62" s="12"/>
    </row>
    <row r="63" spans="1:22" x14ac:dyDescent="0.3">
      <c r="A63" s="37" t="s">
        <v>193</v>
      </c>
      <c r="B63" s="12">
        <v>1428.6324399999999</v>
      </c>
      <c r="C63" s="12">
        <v>1123.6041200000002</v>
      </c>
      <c r="D63" s="12">
        <v>1047.9377199999999</v>
      </c>
      <c r="E63" s="12">
        <v>703.29774999999995</v>
      </c>
      <c r="F63" s="12">
        <v>893.28904</v>
      </c>
      <c r="G63" s="12">
        <v>943.44470999999999</v>
      </c>
      <c r="H63" s="12">
        <v>1056.9128899999998</v>
      </c>
      <c r="I63" s="12">
        <v>1284.17911</v>
      </c>
      <c r="J63" s="12">
        <v>1518.5089800000001</v>
      </c>
      <c r="K63" s="12">
        <v>1484.0341699999999</v>
      </c>
      <c r="L63" s="12">
        <v>1573.82322</v>
      </c>
      <c r="M63" s="12">
        <v>1047.5644300000001</v>
      </c>
      <c r="N63" s="12">
        <v>1092.3666499999999</v>
      </c>
      <c r="O63" s="12">
        <v>1021.20664</v>
      </c>
      <c r="P63" s="12">
        <v>1889.2514199999998</v>
      </c>
      <c r="Q63" s="12">
        <v>1080.2612900000001</v>
      </c>
      <c r="R63" s="12">
        <v>1918.27629</v>
      </c>
      <c r="S63" s="12">
        <v>553</v>
      </c>
      <c r="T63" s="12">
        <v>794</v>
      </c>
      <c r="U63" s="12">
        <v>993</v>
      </c>
      <c r="V63" s="12"/>
    </row>
    <row r="64" spans="1:22" x14ac:dyDescent="0.3">
      <c r="A64" s="37" t="s">
        <v>195</v>
      </c>
      <c r="B64" s="7">
        <v>291</v>
      </c>
      <c r="C64" s="7">
        <v>1052</v>
      </c>
      <c r="D64" s="7">
        <v>93</v>
      </c>
      <c r="E64" s="7">
        <v>396</v>
      </c>
      <c r="F64" s="7">
        <v>1213</v>
      </c>
      <c r="G64" s="7">
        <v>509</v>
      </c>
      <c r="H64" s="7">
        <v>659</v>
      </c>
      <c r="I64" s="7">
        <v>1049</v>
      </c>
      <c r="J64" s="7">
        <v>957</v>
      </c>
      <c r="K64" s="7">
        <v>284</v>
      </c>
      <c r="L64" s="7">
        <v>318</v>
      </c>
      <c r="M64" s="7">
        <v>471</v>
      </c>
      <c r="N64" s="7">
        <v>285</v>
      </c>
      <c r="O64" s="7">
        <v>330</v>
      </c>
      <c r="P64" s="7">
        <v>521</v>
      </c>
      <c r="Q64" s="7">
        <v>1277</v>
      </c>
      <c r="R64" s="7">
        <v>846</v>
      </c>
      <c r="S64" s="12">
        <v>1031</v>
      </c>
      <c r="T64" s="12">
        <v>563</v>
      </c>
      <c r="U64" s="12">
        <v>828</v>
      </c>
      <c r="V64" s="12"/>
    </row>
    <row r="65" spans="1:22" ht="28.8" x14ac:dyDescent="0.3">
      <c r="A65" s="37" t="s">
        <v>196</v>
      </c>
      <c r="B65" s="7">
        <v>282</v>
      </c>
      <c r="C65" s="7">
        <v>141</v>
      </c>
      <c r="D65" s="7">
        <v>386</v>
      </c>
      <c r="E65" s="7">
        <v>521</v>
      </c>
      <c r="F65" s="7">
        <v>1094</v>
      </c>
      <c r="G65" s="7">
        <v>1368</v>
      </c>
      <c r="H65" s="7">
        <v>1129</v>
      </c>
      <c r="I65" s="7">
        <v>838</v>
      </c>
      <c r="J65" s="7">
        <v>966</v>
      </c>
      <c r="K65" s="7">
        <v>1182</v>
      </c>
      <c r="L65" s="7">
        <v>1340</v>
      </c>
      <c r="M65" s="7">
        <v>736</v>
      </c>
      <c r="N65" s="7">
        <v>1234</v>
      </c>
      <c r="O65" s="7">
        <v>921</v>
      </c>
      <c r="P65" s="7">
        <v>762</v>
      </c>
      <c r="Q65" s="7">
        <v>892</v>
      </c>
      <c r="R65" s="7">
        <v>550</v>
      </c>
      <c r="S65" s="12">
        <v>1118</v>
      </c>
      <c r="T65" s="12">
        <v>1645</v>
      </c>
      <c r="U65" s="12">
        <v>3498</v>
      </c>
      <c r="V65" s="12"/>
    </row>
    <row r="66" spans="1:22" ht="28.8" x14ac:dyDescent="0.3">
      <c r="A66" s="37" t="s">
        <v>197</v>
      </c>
      <c r="B66" s="3">
        <v>1057.1712399999999</v>
      </c>
      <c r="C66" s="3">
        <v>1052.7820000000002</v>
      </c>
      <c r="D66" s="3">
        <v>905.8260499999999</v>
      </c>
      <c r="E66" s="3">
        <v>955.75495999999998</v>
      </c>
      <c r="F66" s="3">
        <v>1803.5933500000001</v>
      </c>
      <c r="G66" s="3">
        <v>1016.0408200000001</v>
      </c>
      <c r="H66" s="3">
        <v>1144.5939699999999</v>
      </c>
      <c r="I66" s="3">
        <v>1339.8246900000001</v>
      </c>
      <c r="J66" s="3">
        <v>1379.91527</v>
      </c>
      <c r="K66" s="3">
        <v>1099.5157399999998</v>
      </c>
      <c r="L66" s="3">
        <v>1455.3808399999998</v>
      </c>
      <c r="M66" s="3">
        <v>1395.0798500000001</v>
      </c>
      <c r="N66" s="3">
        <v>1454.4426899999999</v>
      </c>
      <c r="O66" s="3">
        <v>1675.97101</v>
      </c>
      <c r="P66" s="3">
        <v>1810.1317300000001</v>
      </c>
      <c r="Q66" s="3">
        <v>1940.7296700000002</v>
      </c>
      <c r="R66" s="3">
        <v>1876.77342</v>
      </c>
      <c r="S66" s="12">
        <v>1292</v>
      </c>
      <c r="T66" s="12">
        <v>1115</v>
      </c>
      <c r="U66" s="12">
        <v>3776</v>
      </c>
      <c r="V66" s="12"/>
    </row>
    <row r="67" spans="1:22" x14ac:dyDescent="0.3">
      <c r="A67" s="37" t="s">
        <v>198</v>
      </c>
      <c r="B67" s="30" t="s">
        <v>2</v>
      </c>
      <c r="C67" s="30" t="s">
        <v>2</v>
      </c>
      <c r="D67" s="30" t="s">
        <v>2</v>
      </c>
      <c r="E67" s="30" t="s">
        <v>2</v>
      </c>
      <c r="F67" s="30" t="s">
        <v>2</v>
      </c>
      <c r="G67" s="30" t="s">
        <v>2</v>
      </c>
      <c r="H67" s="30" t="s">
        <v>2</v>
      </c>
      <c r="I67" s="30" t="s">
        <v>2</v>
      </c>
      <c r="J67" s="30" t="s">
        <v>2</v>
      </c>
      <c r="K67" s="30" t="s">
        <v>2</v>
      </c>
      <c r="L67" s="30" t="s">
        <v>2</v>
      </c>
      <c r="M67" s="30" t="s">
        <v>2</v>
      </c>
      <c r="N67" s="30" t="s">
        <v>2</v>
      </c>
      <c r="O67" s="30" t="s">
        <v>2</v>
      </c>
      <c r="P67" s="30" t="s">
        <v>2</v>
      </c>
      <c r="Q67" s="30" t="s">
        <v>2</v>
      </c>
      <c r="R67" s="30" t="s">
        <v>2</v>
      </c>
      <c r="S67" s="12">
        <v>675</v>
      </c>
      <c r="T67" s="12">
        <v>693</v>
      </c>
      <c r="U67" s="12">
        <v>923</v>
      </c>
      <c r="V67" s="12"/>
    </row>
    <row r="68" spans="1:22" x14ac:dyDescent="0.3">
      <c r="A68" s="37" t="s">
        <v>199</v>
      </c>
      <c r="B68" s="7">
        <v>0</v>
      </c>
      <c r="C68" s="7">
        <v>546</v>
      </c>
      <c r="D68" s="7">
        <v>1098</v>
      </c>
      <c r="E68" s="7">
        <v>908</v>
      </c>
      <c r="F68" s="7">
        <v>772</v>
      </c>
      <c r="G68" s="7">
        <v>373</v>
      </c>
      <c r="H68" s="7">
        <v>678</v>
      </c>
      <c r="I68" s="7">
        <v>534</v>
      </c>
      <c r="J68" s="7">
        <v>373</v>
      </c>
      <c r="K68" s="7">
        <v>616</v>
      </c>
      <c r="L68" s="7">
        <v>550</v>
      </c>
      <c r="M68" s="7">
        <v>655</v>
      </c>
      <c r="N68" s="7">
        <v>739</v>
      </c>
      <c r="O68" s="7">
        <v>599</v>
      </c>
      <c r="P68" s="7">
        <v>774</v>
      </c>
      <c r="Q68" s="7">
        <v>519</v>
      </c>
      <c r="R68" s="7">
        <v>599</v>
      </c>
      <c r="S68" s="12">
        <v>1172</v>
      </c>
      <c r="T68" s="12">
        <v>418</v>
      </c>
      <c r="U68" s="12">
        <v>1415</v>
      </c>
      <c r="V68" s="12"/>
    </row>
    <row r="69" spans="1:22" x14ac:dyDescent="0.3">
      <c r="A69" s="37" t="s">
        <v>34</v>
      </c>
      <c r="B69" s="3">
        <v>37826.227730000013</v>
      </c>
      <c r="C69" s="3">
        <v>41917.515559999985</v>
      </c>
      <c r="D69" s="3">
        <v>47778.705699999991</v>
      </c>
      <c r="E69" s="3">
        <v>51297.801000000021</v>
      </c>
      <c r="F69" s="3">
        <v>51504.254920000021</v>
      </c>
      <c r="G69" s="3">
        <v>56393.914990000019</v>
      </c>
      <c r="H69" s="3">
        <v>67134.820059999998</v>
      </c>
      <c r="I69" s="3">
        <v>63622.056170000025</v>
      </c>
      <c r="J69" s="3">
        <v>74980.751080000016</v>
      </c>
      <c r="K69" s="3">
        <v>77955.865420000016</v>
      </c>
      <c r="L69" s="3">
        <v>43744.590110000019</v>
      </c>
      <c r="M69" s="3">
        <v>39517.13744999998</v>
      </c>
      <c r="N69" s="3">
        <v>34195.991670000076</v>
      </c>
      <c r="O69" s="3">
        <v>38623.860639999984</v>
      </c>
      <c r="P69" s="3">
        <v>49020.235970000038</v>
      </c>
      <c r="Q69" s="3">
        <v>47745.491219999967</v>
      </c>
      <c r="R69" s="3">
        <v>61129.749870000029</v>
      </c>
      <c r="S69" s="3">
        <v>64474</v>
      </c>
      <c r="T69" s="3">
        <v>80102</v>
      </c>
      <c r="U69" s="3">
        <v>76458</v>
      </c>
    </row>
    <row r="70" spans="1:22" s="29" customFormat="1" x14ac:dyDescent="0.3">
      <c r="A70" s="44" t="s">
        <v>4</v>
      </c>
      <c r="B70" s="5">
        <v>104290</v>
      </c>
      <c r="C70" s="5">
        <v>117047.03481999999</v>
      </c>
      <c r="D70" s="5">
        <v>132527.88589999999</v>
      </c>
      <c r="E70" s="5">
        <v>128306.25701</v>
      </c>
      <c r="F70" s="5">
        <v>137993.16537</v>
      </c>
      <c r="G70" s="5">
        <v>145707.75788000002</v>
      </c>
      <c r="H70" s="5">
        <v>160482.89280999999</v>
      </c>
      <c r="I70" s="5">
        <v>171000.96124</v>
      </c>
      <c r="J70" s="5">
        <v>167892.72367000001</v>
      </c>
      <c r="K70" s="5">
        <v>188080.93482000002</v>
      </c>
      <c r="L70" s="5">
        <v>193645.24421000003</v>
      </c>
      <c r="M70" s="5">
        <v>187692.29881000001</v>
      </c>
      <c r="N70" s="5">
        <v>160884.63337000005</v>
      </c>
      <c r="O70" s="5">
        <v>160335.91015000001</v>
      </c>
      <c r="P70" s="5">
        <v>185995.39976000003</v>
      </c>
      <c r="Q70" s="5">
        <v>183418.52027999997</v>
      </c>
      <c r="R70" s="8">
        <v>197980.00996999998</v>
      </c>
      <c r="S70" s="5">
        <v>214996</v>
      </c>
      <c r="T70" s="5">
        <v>212980</v>
      </c>
      <c r="U70" s="5">
        <v>253832</v>
      </c>
    </row>
    <row r="71" spans="1:22" s="29" customFormat="1" x14ac:dyDescent="0.3">
      <c r="A71" s="44"/>
      <c r="B71" s="5"/>
      <c r="C71" s="5"/>
      <c r="D71" s="5"/>
      <c r="E71" s="5"/>
      <c r="F71" s="5"/>
      <c r="G71" s="5"/>
      <c r="H71" s="5"/>
      <c r="I71" s="5"/>
      <c r="J71" s="5"/>
      <c r="K71" s="5"/>
      <c r="L71" s="5"/>
      <c r="M71" s="5"/>
      <c r="N71" s="5"/>
      <c r="O71" s="5"/>
      <c r="P71" s="5"/>
      <c r="Q71" s="5"/>
      <c r="R71" s="8"/>
      <c r="S71" s="5"/>
      <c r="T71" s="5"/>
      <c r="U71" s="5"/>
    </row>
    <row r="72" spans="1:22" s="29" customFormat="1" x14ac:dyDescent="0.3">
      <c r="A72" s="44"/>
      <c r="B72" s="5"/>
      <c r="C72" s="5"/>
      <c r="D72" s="5"/>
      <c r="E72" s="5"/>
      <c r="F72" s="5"/>
      <c r="G72" s="5"/>
      <c r="H72" s="5"/>
      <c r="I72" s="5"/>
      <c r="J72" s="5"/>
      <c r="K72" s="5"/>
      <c r="L72" s="5"/>
      <c r="M72" s="5"/>
      <c r="N72" s="5"/>
      <c r="O72" s="5"/>
      <c r="P72" s="5"/>
      <c r="Q72" s="5"/>
      <c r="R72" s="5"/>
      <c r="S72" s="5"/>
      <c r="T72" s="5"/>
      <c r="U72" s="5"/>
    </row>
    <row r="73" spans="1:22" x14ac:dyDescent="0.3">
      <c r="A73" s="2" t="s">
        <v>214</v>
      </c>
    </row>
    <row r="74" spans="1:22" s="29" customFormat="1" x14ac:dyDescent="0.3">
      <c r="A74" s="1" t="s">
        <v>1</v>
      </c>
      <c r="G74" s="33"/>
      <c r="H74" s="34"/>
      <c r="J74" s="38"/>
      <c r="K74" s="7"/>
      <c r="L74" s="38"/>
      <c r="M74" s="34"/>
      <c r="S74" s="12"/>
      <c r="T74" s="12"/>
      <c r="U74" s="12"/>
    </row>
    <row r="75" spans="1:22" x14ac:dyDescent="0.3">
      <c r="A75" s="1" t="s">
        <v>0</v>
      </c>
      <c r="G75" s="12"/>
      <c r="J75" s="12"/>
      <c r="S75" s="12"/>
      <c r="T75" s="12"/>
      <c r="U75" s="12"/>
      <c r="V75" s="12"/>
    </row>
    <row r="76" spans="1:22" x14ac:dyDescent="0.3">
      <c r="A76" s="1" t="s">
        <v>215</v>
      </c>
      <c r="S76" s="12"/>
      <c r="T76" s="12"/>
      <c r="U76" s="12"/>
      <c r="V76" s="29"/>
    </row>
    <row r="77" spans="1:22" s="43" customFormat="1" ht="58.95" customHeight="1" x14ac:dyDescent="0.3">
      <c r="A77" s="81" t="s">
        <v>233</v>
      </c>
      <c r="B77" s="82"/>
      <c r="C77" s="82"/>
      <c r="D77" s="82"/>
      <c r="E77" s="82"/>
      <c r="F77" s="82"/>
      <c r="G77" s="82"/>
      <c r="H77" s="82"/>
      <c r="I77" s="82"/>
      <c r="J77" s="83"/>
      <c r="K77" s="42"/>
      <c r="L77" s="42"/>
      <c r="M77" s="42"/>
      <c r="N77" s="42"/>
      <c r="O77" s="42"/>
      <c r="P77" s="42"/>
      <c r="Q77" s="42"/>
      <c r="R77" s="42"/>
      <c r="S77" s="42"/>
      <c r="T77" s="42"/>
      <c r="U77" s="42"/>
    </row>
    <row r="78" spans="1:22" x14ac:dyDescent="0.3">
      <c r="A78" s="39"/>
    </row>
  </sheetData>
  <mergeCells count="4">
    <mergeCell ref="A77:J77"/>
    <mergeCell ref="A1:A2"/>
    <mergeCell ref="B1:U1"/>
    <mergeCell ref="B2:U2"/>
  </mergeCells>
  <phoneticPr fontId="25" type="noConversion"/>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O69"/>
  <sheetViews>
    <sheetView zoomScale="120" zoomScaleNormal="120" workbookViewId="0">
      <pane xSplit="2" ySplit="3" topLeftCell="C4" activePane="bottomRight" state="frozen"/>
      <selection pane="topRight" activeCell="C1" sqref="C1"/>
      <selection pane="bottomLeft" activeCell="A6" sqref="A6"/>
      <selection pane="bottomRight" activeCell="Q8" sqref="Q8"/>
    </sheetView>
  </sheetViews>
  <sheetFormatPr defaultColWidth="8.88671875" defaultRowHeight="14.4" x14ac:dyDescent="0.3"/>
  <cols>
    <col min="1" max="1" width="24.33203125" style="7" customWidth="1"/>
    <col min="2" max="12" width="8.88671875" style="7"/>
    <col min="13" max="14" width="9.109375" style="7" bestFit="1" customWidth="1"/>
    <col min="15" max="16384" width="8.88671875" style="7"/>
  </cols>
  <sheetData>
    <row r="1" spans="1:14" ht="18" x14ac:dyDescent="0.35">
      <c r="A1" s="152" t="s">
        <v>140</v>
      </c>
      <c r="B1" s="68"/>
      <c r="C1" s="58" t="s">
        <v>141</v>
      </c>
      <c r="D1" s="58"/>
      <c r="E1" s="58"/>
      <c r="F1" s="58"/>
      <c r="G1" s="58"/>
      <c r="H1" s="58"/>
      <c r="I1" s="58"/>
      <c r="J1" s="58"/>
      <c r="K1" s="58"/>
      <c r="L1" s="58"/>
      <c r="M1" s="58"/>
      <c r="N1" s="58"/>
    </row>
    <row r="2" spans="1:14" ht="18" x14ac:dyDescent="0.35">
      <c r="A2" s="152"/>
      <c r="B2" s="68"/>
      <c r="C2" s="58" t="s">
        <v>10</v>
      </c>
      <c r="D2" s="58"/>
      <c r="E2" s="58"/>
      <c r="F2" s="58"/>
      <c r="G2" s="58"/>
      <c r="H2" s="58"/>
      <c r="I2" s="58"/>
      <c r="J2" s="58"/>
      <c r="K2" s="58"/>
      <c r="L2" s="58"/>
      <c r="M2" s="58"/>
      <c r="N2" s="58"/>
    </row>
    <row r="3" spans="1:14" ht="15.6" x14ac:dyDescent="0.3">
      <c r="A3" s="183" t="s">
        <v>238</v>
      </c>
      <c r="B3" s="178"/>
      <c r="C3" s="14">
        <v>2010</v>
      </c>
      <c r="D3" s="14">
        <v>2011</v>
      </c>
      <c r="E3" s="14">
        <v>2012</v>
      </c>
      <c r="F3" s="14">
        <v>2013</v>
      </c>
      <c r="G3" s="14">
        <v>2014</v>
      </c>
      <c r="H3" s="14">
        <v>2015</v>
      </c>
      <c r="I3" s="14">
        <v>2016</v>
      </c>
      <c r="J3" s="14">
        <v>2017</v>
      </c>
      <c r="K3" s="14">
        <v>2018</v>
      </c>
      <c r="L3" s="14" t="s">
        <v>211</v>
      </c>
      <c r="M3" s="14" t="s">
        <v>212</v>
      </c>
      <c r="N3" s="14" t="s">
        <v>213</v>
      </c>
    </row>
    <row r="4" spans="1:14" x14ac:dyDescent="0.3">
      <c r="A4" s="153" t="s">
        <v>142</v>
      </c>
      <c r="B4" s="39" t="s">
        <v>121</v>
      </c>
      <c r="C4" s="33">
        <v>0</v>
      </c>
      <c r="D4" s="33">
        <v>0</v>
      </c>
      <c r="E4" s="33">
        <v>0</v>
      </c>
      <c r="F4" s="33">
        <v>0</v>
      </c>
      <c r="G4" s="33">
        <v>0</v>
      </c>
      <c r="H4" s="33">
        <v>0</v>
      </c>
      <c r="I4" s="33">
        <v>0</v>
      </c>
      <c r="J4" s="33">
        <v>0</v>
      </c>
      <c r="K4" s="33">
        <v>0.34041399999999999</v>
      </c>
      <c r="L4" s="33">
        <v>0.34041399999999999</v>
      </c>
      <c r="M4" s="33">
        <v>0.34041399999999999</v>
      </c>
      <c r="N4" s="33">
        <v>0.34041399999999999</v>
      </c>
    </row>
    <row r="5" spans="1:14" x14ac:dyDescent="0.3">
      <c r="A5" s="40"/>
      <c r="B5" s="39" t="s">
        <v>120</v>
      </c>
      <c r="C5" s="33">
        <v>4352.3635300000005</v>
      </c>
      <c r="D5" s="33">
        <v>6745.2468899999994</v>
      </c>
      <c r="E5" s="33">
        <v>8819.8708999999999</v>
      </c>
      <c r="F5" s="12">
        <v>12026.17281</v>
      </c>
      <c r="G5" s="33">
        <v>6512.9180900000001</v>
      </c>
      <c r="H5" s="33">
        <v>5456.4246300000004</v>
      </c>
      <c r="I5" s="33">
        <v>10243.27679</v>
      </c>
      <c r="J5" s="33">
        <v>4017.5106599999999</v>
      </c>
      <c r="K5" s="33">
        <v>4527.2342800000006</v>
      </c>
      <c r="L5" s="47">
        <v>3973</v>
      </c>
      <c r="M5" s="12">
        <v>4480</v>
      </c>
      <c r="N5" s="12">
        <v>4842</v>
      </c>
    </row>
    <row r="6" spans="1:14" x14ac:dyDescent="0.3">
      <c r="A6" s="40"/>
      <c r="B6" s="39" t="s">
        <v>119</v>
      </c>
      <c r="C6" s="33">
        <v>-4352.3635300000005</v>
      </c>
      <c r="D6" s="33">
        <v>-6745.2468899999994</v>
      </c>
      <c r="E6" s="33">
        <v>-8819.8708999999999</v>
      </c>
      <c r="F6" s="33">
        <v>-12026.17281</v>
      </c>
      <c r="G6" s="33">
        <v>-6512.9180900000001</v>
      </c>
      <c r="H6" s="33">
        <v>-5456.4246300000004</v>
      </c>
      <c r="I6" s="33">
        <v>-10243.27679</v>
      </c>
      <c r="J6" s="33">
        <v>-4017.5106599999999</v>
      </c>
      <c r="K6" s="33">
        <v>-4526.8938660000003</v>
      </c>
      <c r="L6" s="47">
        <v>-3972.6595860000002</v>
      </c>
      <c r="M6" s="12">
        <f>M4-M5</f>
        <v>-4479.6595859999998</v>
      </c>
      <c r="N6" s="12">
        <f>N4-N5</f>
        <v>-4841.6595859999998</v>
      </c>
    </row>
    <row r="7" spans="1:14" x14ac:dyDescent="0.3">
      <c r="A7" s="40" t="s">
        <v>143</v>
      </c>
      <c r="B7" s="39" t="s">
        <v>121</v>
      </c>
      <c r="C7" s="33">
        <v>0</v>
      </c>
      <c r="D7" s="33">
        <v>0</v>
      </c>
      <c r="E7" s="33">
        <v>4237.7847800000009</v>
      </c>
      <c r="F7" s="33">
        <v>0.188</v>
      </c>
      <c r="G7" s="33">
        <v>0.14099999999999999</v>
      </c>
      <c r="H7" s="33">
        <v>4.478E-2</v>
      </c>
      <c r="I7" s="33">
        <v>0</v>
      </c>
      <c r="J7" s="33">
        <v>355.525935</v>
      </c>
      <c r="K7" s="33">
        <v>354.53399999999999</v>
      </c>
      <c r="L7" s="47">
        <v>2</v>
      </c>
      <c r="M7" s="12">
        <v>0</v>
      </c>
      <c r="N7" s="12">
        <v>4858</v>
      </c>
    </row>
    <row r="8" spans="1:14" x14ac:dyDescent="0.3">
      <c r="A8" s="40"/>
      <c r="B8" s="39" t="s">
        <v>120</v>
      </c>
      <c r="C8" s="33">
        <v>4483.7739299999994</v>
      </c>
      <c r="D8" s="33">
        <v>3491.88292</v>
      </c>
      <c r="E8" s="33">
        <v>3312.9697299999998</v>
      </c>
      <c r="F8" s="12">
        <v>5075.2992599999998</v>
      </c>
      <c r="G8" s="33">
        <v>4671.66356</v>
      </c>
      <c r="H8" s="33">
        <v>5098.6198000000004</v>
      </c>
      <c r="I8" s="33">
        <v>5800.2815499999997</v>
      </c>
      <c r="J8" s="33">
        <v>6215.99899</v>
      </c>
      <c r="K8" s="33">
        <v>7894.8714400000008</v>
      </c>
      <c r="L8" s="47">
        <v>8563</v>
      </c>
      <c r="M8" s="12">
        <v>12901</v>
      </c>
      <c r="N8" s="12">
        <v>10876</v>
      </c>
    </row>
    <row r="9" spans="1:14" x14ac:dyDescent="0.3">
      <c r="A9" s="40"/>
      <c r="B9" s="39" t="s">
        <v>119</v>
      </c>
      <c r="C9" s="33">
        <v>-4483.7739299999994</v>
      </c>
      <c r="D9" s="33">
        <v>-3491.88292</v>
      </c>
      <c r="E9" s="33">
        <v>924.81505000000107</v>
      </c>
      <c r="F9" s="33">
        <v>-5075.1112599999997</v>
      </c>
      <c r="G9" s="33">
        <v>-4671.5225600000003</v>
      </c>
      <c r="H9" s="33">
        <v>-5098.5750200000002</v>
      </c>
      <c r="I9" s="33">
        <v>-5800.2815499999997</v>
      </c>
      <c r="J9" s="33">
        <v>-5860.4730550000004</v>
      </c>
      <c r="K9" s="33">
        <v>-7540.3374400000012</v>
      </c>
      <c r="L9" s="47">
        <v>-8561</v>
      </c>
      <c r="M9" s="12">
        <f>M7-M8</f>
        <v>-12901</v>
      </c>
      <c r="N9" s="12">
        <f>N7-N8</f>
        <v>-6018</v>
      </c>
    </row>
    <row r="10" spans="1:14" x14ac:dyDescent="0.3">
      <c r="A10" s="40" t="s">
        <v>223</v>
      </c>
      <c r="B10" s="39" t="s">
        <v>121</v>
      </c>
      <c r="C10" s="33">
        <v>969.30851683284664</v>
      </c>
      <c r="D10" s="33">
        <v>1071.2952964999999</v>
      </c>
      <c r="E10" s="33">
        <v>926</v>
      </c>
      <c r="F10" s="12">
        <v>1331.68</v>
      </c>
      <c r="G10" s="33">
        <v>40.025455692775672</v>
      </c>
      <c r="H10" s="33">
        <v>1392.3013424999999</v>
      </c>
      <c r="I10" s="33">
        <v>1911.8329659499998</v>
      </c>
      <c r="J10" s="33">
        <v>2129.2135364999999</v>
      </c>
      <c r="K10" s="33">
        <v>1025.70733</v>
      </c>
      <c r="L10" s="47">
        <v>736</v>
      </c>
      <c r="M10" s="12">
        <v>57</v>
      </c>
      <c r="N10" s="12">
        <v>21</v>
      </c>
    </row>
    <row r="11" spans="1:14" x14ac:dyDescent="0.3">
      <c r="A11" s="40"/>
      <c r="B11" s="39" t="s">
        <v>120</v>
      </c>
      <c r="C11" s="33">
        <v>1013.72739</v>
      </c>
      <c r="D11" s="33">
        <v>1108.69578</v>
      </c>
      <c r="E11" s="33">
        <v>1205.3116</v>
      </c>
      <c r="F11" s="12">
        <v>1280.90841</v>
      </c>
      <c r="G11" s="33">
        <v>1480.0064</v>
      </c>
      <c r="H11" s="33">
        <v>867.89131000000009</v>
      </c>
      <c r="I11" s="33">
        <v>892.57042000000001</v>
      </c>
      <c r="J11" s="33">
        <v>466.32526000000001</v>
      </c>
      <c r="K11" s="33">
        <v>514.84541000000002</v>
      </c>
      <c r="L11" s="47">
        <v>813</v>
      </c>
      <c r="M11" s="12">
        <v>846</v>
      </c>
      <c r="N11" s="12">
        <v>1363</v>
      </c>
    </row>
    <row r="12" spans="1:14" x14ac:dyDescent="0.3">
      <c r="A12" s="40"/>
      <c r="B12" s="39" t="s">
        <v>119</v>
      </c>
      <c r="C12" s="33">
        <v>-44.418873167153379</v>
      </c>
      <c r="D12" s="33">
        <v>-37.400483500000064</v>
      </c>
      <c r="E12" s="33">
        <v>-279.3116</v>
      </c>
      <c r="F12" s="33">
        <v>50.77159000000006</v>
      </c>
      <c r="G12" s="33">
        <v>-1439.9809443072243</v>
      </c>
      <c r="H12" s="33">
        <v>524.41003249999983</v>
      </c>
      <c r="I12" s="33">
        <v>1019.2625459499998</v>
      </c>
      <c r="J12" s="33">
        <v>1662.8882764999998</v>
      </c>
      <c r="K12" s="33">
        <v>510.86191999999994</v>
      </c>
      <c r="L12" s="47">
        <v>-77</v>
      </c>
      <c r="M12" s="12">
        <f>M10-M11</f>
        <v>-789</v>
      </c>
      <c r="N12" s="12">
        <f>N10-N11</f>
        <v>-1342</v>
      </c>
    </row>
    <row r="13" spans="1:14" x14ac:dyDescent="0.3">
      <c r="A13" s="153" t="s">
        <v>144</v>
      </c>
      <c r="B13" s="39" t="s">
        <v>121</v>
      </c>
      <c r="C13" s="33">
        <v>0</v>
      </c>
      <c r="D13" s="33">
        <v>0</v>
      </c>
      <c r="E13" s="33">
        <v>0</v>
      </c>
      <c r="F13" s="33">
        <v>0</v>
      </c>
      <c r="G13" s="33">
        <v>0</v>
      </c>
      <c r="H13" s="33">
        <v>0.15690000000000001</v>
      </c>
      <c r="I13" s="33">
        <v>0</v>
      </c>
      <c r="J13" s="33">
        <v>1.15276</v>
      </c>
      <c r="K13" s="33">
        <v>0.30670999999999998</v>
      </c>
      <c r="L13" s="33">
        <v>0.30670999999999998</v>
      </c>
      <c r="M13" s="33">
        <v>0.30670999999999998</v>
      </c>
      <c r="N13" s="33">
        <v>0.30670999999999998</v>
      </c>
    </row>
    <row r="14" spans="1:14" x14ac:dyDescent="0.3">
      <c r="A14" s="40"/>
      <c r="B14" s="39" t="s">
        <v>120</v>
      </c>
      <c r="C14" s="33">
        <v>132.76983999999999</v>
      </c>
      <c r="D14" s="33">
        <v>888.44776000000002</v>
      </c>
      <c r="E14" s="33">
        <v>303.32928000000004</v>
      </c>
      <c r="F14" s="12">
        <v>101.85969</v>
      </c>
      <c r="G14" s="33">
        <v>149.04857000000001</v>
      </c>
      <c r="H14" s="33">
        <v>93.592379999999991</v>
      </c>
      <c r="I14" s="33">
        <v>411.05770000000001</v>
      </c>
      <c r="J14" s="33">
        <v>633.78085999999996</v>
      </c>
      <c r="K14" s="33">
        <v>479.67498999999998</v>
      </c>
      <c r="L14" s="47">
        <v>808</v>
      </c>
      <c r="M14" s="12">
        <v>243</v>
      </c>
      <c r="N14" s="12">
        <v>232</v>
      </c>
    </row>
    <row r="15" spans="1:14" x14ac:dyDescent="0.3">
      <c r="A15" s="40"/>
      <c r="B15" s="39" t="s">
        <v>119</v>
      </c>
      <c r="C15" s="33">
        <v>-132.76983999999999</v>
      </c>
      <c r="D15" s="33">
        <v>-888.44776000000002</v>
      </c>
      <c r="E15" s="33">
        <v>-303.32928000000004</v>
      </c>
      <c r="F15" s="33">
        <v>-101.85969</v>
      </c>
      <c r="G15" s="33">
        <v>-149.04857000000001</v>
      </c>
      <c r="H15" s="33">
        <v>-93.435479999999998</v>
      </c>
      <c r="I15" s="33">
        <v>-411.05770000000001</v>
      </c>
      <c r="J15" s="33">
        <v>-632.62810000000002</v>
      </c>
      <c r="K15" s="33">
        <v>-479.36827999999997</v>
      </c>
      <c r="L15" s="47">
        <v>-807.69329000000005</v>
      </c>
      <c r="M15" s="12">
        <f>M13-M14</f>
        <v>-242.69328999999999</v>
      </c>
      <c r="N15" s="12">
        <f>N13-N14</f>
        <v>-231.69328999999999</v>
      </c>
    </row>
    <row r="16" spans="1:14" x14ac:dyDescent="0.3">
      <c r="A16" s="40" t="s">
        <v>145</v>
      </c>
      <c r="B16" s="39" t="s">
        <v>121</v>
      </c>
      <c r="C16" s="33">
        <v>4532.366079881439</v>
      </c>
      <c r="D16" s="33">
        <v>5007.1006174999984</v>
      </c>
      <c r="E16" s="33">
        <v>3672</v>
      </c>
      <c r="F16" s="154">
        <v>3244.8344430278576</v>
      </c>
      <c r="G16" s="33">
        <v>4226.6424786731914</v>
      </c>
      <c r="H16" s="33">
        <v>5960.5605899999991</v>
      </c>
      <c r="I16" s="33">
        <v>5290.8967668666664</v>
      </c>
      <c r="J16" s="33">
        <v>4189.5965954999992</v>
      </c>
      <c r="K16" s="33">
        <v>4076.8492489999999</v>
      </c>
      <c r="L16" s="47">
        <v>2524</v>
      </c>
      <c r="M16" s="33">
        <v>1171</v>
      </c>
      <c r="N16" s="12">
        <v>1268</v>
      </c>
    </row>
    <row r="17" spans="1:14" x14ac:dyDescent="0.3">
      <c r="A17" s="40"/>
      <c r="B17" s="39" t="s">
        <v>120</v>
      </c>
      <c r="C17" s="33">
        <v>30361.482920000002</v>
      </c>
      <c r="D17" s="33">
        <v>42322.597649999996</v>
      </c>
      <c r="E17" s="33">
        <v>53882.190759999998</v>
      </c>
      <c r="F17" s="154">
        <v>41420.981919999998</v>
      </c>
      <c r="G17" s="33">
        <v>20557.18463</v>
      </c>
      <c r="H17" s="33">
        <v>21919.835610000002</v>
      </c>
      <c r="I17" s="33">
        <v>31554.032520000001</v>
      </c>
      <c r="J17" s="33">
        <v>32460.772960000002</v>
      </c>
      <c r="K17" s="33">
        <v>33331.473910000001</v>
      </c>
      <c r="L17" s="47">
        <v>37695</v>
      </c>
      <c r="M17" s="12">
        <v>26347</v>
      </c>
      <c r="N17" s="12">
        <v>60925</v>
      </c>
    </row>
    <row r="18" spans="1:14" x14ac:dyDescent="0.3">
      <c r="A18" s="40"/>
      <c r="B18" s="39" t="s">
        <v>119</v>
      </c>
      <c r="C18" s="33">
        <v>-25829.116840118564</v>
      </c>
      <c r="D18" s="33">
        <v>-37315.497032499996</v>
      </c>
      <c r="E18" s="33">
        <v>-50210.190759999998</v>
      </c>
      <c r="F18" s="33">
        <v>-38176.147476972139</v>
      </c>
      <c r="G18" s="33">
        <v>-16330.542151326808</v>
      </c>
      <c r="H18" s="33">
        <v>-15959.275020000003</v>
      </c>
      <c r="I18" s="33">
        <v>-26263.135753133334</v>
      </c>
      <c r="J18" s="33">
        <v>-28271.176364500003</v>
      </c>
      <c r="K18" s="33">
        <v>-29254.624661000002</v>
      </c>
      <c r="L18" s="47">
        <v>-35171</v>
      </c>
      <c r="M18" s="12">
        <f>M16-M17</f>
        <v>-25176</v>
      </c>
      <c r="N18" s="12">
        <f>N16-N17</f>
        <v>-59657</v>
      </c>
    </row>
    <row r="19" spans="1:14" x14ac:dyDescent="0.3">
      <c r="A19" s="153" t="s">
        <v>146</v>
      </c>
      <c r="B19" s="39" t="s">
        <v>121</v>
      </c>
      <c r="C19" s="33">
        <v>0</v>
      </c>
      <c r="D19" s="33">
        <v>242</v>
      </c>
      <c r="E19" s="33">
        <v>66</v>
      </c>
      <c r="F19" s="154">
        <v>66</v>
      </c>
      <c r="G19" s="33">
        <v>28.727320446768058</v>
      </c>
      <c r="H19" s="33">
        <v>1.13256</v>
      </c>
      <c r="I19" s="33">
        <v>28.436640000000004</v>
      </c>
      <c r="J19" s="33">
        <v>0</v>
      </c>
      <c r="K19" s="33">
        <v>7.9340000000000002</v>
      </c>
      <c r="L19" s="47">
        <v>12</v>
      </c>
      <c r="M19" s="33">
        <v>0</v>
      </c>
      <c r="N19" s="33">
        <v>0</v>
      </c>
    </row>
    <row r="20" spans="1:14" x14ac:dyDescent="0.3">
      <c r="A20" s="40"/>
      <c r="B20" s="39" t="s">
        <v>120</v>
      </c>
      <c r="C20" s="33">
        <v>4827.9444400000002</v>
      </c>
      <c r="D20" s="33">
        <v>4617.09854</v>
      </c>
      <c r="E20" s="33">
        <v>5128.7478000000001</v>
      </c>
      <c r="F20" s="154">
        <v>3622.3190399999999</v>
      </c>
      <c r="G20" s="33">
        <v>4573.0879500000001</v>
      </c>
      <c r="H20" s="33">
        <v>3669.4682399999997</v>
      </c>
      <c r="I20" s="33">
        <v>3372.3414499999999</v>
      </c>
      <c r="J20" s="33">
        <v>3857.3482500000005</v>
      </c>
      <c r="K20" s="33">
        <v>3661.4510300000002</v>
      </c>
      <c r="L20" s="47">
        <v>6090</v>
      </c>
      <c r="M20" s="12">
        <v>5967</v>
      </c>
      <c r="N20" s="12">
        <v>5649</v>
      </c>
    </row>
    <row r="21" spans="1:14" x14ac:dyDescent="0.3">
      <c r="A21" s="40"/>
      <c r="B21" s="39" t="s">
        <v>119</v>
      </c>
      <c r="C21" s="33">
        <v>-4827.9444400000002</v>
      </c>
      <c r="D21" s="33">
        <v>-4375.09854</v>
      </c>
      <c r="E21" s="33">
        <v>-5062.7478000000001</v>
      </c>
      <c r="F21" s="33">
        <v>-3556.3190399999999</v>
      </c>
      <c r="G21" s="33">
        <v>-4544.3606295532318</v>
      </c>
      <c r="H21" s="33">
        <v>-3668.3356799999997</v>
      </c>
      <c r="I21" s="33">
        <v>-3343.90481</v>
      </c>
      <c r="J21" s="33">
        <v>-3857.3482500000005</v>
      </c>
      <c r="K21" s="33">
        <v>-3653.51703</v>
      </c>
      <c r="L21" s="47">
        <v>-6078</v>
      </c>
      <c r="M21" s="12">
        <f>M19-M20</f>
        <v>-5967</v>
      </c>
      <c r="N21" s="12">
        <f>N19-N20</f>
        <v>-5649</v>
      </c>
    </row>
    <row r="22" spans="1:14" x14ac:dyDescent="0.3">
      <c r="A22" s="40" t="s">
        <v>147</v>
      </c>
      <c r="B22" s="39" t="s">
        <v>121</v>
      </c>
      <c r="C22" s="33">
        <v>0</v>
      </c>
      <c r="D22" s="33">
        <v>23</v>
      </c>
      <c r="E22" s="33">
        <v>62</v>
      </c>
      <c r="F22" s="12">
        <v>20</v>
      </c>
      <c r="G22" s="33">
        <v>18.475000000000001</v>
      </c>
      <c r="H22" s="33">
        <v>1.3645</v>
      </c>
      <c r="I22" s="33">
        <v>0.05</v>
      </c>
      <c r="J22" s="33">
        <v>0.54898700000000011</v>
      </c>
      <c r="K22" s="33">
        <v>1.6920200000000001</v>
      </c>
      <c r="L22" s="47">
        <v>0</v>
      </c>
      <c r="M22" s="47">
        <v>62989</v>
      </c>
      <c r="N22" s="47">
        <v>39473</v>
      </c>
    </row>
    <row r="23" spans="1:14" x14ac:dyDescent="0.3">
      <c r="A23" s="40"/>
      <c r="B23" s="39" t="s">
        <v>120</v>
      </c>
      <c r="C23" s="33">
        <v>13798.145279999999</v>
      </c>
      <c r="D23" s="33">
        <v>14488.065070000001</v>
      </c>
      <c r="E23" s="33">
        <v>13379.940619999999</v>
      </c>
      <c r="F23" s="12">
        <v>12619.253789999999</v>
      </c>
      <c r="G23" s="33">
        <v>12186.46701</v>
      </c>
      <c r="H23" s="33">
        <v>13241.614450000001</v>
      </c>
      <c r="I23" s="33">
        <v>13174.06162</v>
      </c>
      <c r="J23" s="33">
        <v>16808.625800000002</v>
      </c>
      <c r="K23" s="33">
        <v>22638.8825</v>
      </c>
      <c r="L23" s="47">
        <v>18231</v>
      </c>
      <c r="M23" s="12">
        <v>35927</v>
      </c>
      <c r="N23" s="12">
        <v>23757</v>
      </c>
    </row>
    <row r="24" spans="1:14" x14ac:dyDescent="0.3">
      <c r="A24" s="40"/>
      <c r="B24" s="39" t="s">
        <v>119</v>
      </c>
      <c r="C24" s="33">
        <v>-13798.145279999999</v>
      </c>
      <c r="D24" s="33">
        <v>-14465.065070000001</v>
      </c>
      <c r="E24" s="33">
        <v>-13317.940619999999</v>
      </c>
      <c r="F24" s="33">
        <v>-12599.253789999999</v>
      </c>
      <c r="G24" s="33">
        <v>-12167.99201</v>
      </c>
      <c r="H24" s="33">
        <v>-13240.249950000001</v>
      </c>
      <c r="I24" s="33">
        <v>-13174.011620000001</v>
      </c>
      <c r="J24" s="33">
        <v>-16808.076813000003</v>
      </c>
      <c r="K24" s="33">
        <v>-22637.190480000001</v>
      </c>
      <c r="L24" s="47">
        <v>-18231</v>
      </c>
      <c r="M24" s="12">
        <f>M22-M23</f>
        <v>27062</v>
      </c>
      <c r="N24" s="12">
        <f>N22-N23</f>
        <v>15716</v>
      </c>
    </row>
    <row r="25" spans="1:14" x14ac:dyDescent="0.3">
      <c r="A25" s="40" t="s">
        <v>148</v>
      </c>
      <c r="B25" s="39" t="s">
        <v>121</v>
      </c>
      <c r="C25" s="33">
        <v>111.59099999999999</v>
      </c>
      <c r="D25" s="33">
        <v>6.3</v>
      </c>
      <c r="E25" s="33">
        <v>5</v>
      </c>
      <c r="F25" s="12">
        <v>5</v>
      </c>
      <c r="G25" s="33">
        <v>24</v>
      </c>
      <c r="H25" s="33">
        <v>0</v>
      </c>
      <c r="I25" s="33">
        <v>0</v>
      </c>
      <c r="J25" s="33">
        <v>4.2000000000000003E-2</v>
      </c>
      <c r="K25" s="33">
        <v>0</v>
      </c>
      <c r="L25" s="47">
        <v>0</v>
      </c>
      <c r="M25" s="47">
        <v>0</v>
      </c>
      <c r="N25" s="47">
        <v>0</v>
      </c>
    </row>
    <row r="26" spans="1:14" x14ac:dyDescent="0.3">
      <c r="A26" s="40"/>
      <c r="B26" s="39" t="s">
        <v>120</v>
      </c>
      <c r="C26" s="33">
        <v>3950.12356</v>
      </c>
      <c r="D26" s="33">
        <v>4762.6249200000002</v>
      </c>
      <c r="E26" s="33">
        <v>5204.35844</v>
      </c>
      <c r="F26" s="12">
        <v>5574.5571</v>
      </c>
      <c r="G26" s="33">
        <v>5343.3654100000003</v>
      </c>
      <c r="H26" s="33">
        <v>5497.6333400000003</v>
      </c>
      <c r="I26" s="33">
        <v>5773.0661199999995</v>
      </c>
      <c r="J26" s="33">
        <v>5456.6884999999993</v>
      </c>
      <c r="K26" s="33">
        <v>5004.2331700000004</v>
      </c>
      <c r="L26" s="47">
        <v>5033</v>
      </c>
      <c r="M26" s="12">
        <v>5444</v>
      </c>
      <c r="N26" s="12">
        <v>6764</v>
      </c>
    </row>
    <row r="27" spans="1:14" x14ac:dyDescent="0.3">
      <c r="A27" s="40"/>
      <c r="B27" s="39" t="s">
        <v>119</v>
      </c>
      <c r="C27" s="33">
        <v>-3838.5325600000001</v>
      </c>
      <c r="D27" s="33">
        <v>-4756.32492</v>
      </c>
      <c r="E27" s="33">
        <v>-5199.35844</v>
      </c>
      <c r="F27" s="33">
        <v>-5569.5571</v>
      </c>
      <c r="G27" s="33">
        <v>-5319.3654100000003</v>
      </c>
      <c r="H27" s="33">
        <v>-5497.6333400000003</v>
      </c>
      <c r="I27" s="33">
        <v>-5773.0661199999995</v>
      </c>
      <c r="J27" s="33">
        <v>-5456.6464999999989</v>
      </c>
      <c r="K27" s="33">
        <v>-5004.2331700000004</v>
      </c>
      <c r="L27" s="47">
        <v>-5033</v>
      </c>
      <c r="M27" s="12">
        <f>M25-M26</f>
        <v>-5444</v>
      </c>
      <c r="N27" s="12">
        <f>N25-N26</f>
        <v>-6764</v>
      </c>
    </row>
    <row r="28" spans="1:14" x14ac:dyDescent="0.3">
      <c r="A28" s="40" t="s">
        <v>149</v>
      </c>
      <c r="B28" s="39" t="s">
        <v>121</v>
      </c>
      <c r="C28" s="33">
        <v>0</v>
      </c>
      <c r="D28" s="33">
        <v>0</v>
      </c>
      <c r="E28" s="33">
        <v>0</v>
      </c>
      <c r="F28" s="33">
        <v>0</v>
      </c>
      <c r="G28" s="33">
        <v>0</v>
      </c>
      <c r="H28" s="33">
        <v>0</v>
      </c>
      <c r="I28" s="33">
        <v>0</v>
      </c>
      <c r="J28" s="33">
        <v>34.587000000000003</v>
      </c>
      <c r="K28" s="33">
        <v>0</v>
      </c>
      <c r="L28" s="47">
        <v>0</v>
      </c>
      <c r="M28" s="47">
        <v>0</v>
      </c>
      <c r="N28" s="47">
        <v>0</v>
      </c>
    </row>
    <row r="29" spans="1:14" x14ac:dyDescent="0.3">
      <c r="A29" s="40"/>
      <c r="B29" s="39" t="s">
        <v>120</v>
      </c>
      <c r="C29" s="33">
        <v>75.172179999999997</v>
      </c>
      <c r="D29" s="33">
        <v>73.510339999999999</v>
      </c>
      <c r="E29" s="33">
        <v>330.55958000000004</v>
      </c>
      <c r="F29" s="12">
        <v>140.54849999999999</v>
      </c>
      <c r="G29" s="33">
        <v>230.76158999999998</v>
      </c>
      <c r="H29" s="33">
        <v>233.98826</v>
      </c>
      <c r="I29" s="33">
        <v>248.36175</v>
      </c>
      <c r="J29" s="33">
        <v>245.84169999999997</v>
      </c>
      <c r="K29" s="33">
        <v>422.08865000000009</v>
      </c>
      <c r="L29" s="47">
        <v>823</v>
      </c>
      <c r="M29" s="12">
        <v>781</v>
      </c>
      <c r="N29" s="12">
        <v>1057</v>
      </c>
    </row>
    <row r="30" spans="1:14" x14ac:dyDescent="0.3">
      <c r="A30" s="40"/>
      <c r="B30" s="39" t="s">
        <v>119</v>
      </c>
      <c r="C30" s="33">
        <v>-75.172179999999997</v>
      </c>
      <c r="D30" s="33">
        <v>-73.510339999999999</v>
      </c>
      <c r="E30" s="33">
        <v>-330.55958000000004</v>
      </c>
      <c r="F30" s="33">
        <v>-140.54849999999999</v>
      </c>
      <c r="G30" s="33">
        <v>-230.76158999999998</v>
      </c>
      <c r="H30" s="33">
        <v>-233.98826</v>
      </c>
      <c r="I30" s="33">
        <v>-248.36175</v>
      </c>
      <c r="J30" s="33">
        <v>-211.25469999999996</v>
      </c>
      <c r="K30" s="33">
        <v>-422.08865000000009</v>
      </c>
      <c r="L30" s="47">
        <v>-823</v>
      </c>
      <c r="M30" s="12">
        <f>M28-M29</f>
        <v>-781</v>
      </c>
      <c r="N30" s="12">
        <f>N28-N29</f>
        <v>-1057</v>
      </c>
    </row>
    <row r="31" spans="1:14" x14ac:dyDescent="0.3">
      <c r="A31" s="153" t="s">
        <v>150</v>
      </c>
      <c r="B31" s="39" t="s">
        <v>121</v>
      </c>
      <c r="C31" s="33">
        <v>0</v>
      </c>
      <c r="D31" s="33">
        <v>0</v>
      </c>
      <c r="E31" s="33">
        <v>0</v>
      </c>
      <c r="F31" s="12">
        <v>0</v>
      </c>
      <c r="G31" s="33">
        <v>0</v>
      </c>
      <c r="H31" s="33">
        <v>0</v>
      </c>
      <c r="I31" s="33">
        <v>0</v>
      </c>
      <c r="J31" s="33">
        <v>2.1000000000000001E-2</v>
      </c>
      <c r="K31" s="33">
        <v>7.0000000000000001E-3</v>
      </c>
      <c r="L31" s="47">
        <v>0</v>
      </c>
      <c r="M31" s="47">
        <v>0</v>
      </c>
      <c r="N31" s="47">
        <v>0</v>
      </c>
    </row>
    <row r="32" spans="1:14" x14ac:dyDescent="0.3">
      <c r="A32" s="40"/>
      <c r="B32" s="39" t="s">
        <v>120</v>
      </c>
      <c r="C32" s="33">
        <v>852.08677999999998</v>
      </c>
      <c r="D32" s="33">
        <v>922.53593000000001</v>
      </c>
      <c r="E32" s="33">
        <v>883.15418999999997</v>
      </c>
      <c r="F32" s="12">
        <v>1203.5682400000001</v>
      </c>
      <c r="G32" s="33">
        <v>1293.3498300000001</v>
      </c>
      <c r="H32" s="33">
        <v>3004.5001400000001</v>
      </c>
      <c r="I32" s="33">
        <v>4907.527610000001</v>
      </c>
      <c r="J32" s="33">
        <v>3708.8053799999998</v>
      </c>
      <c r="K32" s="33">
        <v>3956.1609699999999</v>
      </c>
      <c r="L32" s="47">
        <v>3350</v>
      </c>
      <c r="M32" s="12">
        <v>2788</v>
      </c>
      <c r="N32" s="12">
        <v>2912</v>
      </c>
    </row>
    <row r="33" spans="1:14" x14ac:dyDescent="0.3">
      <c r="A33" s="40"/>
      <c r="B33" s="39" t="s">
        <v>119</v>
      </c>
      <c r="C33" s="33">
        <v>-852.08677999999998</v>
      </c>
      <c r="D33" s="33">
        <v>-922.53593000000001</v>
      </c>
      <c r="E33" s="33">
        <v>-883.15418999999997</v>
      </c>
      <c r="F33" s="33">
        <v>-1203.5682400000001</v>
      </c>
      <c r="G33" s="33">
        <v>-1293.3498300000001</v>
      </c>
      <c r="H33" s="33">
        <v>-3004.5001400000001</v>
      </c>
      <c r="I33" s="33">
        <v>-4907.527610000001</v>
      </c>
      <c r="J33" s="33">
        <v>-3708.7843799999996</v>
      </c>
      <c r="K33" s="33">
        <v>-3956.1539699999998</v>
      </c>
      <c r="L33" s="47">
        <v>-3350</v>
      </c>
      <c r="M33" s="12">
        <f>M31-M32</f>
        <v>-2788</v>
      </c>
      <c r="N33" s="12">
        <f>N31-N32</f>
        <v>-2912</v>
      </c>
    </row>
    <row r="34" spans="1:14" x14ac:dyDescent="0.3">
      <c r="A34" s="7" t="s">
        <v>151</v>
      </c>
      <c r="B34" s="39" t="s">
        <v>121</v>
      </c>
      <c r="C34" s="33">
        <v>0</v>
      </c>
      <c r="D34" s="33">
        <v>0</v>
      </c>
      <c r="E34" s="33">
        <v>5932</v>
      </c>
      <c r="F34" s="154"/>
      <c r="G34" s="33">
        <v>1.18909855</v>
      </c>
      <c r="H34" s="33">
        <v>5.9749999999999998E-2</v>
      </c>
      <c r="I34" s="33">
        <v>6.5250000000000002E-2</v>
      </c>
      <c r="J34" s="33">
        <v>2.0202749999999998</v>
      </c>
      <c r="K34" s="33">
        <v>1.74851</v>
      </c>
      <c r="L34" s="47">
        <v>2</v>
      </c>
      <c r="M34" s="33">
        <v>1620</v>
      </c>
      <c r="N34" s="33">
        <v>0</v>
      </c>
    </row>
    <row r="35" spans="1:14" x14ac:dyDescent="0.3">
      <c r="A35" s="40"/>
      <c r="B35" s="39" t="s">
        <v>120</v>
      </c>
      <c r="C35" s="33">
        <v>5417.9124199999997</v>
      </c>
      <c r="D35" s="33">
        <v>8040.3173899999992</v>
      </c>
      <c r="E35" s="33">
        <v>9611.2430500000009</v>
      </c>
      <c r="F35" s="154">
        <v>5599.8938799999996</v>
      </c>
      <c r="G35" s="33">
        <v>5764.0941900000007</v>
      </c>
      <c r="H35" s="33">
        <v>6120.5089900000003</v>
      </c>
      <c r="I35" s="33">
        <v>10391.203229999999</v>
      </c>
      <c r="J35" s="33">
        <v>9162.020770000001</v>
      </c>
      <c r="K35" s="33">
        <v>8718.9082600000002</v>
      </c>
      <c r="L35" s="47">
        <v>9777</v>
      </c>
      <c r="M35" s="12">
        <v>9094</v>
      </c>
      <c r="N35" s="12">
        <v>10908</v>
      </c>
    </row>
    <row r="36" spans="1:14" x14ac:dyDescent="0.3">
      <c r="A36" s="40"/>
      <c r="B36" s="39" t="s">
        <v>119</v>
      </c>
      <c r="C36" s="33">
        <v>-5417.9124199999997</v>
      </c>
      <c r="D36" s="33">
        <v>-8040.3173899999992</v>
      </c>
      <c r="E36" s="33">
        <v>-3679.2430500000009</v>
      </c>
      <c r="F36" s="33">
        <v>-5599.8938799999996</v>
      </c>
      <c r="G36" s="33">
        <v>-5762.9050914500003</v>
      </c>
      <c r="H36" s="33">
        <v>-6120.4492399999999</v>
      </c>
      <c r="I36" s="33">
        <v>-10391.13798</v>
      </c>
      <c r="J36" s="33">
        <v>-9160.0004950000002</v>
      </c>
      <c r="K36" s="33">
        <v>-8717.1597500000007</v>
      </c>
      <c r="L36" s="47">
        <v>-9775</v>
      </c>
      <c r="M36" s="12">
        <f>M34-M35</f>
        <v>-7474</v>
      </c>
      <c r="N36" s="12">
        <f>N34-N35</f>
        <v>-10908</v>
      </c>
    </row>
    <row r="37" spans="1:14" x14ac:dyDescent="0.3">
      <c r="A37" s="40" t="s">
        <v>224</v>
      </c>
      <c r="B37" s="39" t="s">
        <v>121</v>
      </c>
      <c r="C37" s="33">
        <v>137.65492707142857</v>
      </c>
      <c r="D37" s="33">
        <v>184.63455999999999</v>
      </c>
      <c r="E37" s="33">
        <v>413.64884499999999</v>
      </c>
      <c r="F37" s="154">
        <v>355</v>
      </c>
      <c r="G37" s="33">
        <v>1381.20974125</v>
      </c>
      <c r="H37" s="33">
        <v>360.45532499999996</v>
      </c>
      <c r="I37" s="33">
        <v>563.20644208787871</v>
      </c>
      <c r="J37" s="33">
        <v>471.36217479999999</v>
      </c>
      <c r="K37" s="33">
        <v>619.47128859999998</v>
      </c>
      <c r="L37" s="47">
        <v>534</v>
      </c>
      <c r="M37" s="12">
        <v>78</v>
      </c>
      <c r="N37" s="12">
        <v>33</v>
      </c>
    </row>
    <row r="38" spans="1:14" x14ac:dyDescent="0.3">
      <c r="A38" s="155"/>
      <c r="B38" s="39" t="s">
        <v>120</v>
      </c>
      <c r="C38" s="33">
        <v>371.68425000000002</v>
      </c>
      <c r="D38" s="33">
        <v>798.17786000000001</v>
      </c>
      <c r="E38" s="33">
        <v>338.06685999999996</v>
      </c>
      <c r="F38" s="154">
        <v>211.97022000000001</v>
      </c>
      <c r="G38" s="33">
        <v>171.32485999999997</v>
      </c>
      <c r="H38" s="33">
        <v>1036.0078700000001</v>
      </c>
      <c r="I38" s="33">
        <v>545.91295000000002</v>
      </c>
      <c r="J38" s="33">
        <v>494.72143999999997</v>
      </c>
      <c r="K38" s="33">
        <v>339.02476999999999</v>
      </c>
      <c r="L38" s="47">
        <v>665</v>
      </c>
      <c r="M38" s="12">
        <v>771</v>
      </c>
      <c r="N38" s="12">
        <v>2709</v>
      </c>
    </row>
    <row r="39" spans="1:14" x14ac:dyDescent="0.3">
      <c r="A39" s="155"/>
      <c r="B39" s="39" t="s">
        <v>119</v>
      </c>
      <c r="C39" s="33">
        <v>-234.02932292857145</v>
      </c>
      <c r="D39" s="33">
        <v>-613.54330000000004</v>
      </c>
      <c r="E39" s="33">
        <v>75.581985000000032</v>
      </c>
      <c r="F39" s="33">
        <v>143.02977999999999</v>
      </c>
      <c r="G39" s="33">
        <v>1209.88488125</v>
      </c>
      <c r="H39" s="33">
        <v>-675.55254500000024</v>
      </c>
      <c r="I39" s="33">
        <v>17.29349208787869</v>
      </c>
      <c r="J39" s="33">
        <v>-23.359265199999982</v>
      </c>
      <c r="K39" s="33">
        <v>280.44651859999999</v>
      </c>
      <c r="L39" s="47">
        <v>-131</v>
      </c>
      <c r="M39" s="12">
        <f>M37-M38</f>
        <v>-693</v>
      </c>
      <c r="N39" s="12">
        <f>N37-N38</f>
        <v>-2676</v>
      </c>
    </row>
    <row r="40" spans="1:14" x14ac:dyDescent="0.3">
      <c r="A40" s="155" t="s">
        <v>225</v>
      </c>
      <c r="B40" s="39" t="s">
        <v>121</v>
      </c>
      <c r="C40" s="33">
        <v>0</v>
      </c>
      <c r="D40" s="33">
        <v>0</v>
      </c>
      <c r="E40" s="33">
        <v>0</v>
      </c>
      <c r="F40" s="33">
        <v>0</v>
      </c>
      <c r="G40" s="33">
        <v>0</v>
      </c>
      <c r="H40" s="33">
        <v>0</v>
      </c>
      <c r="I40" s="33">
        <v>0</v>
      </c>
      <c r="J40" s="33">
        <v>0</v>
      </c>
      <c r="K40" s="33">
        <v>0</v>
      </c>
      <c r="L40" s="33">
        <v>0</v>
      </c>
      <c r="M40" s="12">
        <v>1059</v>
      </c>
      <c r="N40" s="12">
        <v>1160</v>
      </c>
    </row>
    <row r="41" spans="1:14" x14ac:dyDescent="0.3">
      <c r="A41" s="155"/>
      <c r="B41" s="39" t="s">
        <v>120</v>
      </c>
      <c r="C41" s="33">
        <v>0</v>
      </c>
      <c r="D41" s="33">
        <v>0</v>
      </c>
      <c r="E41" s="33">
        <v>0</v>
      </c>
      <c r="F41" s="33">
        <v>0</v>
      </c>
      <c r="G41" s="33">
        <v>0</v>
      </c>
      <c r="H41" s="33">
        <v>0</v>
      </c>
      <c r="I41" s="33">
        <v>0</v>
      </c>
      <c r="J41" s="33">
        <v>0</v>
      </c>
      <c r="K41" s="33">
        <v>0</v>
      </c>
      <c r="L41" s="47">
        <v>0</v>
      </c>
      <c r="M41" s="12">
        <v>0</v>
      </c>
      <c r="N41" s="12">
        <v>0</v>
      </c>
    </row>
    <row r="42" spans="1:14" x14ac:dyDescent="0.3">
      <c r="A42" s="155"/>
      <c r="B42" s="39" t="s">
        <v>119</v>
      </c>
      <c r="C42" s="33">
        <f>C40-C41</f>
        <v>0</v>
      </c>
      <c r="D42" s="33">
        <f t="shared" ref="D42:L42" si="0">D40-D41</f>
        <v>0</v>
      </c>
      <c r="E42" s="33">
        <f t="shared" si="0"/>
        <v>0</v>
      </c>
      <c r="F42" s="33">
        <f t="shared" si="0"/>
        <v>0</v>
      </c>
      <c r="G42" s="33">
        <f t="shared" si="0"/>
        <v>0</v>
      </c>
      <c r="H42" s="33">
        <f t="shared" si="0"/>
        <v>0</v>
      </c>
      <c r="I42" s="33">
        <f t="shared" si="0"/>
        <v>0</v>
      </c>
      <c r="J42" s="33">
        <f t="shared" si="0"/>
        <v>0</v>
      </c>
      <c r="K42" s="33">
        <f t="shared" si="0"/>
        <v>0</v>
      </c>
      <c r="L42" s="33">
        <f t="shared" si="0"/>
        <v>0</v>
      </c>
      <c r="M42" s="12">
        <f>M40-M41</f>
        <v>1059</v>
      </c>
      <c r="N42" s="12">
        <v>0</v>
      </c>
    </row>
    <row r="43" spans="1:14" x14ac:dyDescent="0.3">
      <c r="A43" s="7" t="s">
        <v>152</v>
      </c>
      <c r="B43" s="39" t="s">
        <v>121</v>
      </c>
      <c r="C43" s="33">
        <v>0</v>
      </c>
      <c r="D43" s="33">
        <v>0</v>
      </c>
      <c r="E43" s="33">
        <v>0</v>
      </c>
      <c r="F43" s="33">
        <v>0</v>
      </c>
      <c r="G43" s="33">
        <v>0</v>
      </c>
      <c r="H43" s="33">
        <v>0</v>
      </c>
      <c r="I43" s="33">
        <v>0</v>
      </c>
      <c r="J43" s="33">
        <v>0</v>
      </c>
      <c r="K43" s="33">
        <v>0</v>
      </c>
      <c r="L43" s="33">
        <v>0</v>
      </c>
      <c r="M43" s="33">
        <v>0</v>
      </c>
      <c r="N43" s="33">
        <v>0</v>
      </c>
    </row>
    <row r="44" spans="1:14" x14ac:dyDescent="0.3">
      <c r="A44" s="40"/>
      <c r="B44" s="39" t="s">
        <v>120</v>
      </c>
      <c r="C44" s="33">
        <v>7343.4796299999998</v>
      </c>
      <c r="D44" s="33">
        <v>9670.2685500000007</v>
      </c>
      <c r="E44" s="33">
        <v>9355.0483100000001</v>
      </c>
      <c r="F44" s="12">
        <v>8937.5514399999993</v>
      </c>
      <c r="G44" s="33">
        <v>17167.8298</v>
      </c>
      <c r="H44" s="33">
        <v>13526.302600000001</v>
      </c>
      <c r="I44" s="33">
        <v>8308.6566700000003</v>
      </c>
      <c r="J44" s="33">
        <v>6766.2695000000003</v>
      </c>
      <c r="K44" s="33">
        <v>8512.2864399999999</v>
      </c>
      <c r="L44" s="47">
        <v>9312</v>
      </c>
      <c r="M44" s="12">
        <v>10401</v>
      </c>
      <c r="N44" s="12">
        <v>11079</v>
      </c>
    </row>
    <row r="45" spans="1:14" x14ac:dyDescent="0.3">
      <c r="A45" s="40"/>
      <c r="B45" s="39" t="s">
        <v>119</v>
      </c>
      <c r="C45" s="33">
        <v>-7343.4796299999998</v>
      </c>
      <c r="D45" s="33">
        <v>-9670.2685500000007</v>
      </c>
      <c r="E45" s="33">
        <v>-9355.0483100000001</v>
      </c>
      <c r="F45" s="33">
        <v>-8937.5514399999993</v>
      </c>
      <c r="G45" s="33">
        <v>-17167.8298</v>
      </c>
      <c r="H45" s="33">
        <v>-13526.302600000001</v>
      </c>
      <c r="I45" s="33">
        <v>-8308.6566700000003</v>
      </c>
      <c r="J45" s="33">
        <v>-6766.2695000000003</v>
      </c>
      <c r="K45" s="33">
        <v>-8512.2864399999999</v>
      </c>
      <c r="L45" s="47">
        <v>-9312</v>
      </c>
      <c r="M45" s="12">
        <f>M43-M44</f>
        <v>-10401</v>
      </c>
      <c r="N45" s="12">
        <f>N43-N44</f>
        <v>-11079</v>
      </c>
    </row>
    <row r="46" spans="1:14" x14ac:dyDescent="0.3">
      <c r="A46" s="7" t="s">
        <v>153</v>
      </c>
      <c r="B46" s="39" t="s">
        <v>121</v>
      </c>
      <c r="C46" s="33">
        <v>5465.4250000000002</v>
      </c>
      <c r="D46" s="33">
        <v>15244.370999999999</v>
      </c>
      <c r="E46" s="33">
        <v>16275</v>
      </c>
      <c r="F46" s="12">
        <v>8849.4985714285704</v>
      </c>
      <c r="G46" s="33">
        <v>6585.7875000000004</v>
      </c>
      <c r="H46" s="33">
        <v>9316.85</v>
      </c>
      <c r="I46" s="33">
        <v>7174.9929999999995</v>
      </c>
      <c r="J46" s="33">
        <v>6834.2150000000001</v>
      </c>
      <c r="K46" s="33">
        <v>8025.7630500000005</v>
      </c>
      <c r="L46" s="47">
        <v>8198</v>
      </c>
      <c r="M46" s="12">
        <v>4640</v>
      </c>
      <c r="N46" s="12">
        <v>11078</v>
      </c>
    </row>
    <row r="47" spans="1:14" x14ac:dyDescent="0.3">
      <c r="A47" s="40"/>
      <c r="B47" s="39" t="s">
        <v>120</v>
      </c>
      <c r="C47" s="33">
        <v>1344.02061</v>
      </c>
      <c r="D47" s="33">
        <v>4638.0908600000002</v>
      </c>
      <c r="E47" s="33">
        <v>1924.5403799999999</v>
      </c>
      <c r="F47" s="12">
        <v>1782.08016</v>
      </c>
      <c r="G47" s="33">
        <v>1598.4890800000001</v>
      </c>
      <c r="H47" s="33">
        <v>1571.6367299999999</v>
      </c>
      <c r="I47" s="33">
        <v>3497.0949999999998</v>
      </c>
      <c r="J47" s="33">
        <v>2412.76244</v>
      </c>
      <c r="K47" s="33">
        <v>2293.0819200000001</v>
      </c>
      <c r="L47" s="47">
        <v>6031</v>
      </c>
      <c r="M47" s="12">
        <v>4110</v>
      </c>
      <c r="N47" s="12">
        <v>3164</v>
      </c>
    </row>
    <row r="48" spans="1:14" x14ac:dyDescent="0.3">
      <c r="A48" s="40"/>
      <c r="B48" s="39" t="s">
        <v>119</v>
      </c>
      <c r="C48" s="33">
        <v>4121.4043899999997</v>
      </c>
      <c r="D48" s="33">
        <v>10606.280139999999</v>
      </c>
      <c r="E48" s="33">
        <v>14350.45962</v>
      </c>
      <c r="F48" s="33">
        <v>7067.4184114285708</v>
      </c>
      <c r="G48" s="33">
        <v>4987.2984200000001</v>
      </c>
      <c r="H48" s="33">
        <v>7745.2132700000002</v>
      </c>
      <c r="I48" s="33">
        <v>3677.8979999999997</v>
      </c>
      <c r="J48" s="33">
        <v>4421.4525599999997</v>
      </c>
      <c r="K48" s="33">
        <v>5732.6811300000008</v>
      </c>
      <c r="L48" s="47">
        <v>2167</v>
      </c>
      <c r="M48" s="12">
        <f>M46-M47</f>
        <v>530</v>
      </c>
      <c r="N48" s="12">
        <f>N46-N47</f>
        <v>7914</v>
      </c>
    </row>
    <row r="49" spans="1:15" x14ac:dyDescent="0.3">
      <c r="A49" s="40" t="s">
        <v>154</v>
      </c>
      <c r="B49" s="39" t="s">
        <v>121</v>
      </c>
      <c r="C49" s="33">
        <v>10981.26118</v>
      </c>
      <c r="D49" s="33">
        <v>13925.08884</v>
      </c>
      <c r="E49" s="33">
        <v>11478</v>
      </c>
      <c r="F49" s="154">
        <v>12690.895020000002</v>
      </c>
      <c r="G49" s="33">
        <v>11669.331179999999</v>
      </c>
      <c r="H49" s="33">
        <v>12677.47193</v>
      </c>
      <c r="I49" s="33">
        <v>25541.430179999999</v>
      </c>
      <c r="J49" s="33">
        <v>24410.150580000001</v>
      </c>
      <c r="K49" s="33">
        <v>24184.012909999998</v>
      </c>
      <c r="L49" s="47">
        <v>16382</v>
      </c>
      <c r="M49" s="33">
        <v>49674</v>
      </c>
      <c r="N49" s="12">
        <v>57551</v>
      </c>
    </row>
    <row r="50" spans="1:15" x14ac:dyDescent="0.3">
      <c r="A50" s="40"/>
      <c r="B50" s="39" t="s">
        <v>120</v>
      </c>
      <c r="C50" s="33">
        <v>985.77931999999998</v>
      </c>
      <c r="D50" s="33">
        <v>1028.1180099999999</v>
      </c>
      <c r="E50" s="33">
        <v>1291.0575700000002</v>
      </c>
      <c r="F50" s="154">
        <v>1041.73026</v>
      </c>
      <c r="G50" s="33">
        <v>1668.6682800000001</v>
      </c>
      <c r="H50" s="33">
        <v>1610.4558100000002</v>
      </c>
      <c r="I50" s="33">
        <v>1724.7861500000001</v>
      </c>
      <c r="J50" s="33">
        <v>2175.9519299999997</v>
      </c>
      <c r="K50" s="33">
        <v>2319.3187899999998</v>
      </c>
      <c r="L50" s="47">
        <v>1538</v>
      </c>
      <c r="M50" s="12">
        <v>1619</v>
      </c>
      <c r="N50" s="12">
        <v>2270</v>
      </c>
    </row>
    <row r="51" spans="1:15" x14ac:dyDescent="0.3">
      <c r="A51" s="40"/>
      <c r="B51" s="39" t="s">
        <v>119</v>
      </c>
      <c r="C51" s="33">
        <v>9995.4818599999999</v>
      </c>
      <c r="D51" s="33">
        <v>12896.97083</v>
      </c>
      <c r="E51" s="33">
        <v>10186.942429999999</v>
      </c>
      <c r="F51" s="33">
        <v>11649.164760000001</v>
      </c>
      <c r="G51" s="33">
        <v>10000.662899999999</v>
      </c>
      <c r="H51" s="33">
        <v>11067.01612</v>
      </c>
      <c r="I51" s="33">
        <v>23816.644029999999</v>
      </c>
      <c r="J51" s="33">
        <v>22234.198650000002</v>
      </c>
      <c r="K51" s="33">
        <v>21864.694119999996</v>
      </c>
      <c r="L51" s="47">
        <v>14844</v>
      </c>
      <c r="M51" s="12">
        <f>M49-M50</f>
        <v>48055</v>
      </c>
      <c r="N51" s="12">
        <f>N49-N50</f>
        <v>55281</v>
      </c>
    </row>
    <row r="52" spans="1:15" x14ac:dyDescent="0.3">
      <c r="A52" s="7" t="s">
        <v>155</v>
      </c>
      <c r="B52" s="39" t="s">
        <v>121</v>
      </c>
      <c r="C52" s="33">
        <v>18.957618023809502</v>
      </c>
      <c r="D52" s="33">
        <v>215.48421775</v>
      </c>
      <c r="E52" s="33">
        <v>485.06811125000002</v>
      </c>
      <c r="F52" s="12">
        <v>681</v>
      </c>
      <c r="G52" s="33">
        <v>514.65896022169818</v>
      </c>
      <c r="H52" s="33">
        <v>103.78662000000001</v>
      </c>
      <c r="I52" s="33">
        <v>216.86378451666664</v>
      </c>
      <c r="J52" s="33">
        <v>412.635394125</v>
      </c>
      <c r="K52" s="33">
        <v>425.2950495</v>
      </c>
      <c r="L52" s="47">
        <v>1174</v>
      </c>
      <c r="M52" s="12">
        <v>30</v>
      </c>
      <c r="N52" s="12">
        <v>581</v>
      </c>
    </row>
    <row r="53" spans="1:15" x14ac:dyDescent="0.3">
      <c r="A53" s="40"/>
      <c r="B53" s="39" t="s">
        <v>120</v>
      </c>
      <c r="C53" s="33">
        <v>63894.186950000003</v>
      </c>
      <c r="D53" s="33">
        <v>68743.631560000009</v>
      </c>
      <c r="E53" s="33">
        <v>74340.440029999998</v>
      </c>
      <c r="F53" s="12">
        <v>69380.716959999991</v>
      </c>
      <c r="G53" s="33">
        <v>73826.099579999995</v>
      </c>
      <c r="H53" s="33">
        <v>68981.258040000001</v>
      </c>
      <c r="I53" s="33">
        <v>77403.050530000008</v>
      </c>
      <c r="J53" s="33">
        <v>76422.663010000004</v>
      </c>
      <c r="K53" s="33">
        <v>82678.807130000001</v>
      </c>
      <c r="L53" s="47">
        <v>75666</v>
      </c>
      <c r="M53" s="12">
        <v>75886</v>
      </c>
      <c r="N53" s="12">
        <v>91545</v>
      </c>
    </row>
    <row r="54" spans="1:15" x14ac:dyDescent="0.3">
      <c r="A54" s="40"/>
      <c r="B54" s="39" t="s">
        <v>119</v>
      </c>
      <c r="C54" s="33">
        <v>-63875.229331976196</v>
      </c>
      <c r="D54" s="33">
        <v>-68528.147342250013</v>
      </c>
      <c r="E54" s="33">
        <v>-73855.371918749996</v>
      </c>
      <c r="F54" s="33">
        <v>-68699.716959999991</v>
      </c>
      <c r="G54" s="33">
        <v>-73311.440619778296</v>
      </c>
      <c r="H54" s="33">
        <v>-68877.471420000002</v>
      </c>
      <c r="I54" s="33">
        <v>-77186.186745483341</v>
      </c>
      <c r="J54" s="33">
        <v>-76010.027615875006</v>
      </c>
      <c r="K54" s="33">
        <v>-82253.512080500004</v>
      </c>
      <c r="L54" s="47">
        <v>-74492</v>
      </c>
      <c r="M54" s="12">
        <f>M52-M53</f>
        <v>-75856</v>
      </c>
      <c r="N54" s="12">
        <f>N52-N53</f>
        <v>-90964</v>
      </c>
    </row>
    <row r="55" spans="1:15" x14ac:dyDescent="0.3">
      <c r="A55" s="7" t="s">
        <v>220</v>
      </c>
      <c r="B55" s="39" t="s">
        <v>121</v>
      </c>
      <c r="C55" s="33">
        <v>0</v>
      </c>
      <c r="D55" s="33">
        <v>0</v>
      </c>
      <c r="E55" s="33">
        <v>729</v>
      </c>
      <c r="F55" s="33">
        <v>0</v>
      </c>
      <c r="G55" s="33">
        <v>0</v>
      </c>
      <c r="H55" s="33">
        <v>0.20376999999999998</v>
      </c>
      <c r="I55" s="33">
        <v>0</v>
      </c>
      <c r="J55" s="33">
        <v>0</v>
      </c>
      <c r="K55" s="33">
        <v>0.1575</v>
      </c>
      <c r="L55" s="47">
        <v>0</v>
      </c>
      <c r="M55" s="47">
        <v>2162</v>
      </c>
      <c r="N55" s="47">
        <v>0</v>
      </c>
    </row>
    <row r="56" spans="1:15" x14ac:dyDescent="0.3">
      <c r="A56" s="40"/>
      <c r="B56" s="39" t="s">
        <v>120</v>
      </c>
      <c r="C56" s="33">
        <v>285.68295000000001</v>
      </c>
      <c r="D56" s="33">
        <v>28.855790000000002</v>
      </c>
      <c r="E56" s="33">
        <v>112.93435000000001</v>
      </c>
      <c r="F56" s="154">
        <v>237.22635</v>
      </c>
      <c r="G56" s="33">
        <v>262.03361999999998</v>
      </c>
      <c r="H56" s="33">
        <v>314.61201999999997</v>
      </c>
      <c r="I56" s="33">
        <v>1215.20661</v>
      </c>
      <c r="J56" s="33">
        <v>2057.5574999999999</v>
      </c>
      <c r="K56" s="33">
        <v>1784.77271</v>
      </c>
      <c r="L56" s="47">
        <v>2311</v>
      </c>
      <c r="M56" s="12">
        <v>2090</v>
      </c>
      <c r="N56" s="12">
        <v>2542</v>
      </c>
    </row>
    <row r="57" spans="1:15" x14ac:dyDescent="0.3">
      <c r="A57" s="40"/>
      <c r="B57" s="39" t="s">
        <v>119</v>
      </c>
      <c r="C57" s="33">
        <v>-285.68295000000001</v>
      </c>
      <c r="D57" s="33">
        <v>-28.855790000000002</v>
      </c>
      <c r="E57" s="33">
        <v>616.06565000000001</v>
      </c>
      <c r="F57" s="33">
        <v>-237.22635</v>
      </c>
      <c r="G57" s="33">
        <v>-262.03361999999998</v>
      </c>
      <c r="H57" s="33">
        <v>-314.40824999999995</v>
      </c>
      <c r="I57" s="33">
        <v>-1215.20661</v>
      </c>
      <c r="J57" s="33">
        <v>-2057.5574999999999</v>
      </c>
      <c r="K57" s="33">
        <v>-1784.6152099999999</v>
      </c>
      <c r="L57" s="47">
        <v>-2311</v>
      </c>
      <c r="M57" s="12">
        <f>M55-M56</f>
        <v>72</v>
      </c>
      <c r="N57" s="12">
        <f>N55-N56</f>
        <v>-2542</v>
      </c>
    </row>
    <row r="58" spans="1:15" x14ac:dyDescent="0.3">
      <c r="A58" s="40" t="s">
        <v>34</v>
      </c>
      <c r="B58" s="39" t="s">
        <v>121</v>
      </c>
      <c r="C58" s="33">
        <f>C61-C4-C7-C10-C13-C16-C19-C22-C25-C28-C31-C34-C37-C43-C46-C49-C52-C55</f>
        <v>7738.2130901190467</v>
      </c>
      <c r="D58" s="33">
        <f t="shared" ref="D58:L58" si="1">D61-D4-D7-D10-D13-D16-D19-D22-D25-D28-D31-D34-D37-D43-D46-D49-D52-D55</f>
        <v>7551.5575481454207</v>
      </c>
      <c r="E58" s="33">
        <f t="shared" si="1"/>
        <v>7951.6278968091519</v>
      </c>
      <c r="F58" s="33">
        <f t="shared" si="1"/>
        <v>7614.9039655435645</v>
      </c>
      <c r="G58" s="33">
        <f t="shared" si="1"/>
        <v>7650.6236670405733</v>
      </c>
      <c r="H58" s="33">
        <f t="shared" si="1"/>
        <v>9760.4076825000066</v>
      </c>
      <c r="I58" s="33">
        <f>I61-I4-I7-I10-I13-I16-I19-I22-I25-I28-I31-I34-I37-I43-I46-I49-I52-I55</f>
        <v>7996.8593804499869</v>
      </c>
      <c r="J58" s="33">
        <f t="shared" si="1"/>
        <v>7139.5193247499938</v>
      </c>
      <c r="K58" s="33">
        <f t="shared" si="1"/>
        <v>8046.180968900012</v>
      </c>
      <c r="L58" s="33">
        <f t="shared" si="1"/>
        <v>11029.352876000004</v>
      </c>
      <c r="M58" s="33">
        <f>M61-M4-M7-M10-M13-M16-M19-M22-M25-M28-M31-M34-M37-M43-M46-M49-M52-M55</f>
        <v>2875.3528759999899</v>
      </c>
      <c r="N58" s="33">
        <f>N61-N4-N7-N10-N13-N16-N19-N22-N25-N28-N31-N34-N37-N43-N46-N49-N52-N55</f>
        <v>-183.64712400001008</v>
      </c>
    </row>
    <row r="59" spans="1:15" x14ac:dyDescent="0.3">
      <c r="A59" s="40"/>
      <c r="B59" s="39" t="s">
        <v>120</v>
      </c>
      <c r="C59" s="33">
        <f>C62-C5-C8-C11-C14-C17-C20-C23-C26-C29-C32-C35-C38-C44-C47-C50-C53-C56</f>
        <v>24402.387690000021</v>
      </c>
      <c r="D59" s="33">
        <f t="shared" ref="D59:N59" si="2">D62-D5-D8-D11-D14-D17-D20-D23-D26-D29-D32-D35-D38-D44-D47-D50-D53-D56</f>
        <v>15712.768999999973</v>
      </c>
      <c r="E59" s="33">
        <f t="shared" si="2"/>
        <v>4221.4807600000158</v>
      </c>
      <c r="F59" s="33">
        <f t="shared" si="2"/>
        <v>17435.660780000017</v>
      </c>
      <c r="G59" s="33">
        <f t="shared" si="2"/>
        <v>3428.240920000042</v>
      </c>
      <c r="H59" s="33">
        <f t="shared" si="2"/>
        <v>8091.5599299999894</v>
      </c>
      <c r="I59" s="33">
        <f t="shared" si="2"/>
        <v>6532.9110899999878</v>
      </c>
      <c r="J59" s="33">
        <f t="shared" si="2"/>
        <v>10054.875329999933</v>
      </c>
      <c r="K59" s="33">
        <f t="shared" si="2"/>
        <v>8902.8836299999875</v>
      </c>
      <c r="L59" s="33">
        <f t="shared" si="2"/>
        <v>24317</v>
      </c>
      <c r="M59" s="33">
        <f t="shared" si="2"/>
        <v>13285</v>
      </c>
      <c r="N59" s="33">
        <f t="shared" si="2"/>
        <v>11238</v>
      </c>
    </row>
    <row r="60" spans="1:15" x14ac:dyDescent="0.3">
      <c r="A60" s="40"/>
      <c r="B60" s="39" t="s">
        <v>119</v>
      </c>
      <c r="C60" s="33">
        <f>C58-C59</f>
        <v>-16664.174599880975</v>
      </c>
      <c r="D60" s="33">
        <f t="shared" ref="D60:N60" si="3">D58-D59</f>
        <v>-8161.2114518545523</v>
      </c>
      <c r="E60" s="33">
        <f t="shared" si="3"/>
        <v>3730.1471368091361</v>
      </c>
      <c r="F60" s="33">
        <f t="shared" si="3"/>
        <v>-9820.756814456452</v>
      </c>
      <c r="G60" s="33">
        <f t="shared" si="3"/>
        <v>4222.3827470405313</v>
      </c>
      <c r="H60" s="33">
        <f t="shared" si="3"/>
        <v>1668.8477525000171</v>
      </c>
      <c r="I60" s="33">
        <f t="shared" si="3"/>
        <v>1463.9482904499991</v>
      </c>
      <c r="J60" s="33">
        <f t="shared" si="3"/>
        <v>-2915.3560052499397</v>
      </c>
      <c r="K60" s="33">
        <f t="shared" si="3"/>
        <v>-856.70266109997556</v>
      </c>
      <c r="L60" s="33">
        <f t="shared" si="3"/>
        <v>-13287.647123999996</v>
      </c>
      <c r="M60" s="33">
        <f t="shared" si="3"/>
        <v>-10409.64712400001</v>
      </c>
      <c r="N60" s="33">
        <f t="shared" si="3"/>
        <v>-11421.64712400001</v>
      </c>
    </row>
    <row r="61" spans="1:15" x14ac:dyDescent="0.3">
      <c r="A61" s="44" t="s">
        <v>123</v>
      </c>
      <c r="B61" s="156" t="s">
        <v>121</v>
      </c>
      <c r="C61" s="34">
        <v>29954.777411928568</v>
      </c>
      <c r="D61" s="34">
        <v>43470.832079895423</v>
      </c>
      <c r="E61" s="34">
        <v>52233.129633059158</v>
      </c>
      <c r="F61" s="34">
        <v>34859</v>
      </c>
      <c r="G61" s="34">
        <v>32140.811401875002</v>
      </c>
      <c r="H61" s="34">
        <v>39574.795750000005</v>
      </c>
      <c r="I61" s="34">
        <v>48724.634409871207</v>
      </c>
      <c r="J61" s="34">
        <v>45980.590562674995</v>
      </c>
      <c r="K61" s="34">
        <v>46770</v>
      </c>
      <c r="L61" s="114">
        <v>40594</v>
      </c>
      <c r="M61" s="34">
        <v>125297</v>
      </c>
      <c r="N61" s="34">
        <v>114680</v>
      </c>
      <c r="O61" s="12"/>
    </row>
    <row r="62" spans="1:15" x14ac:dyDescent="0.3">
      <c r="A62" s="29"/>
      <c r="B62" s="156" t="s">
        <v>120</v>
      </c>
      <c r="C62" s="34">
        <v>167892.72367000001</v>
      </c>
      <c r="D62" s="34">
        <v>188080.93482000002</v>
      </c>
      <c r="E62" s="34">
        <v>193645.24421000003</v>
      </c>
      <c r="F62" s="34">
        <v>187692.29881000001</v>
      </c>
      <c r="G62" s="34">
        <v>160884.63337000005</v>
      </c>
      <c r="H62" s="34">
        <v>160335.91015000001</v>
      </c>
      <c r="I62" s="34">
        <v>185995.39976000003</v>
      </c>
      <c r="J62" s="34">
        <v>183418.52027999997</v>
      </c>
      <c r="K62" s="34">
        <v>197980</v>
      </c>
      <c r="L62" s="34">
        <v>214996</v>
      </c>
      <c r="M62" s="34">
        <v>212980</v>
      </c>
      <c r="N62" s="34">
        <v>253832</v>
      </c>
    </row>
    <row r="63" spans="1:15" x14ac:dyDescent="0.3">
      <c r="A63" s="156"/>
      <c r="B63" s="156" t="s">
        <v>119</v>
      </c>
      <c r="C63" s="145">
        <f t="shared" ref="C63:G63" si="4">C61-C62</f>
        <v>-137937.94625807143</v>
      </c>
      <c r="D63" s="145">
        <f t="shared" si="4"/>
        <v>-144610.1027401046</v>
      </c>
      <c r="E63" s="145">
        <f t="shared" si="4"/>
        <v>-141412.11457694089</v>
      </c>
      <c r="F63" s="145">
        <f t="shared" si="4"/>
        <v>-152833.29881000001</v>
      </c>
      <c r="G63" s="145">
        <f t="shared" si="4"/>
        <v>-128743.82196812505</v>
      </c>
      <c r="H63" s="145">
        <v>-120761.11440000001</v>
      </c>
      <c r="I63" s="145">
        <v>-137270.76535012882</v>
      </c>
      <c r="J63" s="145">
        <v>-137437.92971732497</v>
      </c>
      <c r="K63" s="145">
        <v>-151210</v>
      </c>
      <c r="L63" s="145">
        <v>-174402</v>
      </c>
      <c r="M63" s="145">
        <f>M61-M62</f>
        <v>-87683</v>
      </c>
      <c r="N63" s="145">
        <f>N61-N62</f>
        <v>-139152</v>
      </c>
    </row>
    <row r="64" spans="1:15" x14ac:dyDescent="0.3">
      <c r="L64" s="47"/>
    </row>
    <row r="65" spans="1:12" s="29" customFormat="1" x14ac:dyDescent="0.3">
      <c r="A65" s="106" t="s">
        <v>228</v>
      </c>
      <c r="B65" s="107" t="s">
        <v>229</v>
      </c>
      <c r="C65" s="17"/>
      <c r="D65" s="17"/>
      <c r="E65" s="17"/>
      <c r="F65" s="17"/>
      <c r="G65" s="17"/>
      <c r="H65" s="17"/>
    </row>
    <row r="66" spans="1:12" x14ac:dyDescent="0.3">
      <c r="A66" s="106" t="s">
        <v>227</v>
      </c>
      <c r="B66" s="108" t="s">
        <v>1</v>
      </c>
      <c r="C66" s="17"/>
      <c r="D66" s="17"/>
      <c r="E66" s="17"/>
      <c r="F66" s="17"/>
      <c r="G66" s="17"/>
      <c r="H66" s="17"/>
    </row>
    <row r="67" spans="1:12" x14ac:dyDescent="0.3">
      <c r="A67" s="17"/>
      <c r="B67" s="108" t="s">
        <v>0</v>
      </c>
      <c r="C67" s="17"/>
      <c r="D67" s="17"/>
      <c r="E67" s="17"/>
      <c r="F67" s="17"/>
      <c r="G67" s="17"/>
      <c r="H67" s="17"/>
    </row>
    <row r="68" spans="1:12" x14ac:dyDescent="0.3">
      <c r="A68" s="109"/>
      <c r="B68" s="108" t="s">
        <v>215</v>
      </c>
      <c r="C68" s="17"/>
      <c r="D68" s="17"/>
      <c r="E68" s="17"/>
      <c r="F68" s="17"/>
      <c r="G68" s="17"/>
      <c r="H68" s="17"/>
      <c r="L68" s="47"/>
    </row>
    <row r="69" spans="1:12" x14ac:dyDescent="0.3">
      <c r="A69" s="109"/>
      <c r="B69" s="110" t="s">
        <v>226</v>
      </c>
      <c r="C69" s="17"/>
      <c r="D69" s="17"/>
      <c r="E69" s="17"/>
      <c r="F69" s="17"/>
      <c r="G69" s="17"/>
      <c r="H69" s="17"/>
    </row>
  </sheetData>
  <autoFilter ref="B1:B69" xr:uid="{00000000-0009-0000-0000-000007000000}"/>
  <mergeCells count="3">
    <mergeCell ref="A1:B2"/>
    <mergeCell ref="C1:N1"/>
    <mergeCell ref="C2:N2"/>
  </mergeCells>
  <phoneticPr fontId="25"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CA46"/>
  <sheetViews>
    <sheetView zoomScale="110" zoomScaleNormal="110" workbookViewId="0">
      <pane xSplit="2" ySplit="3" topLeftCell="C20" activePane="bottomRight" state="frozen"/>
      <selection pane="topRight" activeCell="C1" sqref="C1"/>
      <selection pane="bottomLeft" activeCell="A6" sqref="A6"/>
      <selection pane="bottomRight" activeCell="K9" sqref="K9"/>
    </sheetView>
  </sheetViews>
  <sheetFormatPr defaultRowHeight="13.8" x14ac:dyDescent="0.3"/>
  <cols>
    <col min="1" max="1" width="18.5546875" style="155" customWidth="1"/>
    <col min="2" max="2" width="10.33203125" style="155" customWidth="1"/>
    <col min="3" max="3" width="8.6640625" style="17" bestFit="1" customWidth="1"/>
    <col min="4" max="5" width="8.6640625" style="17" customWidth="1"/>
    <col min="6" max="8" width="9.33203125" style="17" bestFit="1" customWidth="1"/>
    <col min="9" max="9" width="8.44140625" style="17" customWidth="1"/>
    <col min="10" max="10" width="9.33203125" style="17" bestFit="1" customWidth="1"/>
    <col min="11" max="11" width="9.109375" style="17" customWidth="1"/>
    <col min="12" max="12" width="8.33203125" style="115" bestFit="1" customWidth="1"/>
    <col min="13" max="14" width="8.33203125" style="115" customWidth="1"/>
    <col min="15" max="15" width="21.109375" style="17" customWidth="1"/>
    <col min="16" max="16" width="8.88671875" style="17"/>
    <col min="17" max="26" width="8.88671875" style="47"/>
    <col min="27" max="39" width="8.88671875" style="17"/>
    <col min="40" max="40" width="16.6640625" style="17" customWidth="1"/>
    <col min="41" max="64" width="9.33203125" style="17" customWidth="1"/>
    <col min="65" max="65" width="9.6640625" style="17" customWidth="1"/>
    <col min="66" max="66" width="10.33203125" style="17" customWidth="1"/>
    <col min="67" max="67" width="10.6640625" style="17" customWidth="1"/>
    <col min="68" max="68" width="10" style="17" customWidth="1"/>
    <col min="69" max="69" width="10.33203125" style="17" customWidth="1"/>
    <col min="70" max="70" width="12" style="17" customWidth="1"/>
    <col min="71" max="72" width="9.33203125" style="17" customWidth="1"/>
    <col min="73" max="74" width="8.88671875" style="17"/>
    <col min="75" max="75" width="10.44140625" style="17" customWidth="1"/>
    <col min="76" max="295" width="8.88671875" style="17"/>
    <col min="296" max="296" width="16.6640625" style="17" customWidth="1"/>
    <col min="297" max="320" width="9.33203125" style="17" customWidth="1"/>
    <col min="321" max="321" width="9.6640625" style="17" customWidth="1"/>
    <col min="322" max="322" width="10.33203125" style="17" customWidth="1"/>
    <col min="323" max="323" width="10.6640625" style="17" customWidth="1"/>
    <col min="324" max="324" width="10" style="17" customWidth="1"/>
    <col min="325" max="325" width="10.33203125" style="17" customWidth="1"/>
    <col min="326" max="326" width="12" style="17" customWidth="1"/>
    <col min="327" max="328" width="9.33203125" style="17" customWidth="1"/>
    <col min="329" max="330" width="8.88671875" style="17"/>
    <col min="331" max="331" width="10.44140625" style="17" customWidth="1"/>
    <col min="332" max="551" width="8.88671875" style="17"/>
    <col min="552" max="552" width="16.6640625" style="17" customWidth="1"/>
    <col min="553" max="576" width="9.33203125" style="17" customWidth="1"/>
    <col min="577" max="577" width="9.6640625" style="17" customWidth="1"/>
    <col min="578" max="578" width="10.33203125" style="17" customWidth="1"/>
    <col min="579" max="579" width="10.6640625" style="17" customWidth="1"/>
    <col min="580" max="580" width="10" style="17" customWidth="1"/>
    <col min="581" max="581" width="10.33203125" style="17" customWidth="1"/>
    <col min="582" max="582" width="12" style="17" customWidth="1"/>
    <col min="583" max="584" width="9.33203125" style="17" customWidth="1"/>
    <col min="585" max="586" width="8.88671875" style="17"/>
    <col min="587" max="587" width="10.44140625" style="17" customWidth="1"/>
    <col min="588" max="807" width="8.88671875" style="17"/>
    <col min="808" max="808" width="16.6640625" style="17" customWidth="1"/>
    <col min="809" max="832" width="9.33203125" style="17" customWidth="1"/>
    <col min="833" max="833" width="9.6640625" style="17" customWidth="1"/>
    <col min="834" max="834" width="10.33203125" style="17" customWidth="1"/>
    <col min="835" max="835" width="10.6640625" style="17" customWidth="1"/>
    <col min="836" max="836" width="10" style="17" customWidth="1"/>
    <col min="837" max="837" width="10.33203125" style="17" customWidth="1"/>
    <col min="838" max="838" width="12" style="17" customWidth="1"/>
    <col min="839" max="840" width="9.33203125" style="17" customWidth="1"/>
    <col min="841" max="842" width="8.88671875" style="17"/>
    <col min="843" max="843" width="10.44140625" style="17" customWidth="1"/>
    <col min="844" max="1063" width="8.88671875" style="17"/>
    <col min="1064" max="1064" width="16.6640625" style="17" customWidth="1"/>
    <col min="1065" max="1088" width="9.33203125" style="17" customWidth="1"/>
    <col min="1089" max="1089" width="9.6640625" style="17" customWidth="1"/>
    <col min="1090" max="1090" width="10.33203125" style="17" customWidth="1"/>
    <col min="1091" max="1091" width="10.6640625" style="17" customWidth="1"/>
    <col min="1092" max="1092" width="10" style="17" customWidth="1"/>
    <col min="1093" max="1093" width="10.33203125" style="17" customWidth="1"/>
    <col min="1094" max="1094" width="12" style="17" customWidth="1"/>
    <col min="1095" max="1096" width="9.33203125" style="17" customWidth="1"/>
    <col min="1097" max="1098" width="8.88671875" style="17"/>
    <col min="1099" max="1099" width="10.44140625" style="17" customWidth="1"/>
    <col min="1100" max="1319" width="8.88671875" style="17"/>
    <col min="1320" max="1320" width="16.6640625" style="17" customWidth="1"/>
    <col min="1321" max="1344" width="9.33203125" style="17" customWidth="1"/>
    <col min="1345" max="1345" width="9.6640625" style="17" customWidth="1"/>
    <col min="1346" max="1346" width="10.33203125" style="17" customWidth="1"/>
    <col min="1347" max="1347" width="10.6640625" style="17" customWidth="1"/>
    <col min="1348" max="1348" width="10" style="17" customWidth="1"/>
    <col min="1349" max="1349" width="10.33203125" style="17" customWidth="1"/>
    <col min="1350" max="1350" width="12" style="17" customWidth="1"/>
    <col min="1351" max="1352" width="9.33203125" style="17" customWidth="1"/>
    <col min="1353" max="1354" width="8.88671875" style="17"/>
    <col min="1355" max="1355" width="10.44140625" style="17" customWidth="1"/>
    <col min="1356" max="1575" width="8.88671875" style="17"/>
    <col min="1576" max="1576" width="16.6640625" style="17" customWidth="1"/>
    <col min="1577" max="1600" width="9.33203125" style="17" customWidth="1"/>
    <col min="1601" max="1601" width="9.6640625" style="17" customWidth="1"/>
    <col min="1602" max="1602" width="10.33203125" style="17" customWidth="1"/>
    <col min="1603" max="1603" width="10.6640625" style="17" customWidth="1"/>
    <col min="1604" max="1604" width="10" style="17" customWidth="1"/>
    <col min="1605" max="1605" width="10.33203125" style="17" customWidth="1"/>
    <col min="1606" max="1606" width="12" style="17" customWidth="1"/>
    <col min="1607" max="1608" width="9.33203125" style="17" customWidth="1"/>
    <col min="1609" max="1610" width="8.88671875" style="17"/>
    <col min="1611" max="1611" width="10.44140625" style="17" customWidth="1"/>
    <col min="1612" max="1831" width="8.88671875" style="17"/>
    <col min="1832" max="1832" width="16.6640625" style="17" customWidth="1"/>
    <col min="1833" max="1856" width="9.33203125" style="17" customWidth="1"/>
    <col min="1857" max="1857" width="9.6640625" style="17" customWidth="1"/>
    <col min="1858" max="1858" width="10.33203125" style="17" customWidth="1"/>
    <col min="1859" max="1859" width="10.6640625" style="17" customWidth="1"/>
    <col min="1860" max="1860" width="10" style="17" customWidth="1"/>
    <col min="1861" max="1861" width="10.33203125" style="17" customWidth="1"/>
    <col min="1862" max="1862" width="12" style="17" customWidth="1"/>
    <col min="1863" max="1864" width="9.33203125" style="17" customWidth="1"/>
    <col min="1865" max="1866" width="8.88671875" style="17"/>
    <col min="1867" max="1867" width="10.44140625" style="17" customWidth="1"/>
    <col min="1868" max="2087" width="8.88671875" style="17"/>
    <col min="2088" max="2088" width="16.6640625" style="17" customWidth="1"/>
    <col min="2089" max="2112" width="9.33203125" style="17" customWidth="1"/>
    <col min="2113" max="2113" width="9.6640625" style="17" customWidth="1"/>
    <col min="2114" max="2114" width="10.33203125" style="17" customWidth="1"/>
    <col min="2115" max="2115" width="10.6640625" style="17" customWidth="1"/>
    <col min="2116" max="2116" width="10" style="17" customWidth="1"/>
    <col min="2117" max="2117" width="10.33203125" style="17" customWidth="1"/>
    <col min="2118" max="2118" width="12" style="17" customWidth="1"/>
    <col min="2119" max="2120" width="9.33203125" style="17" customWidth="1"/>
    <col min="2121" max="2122" width="8.88671875" style="17"/>
    <col min="2123" max="2123" width="10.44140625" style="17" customWidth="1"/>
    <col min="2124" max="2343" width="8.88671875" style="17"/>
    <col min="2344" max="2344" width="16.6640625" style="17" customWidth="1"/>
    <col min="2345" max="2368" width="9.33203125" style="17" customWidth="1"/>
    <col min="2369" max="2369" width="9.6640625" style="17" customWidth="1"/>
    <col min="2370" max="2370" width="10.33203125" style="17" customWidth="1"/>
    <col min="2371" max="2371" width="10.6640625" style="17" customWidth="1"/>
    <col min="2372" max="2372" width="10" style="17" customWidth="1"/>
    <col min="2373" max="2373" width="10.33203125" style="17" customWidth="1"/>
    <col min="2374" max="2374" width="12" style="17" customWidth="1"/>
    <col min="2375" max="2376" width="9.33203125" style="17" customWidth="1"/>
    <col min="2377" max="2378" width="8.88671875" style="17"/>
    <col min="2379" max="2379" width="10.44140625" style="17" customWidth="1"/>
    <col min="2380" max="2599" width="8.88671875" style="17"/>
    <col min="2600" max="2600" width="16.6640625" style="17" customWidth="1"/>
    <col min="2601" max="2624" width="9.33203125" style="17" customWidth="1"/>
    <col min="2625" max="2625" width="9.6640625" style="17" customWidth="1"/>
    <col min="2626" max="2626" width="10.33203125" style="17" customWidth="1"/>
    <col min="2627" max="2627" width="10.6640625" style="17" customWidth="1"/>
    <col min="2628" max="2628" width="10" style="17" customWidth="1"/>
    <col min="2629" max="2629" width="10.33203125" style="17" customWidth="1"/>
    <col min="2630" max="2630" width="12" style="17" customWidth="1"/>
    <col min="2631" max="2632" width="9.33203125" style="17" customWidth="1"/>
    <col min="2633" max="2634" width="8.88671875" style="17"/>
    <col min="2635" max="2635" width="10.44140625" style="17" customWidth="1"/>
    <col min="2636" max="2855" width="8.88671875" style="17"/>
    <col min="2856" max="2856" width="16.6640625" style="17" customWidth="1"/>
    <col min="2857" max="2880" width="9.33203125" style="17" customWidth="1"/>
    <col min="2881" max="2881" width="9.6640625" style="17" customWidth="1"/>
    <col min="2882" max="2882" width="10.33203125" style="17" customWidth="1"/>
    <col min="2883" max="2883" width="10.6640625" style="17" customWidth="1"/>
    <col min="2884" max="2884" width="10" style="17" customWidth="1"/>
    <col min="2885" max="2885" width="10.33203125" style="17" customWidth="1"/>
    <col min="2886" max="2886" width="12" style="17" customWidth="1"/>
    <col min="2887" max="2888" width="9.33203125" style="17" customWidth="1"/>
    <col min="2889" max="2890" width="8.88671875" style="17"/>
    <col min="2891" max="2891" width="10.44140625" style="17" customWidth="1"/>
    <col min="2892" max="3111" width="8.88671875" style="17"/>
    <col min="3112" max="3112" width="16.6640625" style="17" customWidth="1"/>
    <col min="3113" max="3136" width="9.33203125" style="17" customWidth="1"/>
    <col min="3137" max="3137" width="9.6640625" style="17" customWidth="1"/>
    <col min="3138" max="3138" width="10.33203125" style="17" customWidth="1"/>
    <col min="3139" max="3139" width="10.6640625" style="17" customWidth="1"/>
    <col min="3140" max="3140" width="10" style="17" customWidth="1"/>
    <col min="3141" max="3141" width="10.33203125" style="17" customWidth="1"/>
    <col min="3142" max="3142" width="12" style="17" customWidth="1"/>
    <col min="3143" max="3144" width="9.33203125" style="17" customWidth="1"/>
    <col min="3145" max="3146" width="8.88671875" style="17"/>
    <col min="3147" max="3147" width="10.44140625" style="17" customWidth="1"/>
    <col min="3148" max="3367" width="8.88671875" style="17"/>
    <col min="3368" max="3368" width="16.6640625" style="17" customWidth="1"/>
    <col min="3369" max="3392" width="9.33203125" style="17" customWidth="1"/>
    <col min="3393" max="3393" width="9.6640625" style="17" customWidth="1"/>
    <col min="3394" max="3394" width="10.33203125" style="17" customWidth="1"/>
    <col min="3395" max="3395" width="10.6640625" style="17" customWidth="1"/>
    <col min="3396" max="3396" width="10" style="17" customWidth="1"/>
    <col min="3397" max="3397" width="10.33203125" style="17" customWidth="1"/>
    <col min="3398" max="3398" width="12" style="17" customWidth="1"/>
    <col min="3399" max="3400" width="9.33203125" style="17" customWidth="1"/>
    <col min="3401" max="3402" width="8.88671875" style="17"/>
    <col min="3403" max="3403" width="10.44140625" style="17" customWidth="1"/>
    <col min="3404" max="3623" width="8.88671875" style="17"/>
    <col min="3624" max="3624" width="16.6640625" style="17" customWidth="1"/>
    <col min="3625" max="3648" width="9.33203125" style="17" customWidth="1"/>
    <col min="3649" max="3649" width="9.6640625" style="17" customWidth="1"/>
    <col min="3650" max="3650" width="10.33203125" style="17" customWidth="1"/>
    <col min="3651" max="3651" width="10.6640625" style="17" customWidth="1"/>
    <col min="3652" max="3652" width="10" style="17" customWidth="1"/>
    <col min="3653" max="3653" width="10.33203125" style="17" customWidth="1"/>
    <col min="3654" max="3654" width="12" style="17" customWidth="1"/>
    <col min="3655" max="3656" width="9.33203125" style="17" customWidth="1"/>
    <col min="3657" max="3658" width="8.88671875" style="17"/>
    <col min="3659" max="3659" width="10.44140625" style="17" customWidth="1"/>
    <col min="3660" max="3879" width="8.88671875" style="17"/>
    <col min="3880" max="3880" width="16.6640625" style="17" customWidth="1"/>
    <col min="3881" max="3904" width="9.33203125" style="17" customWidth="1"/>
    <col min="3905" max="3905" width="9.6640625" style="17" customWidth="1"/>
    <col min="3906" max="3906" width="10.33203125" style="17" customWidth="1"/>
    <col min="3907" max="3907" width="10.6640625" style="17" customWidth="1"/>
    <col min="3908" max="3908" width="10" style="17" customWidth="1"/>
    <col min="3909" max="3909" width="10.33203125" style="17" customWidth="1"/>
    <col min="3910" max="3910" width="12" style="17" customWidth="1"/>
    <col min="3911" max="3912" width="9.33203125" style="17" customWidth="1"/>
    <col min="3913" max="3914" width="8.88671875" style="17"/>
    <col min="3915" max="3915" width="10.44140625" style="17" customWidth="1"/>
    <col min="3916" max="4135" width="8.88671875" style="17"/>
    <col min="4136" max="4136" width="16.6640625" style="17" customWidth="1"/>
    <col min="4137" max="4160" width="9.33203125" style="17" customWidth="1"/>
    <col min="4161" max="4161" width="9.6640625" style="17" customWidth="1"/>
    <col min="4162" max="4162" width="10.33203125" style="17" customWidth="1"/>
    <col min="4163" max="4163" width="10.6640625" style="17" customWidth="1"/>
    <col min="4164" max="4164" width="10" style="17" customWidth="1"/>
    <col min="4165" max="4165" width="10.33203125" style="17" customWidth="1"/>
    <col min="4166" max="4166" width="12" style="17" customWidth="1"/>
    <col min="4167" max="4168" width="9.33203125" style="17" customWidth="1"/>
    <col min="4169" max="4170" width="8.88671875" style="17"/>
    <col min="4171" max="4171" width="10.44140625" style="17" customWidth="1"/>
    <col min="4172" max="4391" width="8.88671875" style="17"/>
    <col min="4392" max="4392" width="16.6640625" style="17" customWidth="1"/>
    <col min="4393" max="4416" width="9.33203125" style="17" customWidth="1"/>
    <col min="4417" max="4417" width="9.6640625" style="17" customWidth="1"/>
    <col min="4418" max="4418" width="10.33203125" style="17" customWidth="1"/>
    <col min="4419" max="4419" width="10.6640625" style="17" customWidth="1"/>
    <col min="4420" max="4420" width="10" style="17" customWidth="1"/>
    <col min="4421" max="4421" width="10.33203125" style="17" customWidth="1"/>
    <col min="4422" max="4422" width="12" style="17" customWidth="1"/>
    <col min="4423" max="4424" width="9.33203125" style="17" customWidth="1"/>
    <col min="4425" max="4426" width="8.88671875" style="17"/>
    <col min="4427" max="4427" width="10.44140625" style="17" customWidth="1"/>
    <col min="4428" max="4647" width="8.88671875" style="17"/>
    <col min="4648" max="4648" width="16.6640625" style="17" customWidth="1"/>
    <col min="4649" max="4672" width="9.33203125" style="17" customWidth="1"/>
    <col min="4673" max="4673" width="9.6640625" style="17" customWidth="1"/>
    <col min="4674" max="4674" width="10.33203125" style="17" customWidth="1"/>
    <col min="4675" max="4675" width="10.6640625" style="17" customWidth="1"/>
    <col min="4676" max="4676" width="10" style="17" customWidth="1"/>
    <col min="4677" max="4677" width="10.33203125" style="17" customWidth="1"/>
    <col min="4678" max="4678" width="12" style="17" customWidth="1"/>
    <col min="4679" max="4680" width="9.33203125" style="17" customWidth="1"/>
    <col min="4681" max="4682" width="8.88671875" style="17"/>
    <col min="4683" max="4683" width="10.44140625" style="17" customWidth="1"/>
    <col min="4684" max="4903" width="8.88671875" style="17"/>
    <col min="4904" max="4904" width="16.6640625" style="17" customWidth="1"/>
    <col min="4905" max="4928" width="9.33203125" style="17" customWidth="1"/>
    <col min="4929" max="4929" width="9.6640625" style="17" customWidth="1"/>
    <col min="4930" max="4930" width="10.33203125" style="17" customWidth="1"/>
    <col min="4931" max="4931" width="10.6640625" style="17" customWidth="1"/>
    <col min="4932" max="4932" width="10" style="17" customWidth="1"/>
    <col min="4933" max="4933" width="10.33203125" style="17" customWidth="1"/>
    <col min="4934" max="4934" width="12" style="17" customWidth="1"/>
    <col min="4935" max="4936" width="9.33203125" style="17" customWidth="1"/>
    <col min="4937" max="4938" width="8.88671875" style="17"/>
    <col min="4939" max="4939" width="10.44140625" style="17" customWidth="1"/>
    <col min="4940" max="5159" width="8.88671875" style="17"/>
    <col min="5160" max="5160" width="16.6640625" style="17" customWidth="1"/>
    <col min="5161" max="5184" width="9.33203125" style="17" customWidth="1"/>
    <col min="5185" max="5185" width="9.6640625" style="17" customWidth="1"/>
    <col min="5186" max="5186" width="10.33203125" style="17" customWidth="1"/>
    <col min="5187" max="5187" width="10.6640625" style="17" customWidth="1"/>
    <col min="5188" max="5188" width="10" style="17" customWidth="1"/>
    <col min="5189" max="5189" width="10.33203125" style="17" customWidth="1"/>
    <col min="5190" max="5190" width="12" style="17" customWidth="1"/>
    <col min="5191" max="5192" width="9.33203125" style="17" customWidth="1"/>
    <col min="5193" max="5194" width="8.88671875" style="17"/>
    <col min="5195" max="5195" width="10.44140625" style="17" customWidth="1"/>
    <col min="5196" max="5415" width="8.88671875" style="17"/>
    <col min="5416" max="5416" width="16.6640625" style="17" customWidth="1"/>
    <col min="5417" max="5440" width="9.33203125" style="17" customWidth="1"/>
    <col min="5441" max="5441" width="9.6640625" style="17" customWidth="1"/>
    <col min="5442" max="5442" width="10.33203125" style="17" customWidth="1"/>
    <col min="5443" max="5443" width="10.6640625" style="17" customWidth="1"/>
    <col min="5444" max="5444" width="10" style="17" customWidth="1"/>
    <col min="5445" max="5445" width="10.33203125" style="17" customWidth="1"/>
    <col min="5446" max="5446" width="12" style="17" customWidth="1"/>
    <col min="5447" max="5448" width="9.33203125" style="17" customWidth="1"/>
    <col min="5449" max="5450" width="8.88671875" style="17"/>
    <col min="5451" max="5451" width="10.44140625" style="17" customWidth="1"/>
    <col min="5452" max="5671" width="8.88671875" style="17"/>
    <col min="5672" max="5672" width="16.6640625" style="17" customWidth="1"/>
    <col min="5673" max="5696" width="9.33203125" style="17" customWidth="1"/>
    <col min="5697" max="5697" width="9.6640625" style="17" customWidth="1"/>
    <col min="5698" max="5698" width="10.33203125" style="17" customWidth="1"/>
    <col min="5699" max="5699" width="10.6640625" style="17" customWidth="1"/>
    <col min="5700" max="5700" width="10" style="17" customWidth="1"/>
    <col min="5701" max="5701" width="10.33203125" style="17" customWidth="1"/>
    <col min="5702" max="5702" width="12" style="17" customWidth="1"/>
    <col min="5703" max="5704" width="9.33203125" style="17" customWidth="1"/>
    <col min="5705" max="5706" width="8.88671875" style="17"/>
    <col min="5707" max="5707" width="10.44140625" style="17" customWidth="1"/>
    <col min="5708" max="5927" width="8.88671875" style="17"/>
    <col min="5928" max="5928" width="16.6640625" style="17" customWidth="1"/>
    <col min="5929" max="5952" width="9.33203125" style="17" customWidth="1"/>
    <col min="5953" max="5953" width="9.6640625" style="17" customWidth="1"/>
    <col min="5954" max="5954" width="10.33203125" style="17" customWidth="1"/>
    <col min="5955" max="5955" width="10.6640625" style="17" customWidth="1"/>
    <col min="5956" max="5956" width="10" style="17" customWidth="1"/>
    <col min="5957" max="5957" width="10.33203125" style="17" customWidth="1"/>
    <col min="5958" max="5958" width="12" style="17" customWidth="1"/>
    <col min="5959" max="5960" width="9.33203125" style="17" customWidth="1"/>
    <col min="5961" max="5962" width="8.88671875" style="17"/>
    <col min="5963" max="5963" width="10.44140625" style="17" customWidth="1"/>
    <col min="5964" max="6183" width="8.88671875" style="17"/>
    <col min="6184" max="6184" width="16.6640625" style="17" customWidth="1"/>
    <col min="6185" max="6208" width="9.33203125" style="17" customWidth="1"/>
    <col min="6209" max="6209" width="9.6640625" style="17" customWidth="1"/>
    <col min="6210" max="6210" width="10.33203125" style="17" customWidth="1"/>
    <col min="6211" max="6211" width="10.6640625" style="17" customWidth="1"/>
    <col min="6212" max="6212" width="10" style="17" customWidth="1"/>
    <col min="6213" max="6213" width="10.33203125" style="17" customWidth="1"/>
    <col min="6214" max="6214" width="12" style="17" customWidth="1"/>
    <col min="6215" max="6216" width="9.33203125" style="17" customWidth="1"/>
    <col min="6217" max="6218" width="8.88671875" style="17"/>
    <col min="6219" max="6219" width="10.44140625" style="17" customWidth="1"/>
    <col min="6220" max="6439" width="8.88671875" style="17"/>
    <col min="6440" max="6440" width="16.6640625" style="17" customWidth="1"/>
    <col min="6441" max="6464" width="9.33203125" style="17" customWidth="1"/>
    <col min="6465" max="6465" width="9.6640625" style="17" customWidth="1"/>
    <col min="6466" max="6466" width="10.33203125" style="17" customWidth="1"/>
    <col min="6467" max="6467" width="10.6640625" style="17" customWidth="1"/>
    <col min="6468" max="6468" width="10" style="17" customWidth="1"/>
    <col min="6469" max="6469" width="10.33203125" style="17" customWidth="1"/>
    <col min="6470" max="6470" width="12" style="17" customWidth="1"/>
    <col min="6471" max="6472" width="9.33203125" style="17" customWidth="1"/>
    <col min="6473" max="6474" width="8.88671875" style="17"/>
    <col min="6475" max="6475" width="10.44140625" style="17" customWidth="1"/>
    <col min="6476" max="6695" width="8.88671875" style="17"/>
    <col min="6696" max="6696" width="16.6640625" style="17" customWidth="1"/>
    <col min="6697" max="6720" width="9.33203125" style="17" customWidth="1"/>
    <col min="6721" max="6721" width="9.6640625" style="17" customWidth="1"/>
    <col min="6722" max="6722" width="10.33203125" style="17" customWidth="1"/>
    <col min="6723" max="6723" width="10.6640625" style="17" customWidth="1"/>
    <col min="6724" max="6724" width="10" style="17" customWidth="1"/>
    <col min="6725" max="6725" width="10.33203125" style="17" customWidth="1"/>
    <col min="6726" max="6726" width="12" style="17" customWidth="1"/>
    <col min="6727" max="6728" width="9.33203125" style="17" customWidth="1"/>
    <col min="6729" max="6730" width="8.88671875" style="17"/>
    <col min="6731" max="6731" width="10.44140625" style="17" customWidth="1"/>
    <col min="6732" max="6951" width="8.88671875" style="17"/>
    <col min="6952" max="6952" width="16.6640625" style="17" customWidth="1"/>
    <col min="6953" max="6976" width="9.33203125" style="17" customWidth="1"/>
    <col min="6977" max="6977" width="9.6640625" style="17" customWidth="1"/>
    <col min="6978" max="6978" width="10.33203125" style="17" customWidth="1"/>
    <col min="6979" max="6979" width="10.6640625" style="17" customWidth="1"/>
    <col min="6980" max="6980" width="10" style="17" customWidth="1"/>
    <col min="6981" max="6981" width="10.33203125" style="17" customWidth="1"/>
    <col min="6982" max="6982" width="12" style="17" customWidth="1"/>
    <col min="6983" max="6984" width="9.33203125" style="17" customWidth="1"/>
    <col min="6985" max="6986" width="8.88671875" style="17"/>
    <col min="6987" max="6987" width="10.44140625" style="17" customWidth="1"/>
    <col min="6988" max="7207" width="8.88671875" style="17"/>
    <col min="7208" max="7208" width="16.6640625" style="17" customWidth="1"/>
    <col min="7209" max="7232" width="9.33203125" style="17" customWidth="1"/>
    <col min="7233" max="7233" width="9.6640625" style="17" customWidth="1"/>
    <col min="7234" max="7234" width="10.33203125" style="17" customWidth="1"/>
    <col min="7235" max="7235" width="10.6640625" style="17" customWidth="1"/>
    <col min="7236" max="7236" width="10" style="17" customWidth="1"/>
    <col min="7237" max="7237" width="10.33203125" style="17" customWidth="1"/>
    <col min="7238" max="7238" width="12" style="17" customWidth="1"/>
    <col min="7239" max="7240" width="9.33203125" style="17" customWidth="1"/>
    <col min="7241" max="7242" width="8.88671875" style="17"/>
    <col min="7243" max="7243" width="10.44140625" style="17" customWidth="1"/>
    <col min="7244" max="7463" width="8.88671875" style="17"/>
    <col min="7464" max="7464" width="16.6640625" style="17" customWidth="1"/>
    <col min="7465" max="7488" width="9.33203125" style="17" customWidth="1"/>
    <col min="7489" max="7489" width="9.6640625" style="17" customWidth="1"/>
    <col min="7490" max="7490" width="10.33203125" style="17" customWidth="1"/>
    <col min="7491" max="7491" width="10.6640625" style="17" customWidth="1"/>
    <col min="7492" max="7492" width="10" style="17" customWidth="1"/>
    <col min="7493" max="7493" width="10.33203125" style="17" customWidth="1"/>
    <col min="7494" max="7494" width="12" style="17" customWidth="1"/>
    <col min="7495" max="7496" width="9.33203125" style="17" customWidth="1"/>
    <col min="7497" max="7498" width="8.88671875" style="17"/>
    <col min="7499" max="7499" width="10.44140625" style="17" customWidth="1"/>
    <col min="7500" max="7719" width="8.88671875" style="17"/>
    <col min="7720" max="7720" width="16.6640625" style="17" customWidth="1"/>
    <col min="7721" max="7744" width="9.33203125" style="17" customWidth="1"/>
    <col min="7745" max="7745" width="9.6640625" style="17" customWidth="1"/>
    <col min="7746" max="7746" width="10.33203125" style="17" customWidth="1"/>
    <col min="7747" max="7747" width="10.6640625" style="17" customWidth="1"/>
    <col min="7748" max="7748" width="10" style="17" customWidth="1"/>
    <col min="7749" max="7749" width="10.33203125" style="17" customWidth="1"/>
    <col min="7750" max="7750" width="12" style="17" customWidth="1"/>
    <col min="7751" max="7752" width="9.33203125" style="17" customWidth="1"/>
    <col min="7753" max="7754" width="8.88671875" style="17"/>
    <col min="7755" max="7755" width="10.44140625" style="17" customWidth="1"/>
    <col min="7756" max="7975" width="8.88671875" style="17"/>
    <col min="7976" max="7976" width="16.6640625" style="17" customWidth="1"/>
    <col min="7977" max="8000" width="9.33203125" style="17" customWidth="1"/>
    <col min="8001" max="8001" width="9.6640625" style="17" customWidth="1"/>
    <col min="8002" max="8002" width="10.33203125" style="17" customWidth="1"/>
    <col min="8003" max="8003" width="10.6640625" style="17" customWidth="1"/>
    <col min="8004" max="8004" width="10" style="17" customWidth="1"/>
    <col min="8005" max="8005" width="10.33203125" style="17" customWidth="1"/>
    <col min="8006" max="8006" width="12" style="17" customWidth="1"/>
    <col min="8007" max="8008" width="9.33203125" style="17" customWidth="1"/>
    <col min="8009" max="8010" width="8.88671875" style="17"/>
    <col min="8011" max="8011" width="10.44140625" style="17" customWidth="1"/>
    <col min="8012" max="8231" width="8.88671875" style="17"/>
    <col min="8232" max="8232" width="16.6640625" style="17" customWidth="1"/>
    <col min="8233" max="8256" width="9.33203125" style="17" customWidth="1"/>
    <col min="8257" max="8257" width="9.6640625" style="17" customWidth="1"/>
    <col min="8258" max="8258" width="10.33203125" style="17" customWidth="1"/>
    <col min="8259" max="8259" width="10.6640625" style="17" customWidth="1"/>
    <col min="8260" max="8260" width="10" style="17" customWidth="1"/>
    <col min="8261" max="8261" width="10.33203125" style="17" customWidth="1"/>
    <col min="8262" max="8262" width="12" style="17" customWidth="1"/>
    <col min="8263" max="8264" width="9.33203125" style="17" customWidth="1"/>
    <col min="8265" max="8266" width="8.88671875" style="17"/>
    <col min="8267" max="8267" width="10.44140625" style="17" customWidth="1"/>
    <col min="8268" max="8487" width="8.88671875" style="17"/>
    <col min="8488" max="8488" width="16.6640625" style="17" customWidth="1"/>
    <col min="8489" max="8512" width="9.33203125" style="17" customWidth="1"/>
    <col min="8513" max="8513" width="9.6640625" style="17" customWidth="1"/>
    <col min="8514" max="8514" width="10.33203125" style="17" customWidth="1"/>
    <col min="8515" max="8515" width="10.6640625" style="17" customWidth="1"/>
    <col min="8516" max="8516" width="10" style="17" customWidth="1"/>
    <col min="8517" max="8517" width="10.33203125" style="17" customWidth="1"/>
    <col min="8518" max="8518" width="12" style="17" customWidth="1"/>
    <col min="8519" max="8520" width="9.33203125" style="17" customWidth="1"/>
    <col min="8521" max="8522" width="8.88671875" style="17"/>
    <col min="8523" max="8523" width="10.44140625" style="17" customWidth="1"/>
    <col min="8524" max="8743" width="8.88671875" style="17"/>
    <col min="8744" max="8744" width="16.6640625" style="17" customWidth="1"/>
    <col min="8745" max="8768" width="9.33203125" style="17" customWidth="1"/>
    <col min="8769" max="8769" width="9.6640625" style="17" customWidth="1"/>
    <col min="8770" max="8770" width="10.33203125" style="17" customWidth="1"/>
    <col min="8771" max="8771" width="10.6640625" style="17" customWidth="1"/>
    <col min="8772" max="8772" width="10" style="17" customWidth="1"/>
    <col min="8773" max="8773" width="10.33203125" style="17" customWidth="1"/>
    <col min="8774" max="8774" width="12" style="17" customWidth="1"/>
    <col min="8775" max="8776" width="9.33203125" style="17" customWidth="1"/>
    <col min="8777" max="8778" width="8.88671875" style="17"/>
    <col min="8779" max="8779" width="10.44140625" style="17" customWidth="1"/>
    <col min="8780" max="8999" width="8.88671875" style="17"/>
    <col min="9000" max="9000" width="16.6640625" style="17" customWidth="1"/>
    <col min="9001" max="9024" width="9.33203125" style="17" customWidth="1"/>
    <col min="9025" max="9025" width="9.6640625" style="17" customWidth="1"/>
    <col min="9026" max="9026" width="10.33203125" style="17" customWidth="1"/>
    <col min="9027" max="9027" width="10.6640625" style="17" customWidth="1"/>
    <col min="9028" max="9028" width="10" style="17" customWidth="1"/>
    <col min="9029" max="9029" width="10.33203125" style="17" customWidth="1"/>
    <col min="9030" max="9030" width="12" style="17" customWidth="1"/>
    <col min="9031" max="9032" width="9.33203125" style="17" customWidth="1"/>
    <col min="9033" max="9034" width="8.88671875" style="17"/>
    <col min="9035" max="9035" width="10.44140625" style="17" customWidth="1"/>
    <col min="9036" max="9255" width="8.88671875" style="17"/>
    <col min="9256" max="9256" width="16.6640625" style="17" customWidth="1"/>
    <col min="9257" max="9280" width="9.33203125" style="17" customWidth="1"/>
    <col min="9281" max="9281" width="9.6640625" style="17" customWidth="1"/>
    <col min="9282" max="9282" width="10.33203125" style="17" customWidth="1"/>
    <col min="9283" max="9283" width="10.6640625" style="17" customWidth="1"/>
    <col min="9284" max="9284" width="10" style="17" customWidth="1"/>
    <col min="9285" max="9285" width="10.33203125" style="17" customWidth="1"/>
    <col min="9286" max="9286" width="12" style="17" customWidth="1"/>
    <col min="9287" max="9288" width="9.33203125" style="17" customWidth="1"/>
    <col min="9289" max="9290" width="8.88671875" style="17"/>
    <col min="9291" max="9291" width="10.44140625" style="17" customWidth="1"/>
    <col min="9292" max="9511" width="8.88671875" style="17"/>
    <col min="9512" max="9512" width="16.6640625" style="17" customWidth="1"/>
    <col min="9513" max="9536" width="9.33203125" style="17" customWidth="1"/>
    <col min="9537" max="9537" width="9.6640625" style="17" customWidth="1"/>
    <col min="9538" max="9538" width="10.33203125" style="17" customWidth="1"/>
    <col min="9539" max="9539" width="10.6640625" style="17" customWidth="1"/>
    <col min="9540" max="9540" width="10" style="17" customWidth="1"/>
    <col min="9541" max="9541" width="10.33203125" style="17" customWidth="1"/>
    <col min="9542" max="9542" width="12" style="17" customWidth="1"/>
    <col min="9543" max="9544" width="9.33203125" style="17" customWidth="1"/>
    <col min="9545" max="9546" width="8.88671875" style="17"/>
    <col min="9547" max="9547" width="10.44140625" style="17" customWidth="1"/>
    <col min="9548" max="9767" width="8.88671875" style="17"/>
    <col min="9768" max="9768" width="16.6640625" style="17" customWidth="1"/>
    <col min="9769" max="9792" width="9.33203125" style="17" customWidth="1"/>
    <col min="9793" max="9793" width="9.6640625" style="17" customWidth="1"/>
    <col min="9794" max="9794" width="10.33203125" style="17" customWidth="1"/>
    <col min="9795" max="9795" width="10.6640625" style="17" customWidth="1"/>
    <col min="9796" max="9796" width="10" style="17" customWidth="1"/>
    <col min="9797" max="9797" width="10.33203125" style="17" customWidth="1"/>
    <col min="9798" max="9798" width="12" style="17" customWidth="1"/>
    <col min="9799" max="9800" width="9.33203125" style="17" customWidth="1"/>
    <col min="9801" max="9802" width="8.88671875" style="17"/>
    <col min="9803" max="9803" width="10.44140625" style="17" customWidth="1"/>
    <col min="9804" max="10023" width="8.88671875" style="17"/>
    <col min="10024" max="10024" width="16.6640625" style="17" customWidth="1"/>
    <col min="10025" max="10048" width="9.33203125" style="17" customWidth="1"/>
    <col min="10049" max="10049" width="9.6640625" style="17" customWidth="1"/>
    <col min="10050" max="10050" width="10.33203125" style="17" customWidth="1"/>
    <col min="10051" max="10051" width="10.6640625" style="17" customWidth="1"/>
    <col min="10052" max="10052" width="10" style="17" customWidth="1"/>
    <col min="10053" max="10053" width="10.33203125" style="17" customWidth="1"/>
    <col min="10054" max="10054" width="12" style="17" customWidth="1"/>
    <col min="10055" max="10056" width="9.33203125" style="17" customWidth="1"/>
    <col min="10057" max="10058" width="8.88671875" style="17"/>
    <col min="10059" max="10059" width="10.44140625" style="17" customWidth="1"/>
    <col min="10060" max="10279" width="8.88671875" style="17"/>
    <col min="10280" max="10280" width="16.6640625" style="17" customWidth="1"/>
    <col min="10281" max="10304" width="9.33203125" style="17" customWidth="1"/>
    <col min="10305" max="10305" width="9.6640625" style="17" customWidth="1"/>
    <col min="10306" max="10306" width="10.33203125" style="17" customWidth="1"/>
    <col min="10307" max="10307" width="10.6640625" style="17" customWidth="1"/>
    <col min="10308" max="10308" width="10" style="17" customWidth="1"/>
    <col min="10309" max="10309" width="10.33203125" style="17" customWidth="1"/>
    <col min="10310" max="10310" width="12" style="17" customWidth="1"/>
    <col min="10311" max="10312" width="9.33203125" style="17" customWidth="1"/>
    <col min="10313" max="10314" width="8.88671875" style="17"/>
    <col min="10315" max="10315" width="10.44140625" style="17" customWidth="1"/>
    <col min="10316" max="10535" width="8.88671875" style="17"/>
    <col min="10536" max="10536" width="16.6640625" style="17" customWidth="1"/>
    <col min="10537" max="10560" width="9.33203125" style="17" customWidth="1"/>
    <col min="10561" max="10561" width="9.6640625" style="17" customWidth="1"/>
    <col min="10562" max="10562" width="10.33203125" style="17" customWidth="1"/>
    <col min="10563" max="10563" width="10.6640625" style="17" customWidth="1"/>
    <col min="10564" max="10564" width="10" style="17" customWidth="1"/>
    <col min="10565" max="10565" width="10.33203125" style="17" customWidth="1"/>
    <col min="10566" max="10566" width="12" style="17" customWidth="1"/>
    <col min="10567" max="10568" width="9.33203125" style="17" customWidth="1"/>
    <col min="10569" max="10570" width="8.88671875" style="17"/>
    <col min="10571" max="10571" width="10.44140625" style="17" customWidth="1"/>
    <col min="10572" max="10791" width="8.88671875" style="17"/>
    <col min="10792" max="10792" width="16.6640625" style="17" customWidth="1"/>
    <col min="10793" max="10816" width="9.33203125" style="17" customWidth="1"/>
    <col min="10817" max="10817" width="9.6640625" style="17" customWidth="1"/>
    <col min="10818" max="10818" width="10.33203125" style="17" customWidth="1"/>
    <col min="10819" max="10819" width="10.6640625" style="17" customWidth="1"/>
    <col min="10820" max="10820" width="10" style="17" customWidth="1"/>
    <col min="10821" max="10821" width="10.33203125" style="17" customWidth="1"/>
    <col min="10822" max="10822" width="12" style="17" customWidth="1"/>
    <col min="10823" max="10824" width="9.33203125" style="17" customWidth="1"/>
    <col min="10825" max="10826" width="8.88671875" style="17"/>
    <col min="10827" max="10827" width="10.44140625" style="17" customWidth="1"/>
    <col min="10828" max="11047" width="8.88671875" style="17"/>
    <col min="11048" max="11048" width="16.6640625" style="17" customWidth="1"/>
    <col min="11049" max="11072" width="9.33203125" style="17" customWidth="1"/>
    <col min="11073" max="11073" width="9.6640625" style="17" customWidth="1"/>
    <col min="11074" max="11074" width="10.33203125" style="17" customWidth="1"/>
    <col min="11075" max="11075" width="10.6640625" style="17" customWidth="1"/>
    <col min="11076" max="11076" width="10" style="17" customWidth="1"/>
    <col min="11077" max="11077" width="10.33203125" style="17" customWidth="1"/>
    <col min="11078" max="11078" width="12" style="17" customWidth="1"/>
    <col min="11079" max="11080" width="9.33203125" style="17" customWidth="1"/>
    <col min="11081" max="11082" width="8.88671875" style="17"/>
    <col min="11083" max="11083" width="10.44140625" style="17" customWidth="1"/>
    <col min="11084" max="11303" width="8.88671875" style="17"/>
    <col min="11304" max="11304" width="16.6640625" style="17" customWidth="1"/>
    <col min="11305" max="11328" width="9.33203125" style="17" customWidth="1"/>
    <col min="11329" max="11329" width="9.6640625" style="17" customWidth="1"/>
    <col min="11330" max="11330" width="10.33203125" style="17" customWidth="1"/>
    <col min="11331" max="11331" width="10.6640625" style="17" customWidth="1"/>
    <col min="11332" max="11332" width="10" style="17" customWidth="1"/>
    <col min="11333" max="11333" width="10.33203125" style="17" customWidth="1"/>
    <col min="11334" max="11334" width="12" style="17" customWidth="1"/>
    <col min="11335" max="11336" width="9.33203125" style="17" customWidth="1"/>
    <col min="11337" max="11338" width="8.88671875" style="17"/>
    <col min="11339" max="11339" width="10.44140625" style="17" customWidth="1"/>
    <col min="11340" max="11559" width="8.88671875" style="17"/>
    <col min="11560" max="11560" width="16.6640625" style="17" customWidth="1"/>
    <col min="11561" max="11584" width="9.33203125" style="17" customWidth="1"/>
    <col min="11585" max="11585" width="9.6640625" style="17" customWidth="1"/>
    <col min="11586" max="11586" width="10.33203125" style="17" customWidth="1"/>
    <col min="11587" max="11587" width="10.6640625" style="17" customWidth="1"/>
    <col min="11588" max="11588" width="10" style="17" customWidth="1"/>
    <col min="11589" max="11589" width="10.33203125" style="17" customWidth="1"/>
    <col min="11590" max="11590" width="12" style="17" customWidth="1"/>
    <col min="11591" max="11592" width="9.33203125" style="17" customWidth="1"/>
    <col min="11593" max="11594" width="8.88671875" style="17"/>
    <col min="11595" max="11595" width="10.44140625" style="17" customWidth="1"/>
    <col min="11596" max="11815" width="8.88671875" style="17"/>
    <col min="11816" max="11816" width="16.6640625" style="17" customWidth="1"/>
    <col min="11817" max="11840" width="9.33203125" style="17" customWidth="1"/>
    <col min="11841" max="11841" width="9.6640625" style="17" customWidth="1"/>
    <col min="11842" max="11842" width="10.33203125" style="17" customWidth="1"/>
    <col min="11843" max="11843" width="10.6640625" style="17" customWidth="1"/>
    <col min="11844" max="11844" width="10" style="17" customWidth="1"/>
    <col min="11845" max="11845" width="10.33203125" style="17" customWidth="1"/>
    <col min="11846" max="11846" width="12" style="17" customWidth="1"/>
    <col min="11847" max="11848" width="9.33203125" style="17" customWidth="1"/>
    <col min="11849" max="11850" width="8.88671875" style="17"/>
    <col min="11851" max="11851" width="10.44140625" style="17" customWidth="1"/>
    <col min="11852" max="12071" width="8.88671875" style="17"/>
    <col min="12072" max="12072" width="16.6640625" style="17" customWidth="1"/>
    <col min="12073" max="12096" width="9.33203125" style="17" customWidth="1"/>
    <col min="12097" max="12097" width="9.6640625" style="17" customWidth="1"/>
    <col min="12098" max="12098" width="10.33203125" style="17" customWidth="1"/>
    <col min="12099" max="12099" width="10.6640625" style="17" customWidth="1"/>
    <col min="12100" max="12100" width="10" style="17" customWidth="1"/>
    <col min="12101" max="12101" width="10.33203125" style="17" customWidth="1"/>
    <col min="12102" max="12102" width="12" style="17" customWidth="1"/>
    <col min="12103" max="12104" width="9.33203125" style="17" customWidth="1"/>
    <col min="12105" max="12106" width="8.88671875" style="17"/>
    <col min="12107" max="12107" width="10.44140625" style="17" customWidth="1"/>
    <col min="12108" max="12327" width="8.88671875" style="17"/>
    <col min="12328" max="12328" width="16.6640625" style="17" customWidth="1"/>
    <col min="12329" max="12352" width="9.33203125" style="17" customWidth="1"/>
    <col min="12353" max="12353" width="9.6640625" style="17" customWidth="1"/>
    <col min="12354" max="12354" width="10.33203125" style="17" customWidth="1"/>
    <col min="12355" max="12355" width="10.6640625" style="17" customWidth="1"/>
    <col min="12356" max="12356" width="10" style="17" customWidth="1"/>
    <col min="12357" max="12357" width="10.33203125" style="17" customWidth="1"/>
    <col min="12358" max="12358" width="12" style="17" customWidth="1"/>
    <col min="12359" max="12360" width="9.33203125" style="17" customWidth="1"/>
    <col min="12361" max="12362" width="8.88671875" style="17"/>
    <col min="12363" max="12363" width="10.44140625" style="17" customWidth="1"/>
    <col min="12364" max="12583" width="8.88671875" style="17"/>
    <col min="12584" max="12584" width="16.6640625" style="17" customWidth="1"/>
    <col min="12585" max="12608" width="9.33203125" style="17" customWidth="1"/>
    <col min="12609" max="12609" width="9.6640625" style="17" customWidth="1"/>
    <col min="12610" max="12610" width="10.33203125" style="17" customWidth="1"/>
    <col min="12611" max="12611" width="10.6640625" style="17" customWidth="1"/>
    <col min="12612" max="12612" width="10" style="17" customWidth="1"/>
    <col min="12613" max="12613" width="10.33203125" style="17" customWidth="1"/>
    <col min="12614" max="12614" width="12" style="17" customWidth="1"/>
    <col min="12615" max="12616" width="9.33203125" style="17" customWidth="1"/>
    <col min="12617" max="12618" width="8.88671875" style="17"/>
    <col min="12619" max="12619" width="10.44140625" style="17" customWidth="1"/>
    <col min="12620" max="12839" width="8.88671875" style="17"/>
    <col min="12840" max="12840" width="16.6640625" style="17" customWidth="1"/>
    <col min="12841" max="12864" width="9.33203125" style="17" customWidth="1"/>
    <col min="12865" max="12865" width="9.6640625" style="17" customWidth="1"/>
    <col min="12866" max="12866" width="10.33203125" style="17" customWidth="1"/>
    <col min="12867" max="12867" width="10.6640625" style="17" customWidth="1"/>
    <col min="12868" max="12868" width="10" style="17" customWidth="1"/>
    <col min="12869" max="12869" width="10.33203125" style="17" customWidth="1"/>
    <col min="12870" max="12870" width="12" style="17" customWidth="1"/>
    <col min="12871" max="12872" width="9.33203125" style="17" customWidth="1"/>
    <col min="12873" max="12874" width="8.88671875" style="17"/>
    <col min="12875" max="12875" width="10.44140625" style="17" customWidth="1"/>
    <col min="12876" max="13095" width="8.88671875" style="17"/>
    <col min="13096" max="13096" width="16.6640625" style="17" customWidth="1"/>
    <col min="13097" max="13120" width="9.33203125" style="17" customWidth="1"/>
    <col min="13121" max="13121" width="9.6640625" style="17" customWidth="1"/>
    <col min="13122" max="13122" width="10.33203125" style="17" customWidth="1"/>
    <col min="13123" max="13123" width="10.6640625" style="17" customWidth="1"/>
    <col min="13124" max="13124" width="10" style="17" customWidth="1"/>
    <col min="13125" max="13125" width="10.33203125" style="17" customWidth="1"/>
    <col min="13126" max="13126" width="12" style="17" customWidth="1"/>
    <col min="13127" max="13128" width="9.33203125" style="17" customWidth="1"/>
    <col min="13129" max="13130" width="8.88671875" style="17"/>
    <col min="13131" max="13131" width="10.44140625" style="17" customWidth="1"/>
    <col min="13132" max="13351" width="8.88671875" style="17"/>
    <col min="13352" max="13352" width="16.6640625" style="17" customWidth="1"/>
    <col min="13353" max="13376" width="9.33203125" style="17" customWidth="1"/>
    <col min="13377" max="13377" width="9.6640625" style="17" customWidth="1"/>
    <col min="13378" max="13378" width="10.33203125" style="17" customWidth="1"/>
    <col min="13379" max="13379" width="10.6640625" style="17" customWidth="1"/>
    <col min="13380" max="13380" width="10" style="17" customWidth="1"/>
    <col min="13381" max="13381" width="10.33203125" style="17" customWidth="1"/>
    <col min="13382" max="13382" width="12" style="17" customWidth="1"/>
    <col min="13383" max="13384" width="9.33203125" style="17" customWidth="1"/>
    <col min="13385" max="13386" width="8.88671875" style="17"/>
    <col min="13387" max="13387" width="10.44140625" style="17" customWidth="1"/>
    <col min="13388" max="13607" width="8.88671875" style="17"/>
    <col min="13608" max="13608" width="16.6640625" style="17" customWidth="1"/>
    <col min="13609" max="13632" width="9.33203125" style="17" customWidth="1"/>
    <col min="13633" max="13633" width="9.6640625" style="17" customWidth="1"/>
    <col min="13634" max="13634" width="10.33203125" style="17" customWidth="1"/>
    <col min="13635" max="13635" width="10.6640625" style="17" customWidth="1"/>
    <col min="13636" max="13636" width="10" style="17" customWidth="1"/>
    <col min="13637" max="13637" width="10.33203125" style="17" customWidth="1"/>
    <col min="13638" max="13638" width="12" style="17" customWidth="1"/>
    <col min="13639" max="13640" width="9.33203125" style="17" customWidth="1"/>
    <col min="13641" max="13642" width="8.88671875" style="17"/>
    <col min="13643" max="13643" width="10.44140625" style="17" customWidth="1"/>
    <col min="13644" max="13863" width="8.88671875" style="17"/>
    <col min="13864" max="13864" width="16.6640625" style="17" customWidth="1"/>
    <col min="13865" max="13888" width="9.33203125" style="17" customWidth="1"/>
    <col min="13889" max="13889" width="9.6640625" style="17" customWidth="1"/>
    <col min="13890" max="13890" width="10.33203125" style="17" customWidth="1"/>
    <col min="13891" max="13891" width="10.6640625" style="17" customWidth="1"/>
    <col min="13892" max="13892" width="10" style="17" customWidth="1"/>
    <col min="13893" max="13893" width="10.33203125" style="17" customWidth="1"/>
    <col min="13894" max="13894" width="12" style="17" customWidth="1"/>
    <col min="13895" max="13896" width="9.33203125" style="17" customWidth="1"/>
    <col min="13897" max="13898" width="8.88671875" style="17"/>
    <col min="13899" max="13899" width="10.44140625" style="17" customWidth="1"/>
    <col min="13900" max="14119" width="8.88671875" style="17"/>
    <col min="14120" max="14120" width="16.6640625" style="17" customWidth="1"/>
    <col min="14121" max="14144" width="9.33203125" style="17" customWidth="1"/>
    <col min="14145" max="14145" width="9.6640625" style="17" customWidth="1"/>
    <col min="14146" max="14146" width="10.33203125" style="17" customWidth="1"/>
    <col min="14147" max="14147" width="10.6640625" style="17" customWidth="1"/>
    <col min="14148" max="14148" width="10" style="17" customWidth="1"/>
    <col min="14149" max="14149" width="10.33203125" style="17" customWidth="1"/>
    <col min="14150" max="14150" width="12" style="17" customWidth="1"/>
    <col min="14151" max="14152" width="9.33203125" style="17" customWidth="1"/>
    <col min="14153" max="14154" width="8.88671875" style="17"/>
    <col min="14155" max="14155" width="10.44140625" style="17" customWidth="1"/>
    <col min="14156" max="14375" width="8.88671875" style="17"/>
    <col min="14376" max="14376" width="16.6640625" style="17" customWidth="1"/>
    <col min="14377" max="14400" width="9.33203125" style="17" customWidth="1"/>
    <col min="14401" max="14401" width="9.6640625" style="17" customWidth="1"/>
    <col min="14402" max="14402" width="10.33203125" style="17" customWidth="1"/>
    <col min="14403" max="14403" width="10.6640625" style="17" customWidth="1"/>
    <col min="14404" max="14404" width="10" style="17" customWidth="1"/>
    <col min="14405" max="14405" width="10.33203125" style="17" customWidth="1"/>
    <col min="14406" max="14406" width="12" style="17" customWidth="1"/>
    <col min="14407" max="14408" width="9.33203125" style="17" customWidth="1"/>
    <col min="14409" max="14410" width="8.88671875" style="17"/>
    <col min="14411" max="14411" width="10.44140625" style="17" customWidth="1"/>
    <col min="14412" max="14631" width="8.88671875" style="17"/>
    <col min="14632" max="14632" width="16.6640625" style="17" customWidth="1"/>
    <col min="14633" max="14656" width="9.33203125" style="17" customWidth="1"/>
    <col min="14657" max="14657" width="9.6640625" style="17" customWidth="1"/>
    <col min="14658" max="14658" width="10.33203125" style="17" customWidth="1"/>
    <col min="14659" max="14659" width="10.6640625" style="17" customWidth="1"/>
    <col min="14660" max="14660" width="10" style="17" customWidth="1"/>
    <col min="14661" max="14661" width="10.33203125" style="17" customWidth="1"/>
    <col min="14662" max="14662" width="12" style="17" customWidth="1"/>
    <col min="14663" max="14664" width="9.33203125" style="17" customWidth="1"/>
    <col min="14665" max="14666" width="8.88671875" style="17"/>
    <col min="14667" max="14667" width="10.44140625" style="17" customWidth="1"/>
    <col min="14668" max="14887" width="8.88671875" style="17"/>
    <col min="14888" max="14888" width="16.6640625" style="17" customWidth="1"/>
    <col min="14889" max="14912" width="9.33203125" style="17" customWidth="1"/>
    <col min="14913" max="14913" width="9.6640625" style="17" customWidth="1"/>
    <col min="14914" max="14914" width="10.33203125" style="17" customWidth="1"/>
    <col min="14915" max="14915" width="10.6640625" style="17" customWidth="1"/>
    <col min="14916" max="14916" width="10" style="17" customWidth="1"/>
    <col min="14917" max="14917" width="10.33203125" style="17" customWidth="1"/>
    <col min="14918" max="14918" width="12" style="17" customWidth="1"/>
    <col min="14919" max="14920" width="9.33203125" style="17" customWidth="1"/>
    <col min="14921" max="14922" width="8.88671875" style="17"/>
    <col min="14923" max="14923" width="10.44140625" style="17" customWidth="1"/>
    <col min="14924" max="15143" width="8.88671875" style="17"/>
    <col min="15144" max="15144" width="16.6640625" style="17" customWidth="1"/>
    <col min="15145" max="15168" width="9.33203125" style="17" customWidth="1"/>
    <col min="15169" max="15169" width="9.6640625" style="17" customWidth="1"/>
    <col min="15170" max="15170" width="10.33203125" style="17" customWidth="1"/>
    <col min="15171" max="15171" width="10.6640625" style="17" customWidth="1"/>
    <col min="15172" max="15172" width="10" style="17" customWidth="1"/>
    <col min="15173" max="15173" width="10.33203125" style="17" customWidth="1"/>
    <col min="15174" max="15174" width="12" style="17" customWidth="1"/>
    <col min="15175" max="15176" width="9.33203125" style="17" customWidth="1"/>
    <col min="15177" max="15178" width="8.88671875" style="17"/>
    <col min="15179" max="15179" width="10.44140625" style="17" customWidth="1"/>
    <col min="15180" max="15399" width="8.88671875" style="17"/>
    <col min="15400" max="15400" width="16.6640625" style="17" customWidth="1"/>
    <col min="15401" max="15424" width="9.33203125" style="17" customWidth="1"/>
    <col min="15425" max="15425" width="9.6640625" style="17" customWidth="1"/>
    <col min="15426" max="15426" width="10.33203125" style="17" customWidth="1"/>
    <col min="15427" max="15427" width="10.6640625" style="17" customWidth="1"/>
    <col min="15428" max="15428" width="10" style="17" customWidth="1"/>
    <col min="15429" max="15429" width="10.33203125" style="17" customWidth="1"/>
    <col min="15430" max="15430" width="12" style="17" customWidth="1"/>
    <col min="15431" max="15432" width="9.33203125" style="17" customWidth="1"/>
    <col min="15433" max="15434" width="8.88671875" style="17"/>
    <col min="15435" max="15435" width="10.44140625" style="17" customWidth="1"/>
    <col min="15436" max="15655" width="8.88671875" style="17"/>
    <col min="15656" max="15656" width="16.6640625" style="17" customWidth="1"/>
    <col min="15657" max="15680" width="9.33203125" style="17" customWidth="1"/>
    <col min="15681" max="15681" width="9.6640625" style="17" customWidth="1"/>
    <col min="15682" max="15682" width="10.33203125" style="17" customWidth="1"/>
    <col min="15683" max="15683" width="10.6640625" style="17" customWidth="1"/>
    <col min="15684" max="15684" width="10" style="17" customWidth="1"/>
    <col min="15685" max="15685" width="10.33203125" style="17" customWidth="1"/>
    <col min="15686" max="15686" width="12" style="17" customWidth="1"/>
    <col min="15687" max="15688" width="9.33203125" style="17" customWidth="1"/>
    <col min="15689" max="15690" width="8.88671875" style="17"/>
    <col min="15691" max="15691" width="10.44140625" style="17" customWidth="1"/>
    <col min="15692" max="15911" width="8.88671875" style="17"/>
    <col min="15912" max="15912" width="16.6640625" style="17" customWidth="1"/>
    <col min="15913" max="15936" width="9.33203125" style="17" customWidth="1"/>
    <col min="15937" max="15937" width="9.6640625" style="17" customWidth="1"/>
    <col min="15938" max="15938" width="10.33203125" style="17" customWidth="1"/>
    <col min="15939" max="15939" width="10.6640625" style="17" customWidth="1"/>
    <col min="15940" max="15940" width="10" style="17" customWidth="1"/>
    <col min="15941" max="15941" width="10.33203125" style="17" customWidth="1"/>
    <col min="15942" max="15942" width="12" style="17" customWidth="1"/>
    <col min="15943" max="15944" width="9.33203125" style="17" customWidth="1"/>
    <col min="15945" max="15946" width="8.88671875" style="17"/>
    <col min="15947" max="15947" width="10.44140625" style="17" customWidth="1"/>
    <col min="15948" max="16248" width="8.88671875" style="17"/>
    <col min="16249" max="16384" width="9.33203125" style="17" customWidth="1"/>
  </cols>
  <sheetData>
    <row r="1" spans="1:79" s="135" customFormat="1" ht="18" x14ac:dyDescent="0.35">
      <c r="A1" s="152" t="s">
        <v>130</v>
      </c>
      <c r="B1" s="157"/>
      <c r="C1" s="87" t="s">
        <v>129</v>
      </c>
      <c r="D1" s="88"/>
      <c r="E1" s="88"/>
      <c r="F1" s="88"/>
      <c r="G1" s="88"/>
      <c r="H1" s="88"/>
      <c r="I1" s="88"/>
      <c r="J1" s="88"/>
      <c r="K1" s="88"/>
      <c r="L1" s="88"/>
      <c r="M1" s="88"/>
      <c r="N1" s="89"/>
      <c r="Q1" s="158"/>
      <c r="R1" s="158"/>
      <c r="S1" s="158"/>
      <c r="T1" s="158"/>
      <c r="U1" s="158"/>
      <c r="V1" s="158"/>
      <c r="W1" s="158"/>
      <c r="X1" s="158"/>
      <c r="Y1" s="158"/>
      <c r="Z1" s="158"/>
    </row>
    <row r="2" spans="1:79" s="135" customFormat="1" ht="18" x14ac:dyDescent="0.35">
      <c r="A2" s="152"/>
      <c r="B2" s="157"/>
      <c r="C2" s="90" t="s">
        <v>10</v>
      </c>
      <c r="D2" s="91"/>
      <c r="E2" s="91"/>
      <c r="F2" s="91"/>
      <c r="G2" s="91"/>
      <c r="H2" s="91"/>
      <c r="I2" s="91"/>
      <c r="J2" s="91"/>
      <c r="K2" s="91"/>
      <c r="L2" s="91"/>
      <c r="M2" s="91"/>
      <c r="N2" s="92"/>
      <c r="Q2" s="158"/>
      <c r="R2" s="158"/>
      <c r="S2" s="158"/>
      <c r="T2" s="158"/>
      <c r="U2" s="158"/>
      <c r="V2" s="158"/>
      <c r="W2" s="158"/>
      <c r="X2" s="158"/>
      <c r="Y2" s="158"/>
      <c r="Z2" s="158"/>
    </row>
    <row r="3" spans="1:79" s="7" customFormat="1" ht="15.6" x14ac:dyDescent="0.3">
      <c r="A3" s="182" t="s">
        <v>237</v>
      </c>
      <c r="B3" s="54"/>
      <c r="C3" s="98">
        <v>2010</v>
      </c>
      <c r="D3" s="98">
        <v>2011</v>
      </c>
      <c r="E3" s="98">
        <v>2012</v>
      </c>
      <c r="F3" s="98">
        <v>2013</v>
      </c>
      <c r="G3" s="98">
        <v>2014</v>
      </c>
      <c r="H3" s="98">
        <v>2015</v>
      </c>
      <c r="I3" s="98">
        <v>2016</v>
      </c>
      <c r="J3" s="98">
        <v>2017</v>
      </c>
      <c r="K3" s="29">
        <v>2018</v>
      </c>
      <c r="L3" s="159" t="s">
        <v>211</v>
      </c>
      <c r="M3" s="159" t="s">
        <v>212</v>
      </c>
      <c r="N3" s="159" t="s">
        <v>213</v>
      </c>
      <c r="O3" s="160"/>
      <c r="Q3" s="12"/>
      <c r="R3" s="12"/>
      <c r="S3" s="12"/>
      <c r="T3" s="12"/>
      <c r="U3" s="12"/>
      <c r="V3" s="12"/>
      <c r="W3" s="12"/>
      <c r="X3" s="12"/>
      <c r="Y3" s="12"/>
      <c r="Z3" s="12"/>
    </row>
    <row r="4" spans="1:79" ht="15.6" x14ac:dyDescent="0.3">
      <c r="A4" s="161" t="s">
        <v>128</v>
      </c>
      <c r="B4" s="39" t="s">
        <v>121</v>
      </c>
      <c r="C4" s="33">
        <v>0</v>
      </c>
      <c r="D4" s="33">
        <v>0</v>
      </c>
      <c r="E4" s="33">
        <v>0</v>
      </c>
      <c r="F4" s="33">
        <v>0</v>
      </c>
      <c r="G4" s="12">
        <v>0</v>
      </c>
      <c r="H4" s="12">
        <v>0</v>
      </c>
      <c r="I4" s="12">
        <v>0</v>
      </c>
      <c r="J4" s="12">
        <v>0</v>
      </c>
      <c r="K4" s="7">
        <v>0</v>
      </c>
      <c r="L4" s="12">
        <v>0</v>
      </c>
      <c r="M4" s="12">
        <v>0</v>
      </c>
      <c r="N4" s="12">
        <v>0</v>
      </c>
      <c r="O4" s="7"/>
      <c r="P4" s="7"/>
      <c r="Q4" s="12"/>
      <c r="R4" s="12"/>
      <c r="S4" s="12"/>
      <c r="T4" s="12"/>
      <c r="U4" s="12"/>
      <c r="V4" s="12"/>
      <c r="W4" s="12"/>
      <c r="X4" s="12"/>
      <c r="Y4" s="12"/>
      <c r="Z4" s="12"/>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row>
    <row r="5" spans="1:79" ht="15.6" x14ac:dyDescent="0.3">
      <c r="A5" s="161"/>
      <c r="B5" s="39" t="s">
        <v>120</v>
      </c>
      <c r="C5" s="33">
        <v>476.16681</v>
      </c>
      <c r="D5" s="33">
        <v>2742.14921</v>
      </c>
      <c r="E5" s="33">
        <v>369.89879999999999</v>
      </c>
      <c r="F5" s="33">
        <v>457.73715999999996</v>
      </c>
      <c r="G5" s="33">
        <v>337.10199999999998</v>
      </c>
      <c r="H5" s="33">
        <v>571.50280889999999</v>
      </c>
      <c r="I5" s="33">
        <v>1390.4820500000001</v>
      </c>
      <c r="J5" s="33">
        <v>424.22086999999999</v>
      </c>
      <c r="K5" s="33">
        <v>393.81591000000003</v>
      </c>
      <c r="L5" s="12">
        <v>686</v>
      </c>
      <c r="M5" s="12">
        <v>536</v>
      </c>
      <c r="N5" s="12">
        <v>565</v>
      </c>
      <c r="O5" s="7"/>
      <c r="P5" s="7"/>
      <c r="Q5" s="12"/>
      <c r="R5" s="12"/>
      <c r="S5" s="12"/>
      <c r="T5" s="12"/>
      <c r="U5" s="12"/>
      <c r="V5" s="12"/>
      <c r="W5" s="12"/>
      <c r="X5" s="12"/>
      <c r="Y5" s="12"/>
      <c r="Z5" s="12"/>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row>
    <row r="6" spans="1:79" ht="15.6" x14ac:dyDescent="0.3">
      <c r="A6" s="161"/>
      <c r="B6" s="39" t="s">
        <v>119</v>
      </c>
      <c r="C6" s="33">
        <v>-476.16681</v>
      </c>
      <c r="D6" s="33">
        <v>-2742.14921</v>
      </c>
      <c r="E6" s="33">
        <v>-369.89879999999999</v>
      </c>
      <c r="F6" s="33">
        <v>-457.73715999999996</v>
      </c>
      <c r="G6" s="33">
        <v>-337.10199999999998</v>
      </c>
      <c r="H6" s="33">
        <v>-571.50280889999999</v>
      </c>
      <c r="I6" s="33">
        <v>-1390.4820500000001</v>
      </c>
      <c r="J6" s="33">
        <v>-424.22086999999999</v>
      </c>
      <c r="K6" s="33">
        <v>-393.81590999999997</v>
      </c>
      <c r="L6" s="12">
        <v>-686</v>
      </c>
      <c r="M6" s="12">
        <f>M4-M5</f>
        <v>-536</v>
      </c>
      <c r="N6" s="12">
        <f>N4-N5</f>
        <v>-565</v>
      </c>
      <c r="O6" s="7"/>
      <c r="P6" s="7"/>
      <c r="Q6" s="12"/>
      <c r="R6" s="12"/>
      <c r="S6" s="12"/>
      <c r="T6" s="12"/>
      <c r="U6" s="12"/>
      <c r="V6" s="12"/>
      <c r="W6" s="12"/>
      <c r="X6" s="12"/>
      <c r="Y6" s="12"/>
      <c r="Z6" s="12"/>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row>
    <row r="7" spans="1:79" ht="15.6" x14ac:dyDescent="0.3">
      <c r="A7" s="161" t="s">
        <v>127</v>
      </c>
      <c r="B7" s="39" t="s">
        <v>121</v>
      </c>
      <c r="C7" s="12">
        <v>228.43696233333327</v>
      </c>
      <c r="D7" s="12">
        <v>485.74494474999995</v>
      </c>
      <c r="E7" s="12">
        <v>652.12218875000008</v>
      </c>
      <c r="F7" s="12">
        <v>733.3467252142857</v>
      </c>
      <c r="G7" s="12">
        <v>583.82139575283031</v>
      </c>
      <c r="H7" s="12">
        <v>171.43814500000002</v>
      </c>
      <c r="I7" s="12">
        <v>260.58697906666663</v>
      </c>
      <c r="J7" s="12">
        <v>503.40454687499999</v>
      </c>
      <c r="K7" s="12">
        <v>425.2950495</v>
      </c>
      <c r="L7" s="12">
        <v>1174</v>
      </c>
      <c r="M7" s="12">
        <f>'8_BOT_PC'!M40</f>
        <v>1059</v>
      </c>
      <c r="N7" s="12">
        <f>'8_BOT_PC'!N40</f>
        <v>1160</v>
      </c>
      <c r="O7" s="7"/>
      <c r="P7" s="7"/>
      <c r="Q7" s="12"/>
      <c r="R7" s="12"/>
      <c r="S7" s="12"/>
      <c r="T7" s="12"/>
      <c r="U7" s="12"/>
      <c r="V7" s="12"/>
      <c r="W7" s="12"/>
      <c r="X7" s="12"/>
      <c r="Y7" s="12"/>
      <c r="Z7" s="12"/>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row>
    <row r="8" spans="1:79" ht="15.6" x14ac:dyDescent="0.3">
      <c r="A8" s="161"/>
      <c r="B8" s="39" t="s">
        <v>120</v>
      </c>
      <c r="C8" s="12">
        <v>63894.186950000003</v>
      </c>
      <c r="D8" s="12">
        <v>68743.631560000009</v>
      </c>
      <c r="E8" s="12">
        <v>74340.440029999998</v>
      </c>
      <c r="F8" s="12">
        <v>69380.716959999991</v>
      </c>
      <c r="G8" s="12">
        <v>73826.099579999995</v>
      </c>
      <c r="H8" s="12">
        <v>68981.258040000001</v>
      </c>
      <c r="I8" s="12">
        <v>77403.050530000008</v>
      </c>
      <c r="J8" s="12">
        <v>76422.663010000004</v>
      </c>
      <c r="K8" s="12">
        <v>82723.236990000005</v>
      </c>
      <c r="L8" s="12">
        <v>79009</v>
      </c>
      <c r="M8" s="12">
        <v>80445</v>
      </c>
      <c r="N8" s="12">
        <v>95313</v>
      </c>
      <c r="O8" s="7"/>
      <c r="P8" s="7"/>
      <c r="Q8" s="12"/>
      <c r="R8" s="12"/>
      <c r="S8" s="12"/>
      <c r="T8" s="12"/>
      <c r="U8" s="12"/>
      <c r="V8" s="12"/>
      <c r="W8" s="12"/>
      <c r="X8" s="12"/>
      <c r="Y8" s="12"/>
      <c r="Z8" s="12"/>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row>
    <row r="9" spans="1:79" ht="15.6" x14ac:dyDescent="0.3">
      <c r="A9" s="161"/>
      <c r="B9" s="39" t="s">
        <v>119</v>
      </c>
      <c r="C9" s="33">
        <f t="shared" ref="C9:J9" si="0">C7-C8</f>
        <v>-63665.74998766667</v>
      </c>
      <c r="D9" s="33">
        <f t="shared" si="0"/>
        <v>-68257.886615250012</v>
      </c>
      <c r="E9" s="33">
        <f t="shared" si="0"/>
        <v>-73688.317841249998</v>
      </c>
      <c r="F9" s="33">
        <f t="shared" si="0"/>
        <v>-68647.370234785703</v>
      </c>
      <c r="G9" s="33">
        <f t="shared" si="0"/>
        <v>-73242.27818424716</v>
      </c>
      <c r="H9" s="33">
        <f t="shared" si="0"/>
        <v>-68809.819895000008</v>
      </c>
      <c r="I9" s="33">
        <f t="shared" si="0"/>
        <v>-77142.463550933346</v>
      </c>
      <c r="J9" s="33">
        <f t="shared" si="0"/>
        <v>-75919.258463125007</v>
      </c>
      <c r="K9" s="33">
        <v>-82297.941940500008</v>
      </c>
      <c r="L9" s="12">
        <v>-77835</v>
      </c>
      <c r="M9" s="12">
        <f>M7-M8</f>
        <v>-79386</v>
      </c>
      <c r="N9" s="12">
        <f>N7-N8</f>
        <v>-94153</v>
      </c>
      <c r="O9" s="7"/>
      <c r="P9" s="7"/>
      <c r="Q9" s="12"/>
      <c r="R9" s="12"/>
      <c r="S9" s="12"/>
      <c r="T9" s="12"/>
      <c r="U9" s="12"/>
      <c r="V9" s="12"/>
      <c r="W9" s="12"/>
      <c r="X9" s="12"/>
      <c r="Y9" s="12"/>
      <c r="Z9" s="12"/>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row>
    <row r="10" spans="1:79" ht="15.6" x14ac:dyDescent="0.3">
      <c r="A10" s="160" t="s">
        <v>126</v>
      </c>
      <c r="B10" s="39" t="s">
        <v>121</v>
      </c>
      <c r="C10" s="12">
        <f>C22-C7-C13-C16-C19</f>
        <v>16558.277179999997</v>
      </c>
      <c r="D10" s="12">
        <f t="shared" ref="C10:J11" si="1">D22-D7-D13-D16-D19</f>
        <v>29440.759840000006</v>
      </c>
      <c r="E10" s="12">
        <f t="shared" si="1"/>
        <v>38784.784780000002</v>
      </c>
      <c r="F10" s="12">
        <f t="shared" si="1"/>
        <v>21631.581591428578</v>
      </c>
      <c r="G10" s="12">
        <f t="shared" si="1"/>
        <v>18327.651098996765</v>
      </c>
      <c r="H10" s="12">
        <f t="shared" si="1"/>
        <v>21997.127289999997</v>
      </c>
      <c r="I10" s="12">
        <f>I22-I7-I13-I16-I19</f>
        <v>32744.975070000011</v>
      </c>
      <c r="J10" s="12">
        <f t="shared" si="1"/>
        <v>31637.089777000008</v>
      </c>
      <c r="K10" s="12">
        <v>32575.841990000001</v>
      </c>
      <c r="L10" s="12">
        <v>24584</v>
      </c>
      <c r="M10" s="12">
        <f>'8_BOT_PC'!M7+'8_BOT_PC'!M19+'8_BOT_PC'!M22+'8_BOT_PC'!M25+'8_BOT_PC'!M28+'8_BOT_PC'!M34+'8_BOT_PC'!M43+'8_BOT_PC'!M46+'8_BOT_PC'!M49+'8_BOT_PC'!M55</f>
        <v>121085</v>
      </c>
      <c r="N10" s="12">
        <f>'8_BOT_PC'!N7+'8_BOT_PC'!N19+'8_BOT_PC'!N22+'8_BOT_PC'!N25+'8_BOT_PC'!N28+'8_BOT_PC'!N34+'8_BOT_PC'!N43+'8_BOT_PC'!N46+'8_BOT_PC'!N49+'8_BOT_PC'!N55</f>
        <v>112960</v>
      </c>
      <c r="O10" s="7"/>
      <c r="P10" s="12"/>
      <c r="Q10" s="12"/>
      <c r="S10" s="12"/>
      <c r="T10" s="12"/>
      <c r="U10" s="12"/>
      <c r="V10" s="12"/>
      <c r="W10" s="12"/>
      <c r="X10" s="12"/>
      <c r="Y10" s="12"/>
      <c r="Z10" s="12"/>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row>
    <row r="11" spans="1:79" ht="15.6" x14ac:dyDescent="0.3">
      <c r="A11" s="160"/>
      <c r="B11" s="39" t="s">
        <v>120</v>
      </c>
      <c r="C11" s="12">
        <f t="shared" si="1"/>
        <v>43006.822439999974</v>
      </c>
      <c r="D11" s="12">
        <f t="shared" si="1"/>
        <v>53596.046120000035</v>
      </c>
      <c r="E11" s="12">
        <f t="shared" si="1"/>
        <v>50021.970370000032</v>
      </c>
      <c r="F11" s="12">
        <f t="shared" si="1"/>
        <v>45140.814820000007</v>
      </c>
      <c r="G11" s="12">
        <f t="shared" si="1"/>
        <v>53812.624019999996</v>
      </c>
      <c r="H11" s="12">
        <f t="shared" si="1"/>
        <v>51458.530338900033</v>
      </c>
      <c r="I11" s="12">
        <f t="shared" si="1"/>
        <v>54921.567620000045</v>
      </c>
      <c r="J11" s="12">
        <f t="shared" si="1"/>
        <v>55621.08217000006</v>
      </c>
      <c r="K11" s="12">
        <v>63249.894909999988</v>
      </c>
      <c r="L11" s="12">
        <v>71047</v>
      </c>
      <c r="M11" s="12">
        <v>90293</v>
      </c>
      <c r="N11" s="12">
        <v>81028</v>
      </c>
      <c r="O11" s="7"/>
      <c r="P11" s="7"/>
      <c r="Q11" s="12"/>
      <c r="S11" s="12"/>
      <c r="T11" s="12"/>
      <c r="U11" s="12"/>
      <c r="V11" s="12"/>
      <c r="W11" s="12"/>
      <c r="X11" s="12"/>
      <c r="Y11" s="12"/>
      <c r="Z11" s="12"/>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row>
    <row r="12" spans="1:79" ht="15.6" x14ac:dyDescent="0.3">
      <c r="A12" s="160"/>
      <c r="B12" s="39" t="s">
        <v>119</v>
      </c>
      <c r="C12" s="12">
        <f t="shared" ref="C12:J12" si="2">C10-C11</f>
        <v>-26448.545259999977</v>
      </c>
      <c r="D12" s="12">
        <f t="shared" si="2"/>
        <v>-24155.286280000029</v>
      </c>
      <c r="E12" s="12">
        <f t="shared" si="2"/>
        <v>-11237.18559000003</v>
      </c>
      <c r="F12" s="12">
        <f t="shared" si="2"/>
        <v>-23509.233228571429</v>
      </c>
      <c r="G12" s="12">
        <f t="shared" si="2"/>
        <v>-35484.972921003231</v>
      </c>
      <c r="H12" s="12">
        <f t="shared" si="2"/>
        <v>-29461.403048900036</v>
      </c>
      <c r="I12" s="12">
        <f t="shared" si="2"/>
        <v>-22176.592550000034</v>
      </c>
      <c r="J12" s="12">
        <f t="shared" si="2"/>
        <v>-23983.992393000051</v>
      </c>
      <c r="K12" s="33">
        <v>-30674.052919999987</v>
      </c>
      <c r="L12" s="12">
        <v>-46463</v>
      </c>
      <c r="M12" s="12">
        <f>M10-M11</f>
        <v>30792</v>
      </c>
      <c r="N12" s="12">
        <f>N10-N11</f>
        <v>31932</v>
      </c>
      <c r="S12" s="12"/>
      <c r="T12" s="12"/>
      <c r="U12" s="12"/>
      <c r="V12" s="12"/>
      <c r="W12" s="12"/>
      <c r="X12" s="12"/>
      <c r="Y12" s="12"/>
      <c r="Z12" s="12"/>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row>
    <row r="13" spans="1:79" ht="15.6" x14ac:dyDescent="0.3">
      <c r="A13" s="161" t="s">
        <v>125</v>
      </c>
      <c r="B13" s="39" t="s">
        <v>121</v>
      </c>
      <c r="C13" s="12">
        <v>0</v>
      </c>
      <c r="D13" s="12">
        <v>73</v>
      </c>
      <c r="E13" s="12">
        <v>121.69</v>
      </c>
      <c r="F13" s="12">
        <v>69.180000000000007</v>
      </c>
      <c r="G13" s="12">
        <v>62.375</v>
      </c>
      <c r="H13" s="12">
        <v>0</v>
      </c>
      <c r="I13" s="12">
        <v>93.19</v>
      </c>
      <c r="J13" s="12">
        <v>53.890011999999999</v>
      </c>
      <c r="K13" s="12">
        <v>727.84615899999972</v>
      </c>
      <c r="L13" s="12">
        <v>0</v>
      </c>
      <c r="M13" s="12">
        <v>0</v>
      </c>
      <c r="N13" s="12">
        <v>0</v>
      </c>
      <c r="S13" s="12"/>
      <c r="T13" s="12"/>
      <c r="U13" s="12"/>
      <c r="V13" s="12"/>
      <c r="W13" s="12"/>
      <c r="X13" s="12"/>
      <c r="Y13" s="12"/>
      <c r="Z13" s="12"/>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row>
    <row r="14" spans="1:79" ht="15.6" x14ac:dyDescent="0.3">
      <c r="A14" s="161"/>
      <c r="B14" s="39" t="s">
        <v>120</v>
      </c>
      <c r="C14" s="12">
        <v>36.285690000000002</v>
      </c>
      <c r="D14" s="12">
        <v>67.080570000000009</v>
      </c>
      <c r="E14" s="12">
        <v>203.94642000000002</v>
      </c>
      <c r="F14" s="12">
        <v>200.60205999999999</v>
      </c>
      <c r="G14" s="12">
        <v>13.654590000000001</v>
      </c>
      <c r="H14" s="12">
        <v>251.78601</v>
      </c>
      <c r="I14" s="12">
        <v>19.170269999999999</v>
      </c>
      <c r="J14" s="12">
        <v>244.00420999999997</v>
      </c>
      <c r="K14" s="12">
        <v>31.05359</v>
      </c>
      <c r="L14" s="12">
        <v>3241</v>
      </c>
      <c r="M14" s="12">
        <v>5441</v>
      </c>
      <c r="N14" s="12">
        <v>5265</v>
      </c>
      <c r="S14" s="12"/>
      <c r="T14" s="12"/>
      <c r="U14" s="12"/>
      <c r="V14" s="12"/>
      <c r="W14" s="12"/>
      <c r="X14" s="12"/>
      <c r="Y14" s="12"/>
      <c r="Z14" s="12"/>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row>
    <row r="15" spans="1:79" ht="15.6" x14ac:dyDescent="0.3">
      <c r="A15" s="161"/>
      <c r="B15" s="39" t="s">
        <v>119</v>
      </c>
      <c r="C15" s="33">
        <f t="shared" ref="C15:J15" si="3">C13-C14</f>
        <v>-36.285690000000002</v>
      </c>
      <c r="D15" s="33">
        <f t="shared" si="3"/>
        <v>5.9194299999999913</v>
      </c>
      <c r="E15" s="33">
        <f t="shared" si="3"/>
        <v>-82.25642000000002</v>
      </c>
      <c r="F15" s="33">
        <f t="shared" si="3"/>
        <v>-131.42205999999999</v>
      </c>
      <c r="G15" s="33">
        <f t="shared" si="3"/>
        <v>48.720410000000001</v>
      </c>
      <c r="H15" s="33">
        <f t="shared" si="3"/>
        <v>-251.78601</v>
      </c>
      <c r="I15" s="33">
        <f t="shared" si="3"/>
        <v>74.019729999999996</v>
      </c>
      <c r="J15" s="33">
        <f t="shared" si="3"/>
        <v>-190.11419799999999</v>
      </c>
      <c r="K15" s="33">
        <v>696.79256899999973</v>
      </c>
      <c r="L15" s="12">
        <v>-3241</v>
      </c>
      <c r="M15" s="12">
        <f>M13-M14</f>
        <v>-5441</v>
      </c>
      <c r="N15" s="12">
        <f>N13-N14</f>
        <v>-5265</v>
      </c>
      <c r="S15" s="12"/>
      <c r="T15" s="12"/>
      <c r="U15" s="12"/>
      <c r="V15" s="12"/>
      <c r="W15" s="12"/>
      <c r="X15" s="12"/>
      <c r="Y15" s="12"/>
      <c r="Z15" s="12"/>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row>
    <row r="16" spans="1:79" ht="15.6" x14ac:dyDescent="0.3">
      <c r="A16" s="160" t="s">
        <v>124</v>
      </c>
      <c r="B16" s="39" t="s">
        <v>121</v>
      </c>
      <c r="C16" s="33">
        <v>5662.2444777857136</v>
      </c>
      <c r="D16" s="33">
        <v>6295.4514143199995</v>
      </c>
      <c r="E16" s="33">
        <v>5023.1398949999993</v>
      </c>
      <c r="F16" s="33">
        <v>4958.1323630278575</v>
      </c>
      <c r="G16" s="33">
        <v>5650.8234456159671</v>
      </c>
      <c r="H16" s="33">
        <v>7717.7266674999992</v>
      </c>
      <c r="I16" s="33">
        <v>7831.2262249045443</v>
      </c>
      <c r="J16" s="33">
        <v>6795.9967592999983</v>
      </c>
      <c r="K16" s="12">
        <v>5836.1524921</v>
      </c>
      <c r="L16" s="12">
        <v>3806</v>
      </c>
      <c r="M16" s="12">
        <f>'8_BOT_PC'!M10+'8_BOT_PC'!M13+'8_BOT_PC'!M16+'8_BOT_PC'!M31+'8_BOT_PC'!M37</f>
        <v>1306.3067100000001</v>
      </c>
      <c r="N16" s="12">
        <f>'8_BOT_PC'!N10+'8_BOT_PC'!N13+'8_BOT_PC'!N16+'8_BOT_PC'!N31+'8_BOT_PC'!N37</f>
        <v>1322.3067100000001</v>
      </c>
      <c r="S16" s="12"/>
      <c r="T16" s="12"/>
      <c r="U16" s="12"/>
      <c r="V16" s="12"/>
      <c r="W16" s="12"/>
      <c r="X16" s="12"/>
      <c r="Y16" s="12"/>
      <c r="Z16" s="12"/>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row>
    <row r="17" spans="1:79" ht="15.6" x14ac:dyDescent="0.3">
      <c r="A17" s="160"/>
      <c r="B17" s="39" t="s">
        <v>120</v>
      </c>
      <c r="C17" s="33">
        <v>37169.847139999998</v>
      </c>
      <c r="D17" s="33">
        <v>52846.789719999993</v>
      </c>
      <c r="E17" s="33">
        <v>65525.764729999995</v>
      </c>
      <c r="F17" s="33">
        <v>56353.62257</v>
      </c>
      <c r="G17" s="33">
        <v>30242.182869999997</v>
      </c>
      <c r="H17" s="33">
        <v>32446.929120000004</v>
      </c>
      <c r="I17" s="33">
        <v>48697.220419999998</v>
      </c>
      <c r="J17" s="33">
        <v>41904.890949999994</v>
      </c>
      <c r="K17" s="12">
        <v>43241.22954</v>
      </c>
      <c r="L17" s="12">
        <v>46059</v>
      </c>
      <c r="M17" s="12">
        <v>35821</v>
      </c>
      <c r="N17" s="12">
        <v>71661</v>
      </c>
      <c r="O17" s="7"/>
      <c r="P17" s="7"/>
      <c r="Q17" s="12"/>
      <c r="R17" s="12"/>
      <c r="S17" s="12"/>
      <c r="T17" s="12"/>
      <c r="U17" s="12"/>
      <c r="V17" s="12"/>
      <c r="W17" s="12"/>
      <c r="X17" s="12"/>
      <c r="Y17" s="12"/>
      <c r="Z17" s="12"/>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row>
    <row r="18" spans="1:79" ht="15.6" x14ac:dyDescent="0.3">
      <c r="A18" s="160"/>
      <c r="B18" s="39" t="s">
        <v>119</v>
      </c>
      <c r="C18" s="33">
        <f t="shared" ref="C18:J18" si="4">C16-C17</f>
        <v>-31507.602662214285</v>
      </c>
      <c r="D18" s="33">
        <f t="shared" si="4"/>
        <v>-46551.338305679994</v>
      </c>
      <c r="E18" s="33">
        <f t="shared" si="4"/>
        <v>-60502.624834999995</v>
      </c>
      <c r="F18" s="33">
        <f t="shared" si="4"/>
        <v>-51395.490206972143</v>
      </c>
      <c r="G18" s="33">
        <f t="shared" si="4"/>
        <v>-24591.359424384031</v>
      </c>
      <c r="H18" s="33">
        <f t="shared" si="4"/>
        <v>-24729.202452500005</v>
      </c>
      <c r="I18" s="33">
        <f t="shared" si="4"/>
        <v>-40865.994195095453</v>
      </c>
      <c r="J18" s="33">
        <f t="shared" si="4"/>
        <v>-35108.894190699997</v>
      </c>
      <c r="K18" s="33">
        <v>-37405.077047899998</v>
      </c>
      <c r="L18" s="12">
        <v>-42253</v>
      </c>
      <c r="M18" s="12">
        <f>M16-M17</f>
        <v>-34514.693290000003</v>
      </c>
      <c r="N18" s="12">
        <f>N16-N17</f>
        <v>-70338.693289999996</v>
      </c>
      <c r="O18" s="7"/>
      <c r="P18" s="7"/>
      <c r="Q18" s="12"/>
      <c r="R18" s="12"/>
      <c r="S18" s="12"/>
      <c r="T18" s="12"/>
      <c r="U18" s="12"/>
      <c r="V18" s="12"/>
      <c r="W18" s="12"/>
      <c r="X18" s="12"/>
      <c r="Y18" s="12"/>
      <c r="Z18" s="12"/>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row>
    <row r="19" spans="1:79" ht="15.6" x14ac:dyDescent="0.3">
      <c r="A19" s="162" t="s">
        <v>34</v>
      </c>
      <c r="B19" s="163" t="s">
        <v>121</v>
      </c>
      <c r="C19" s="164">
        <v>7505.8187918095246</v>
      </c>
      <c r="D19" s="164">
        <v>7175.8758808254197</v>
      </c>
      <c r="E19" s="164">
        <v>7651.3927693091555</v>
      </c>
      <c r="F19" s="164">
        <v>7466.7593203292799</v>
      </c>
      <c r="G19" s="164">
        <v>7516.1404615094389</v>
      </c>
      <c r="H19" s="164">
        <v>9688.503647500007</v>
      </c>
      <c r="I19" s="164">
        <v>7794.6561358999788</v>
      </c>
      <c r="J19" s="164">
        <v>6990.2094674999917</v>
      </c>
      <c r="K19" s="36">
        <f>K22-K4-K7-K10-K13-K16</f>
        <v>7204.8643094000017</v>
      </c>
      <c r="L19" s="36">
        <v>11030</v>
      </c>
      <c r="M19" s="36">
        <f>M22-M4-M7-M10-M13-M16</f>
        <v>1846.6932899999999</v>
      </c>
      <c r="N19" s="36">
        <f>N22-N4-N7-N10-N13-N16</f>
        <v>-762.30671000000007</v>
      </c>
      <c r="O19" s="7"/>
      <c r="P19" s="7"/>
      <c r="Q19" s="12"/>
      <c r="R19" s="12"/>
      <c r="S19" s="12"/>
      <c r="T19" s="12"/>
      <c r="U19" s="12"/>
      <c r="V19" s="12"/>
      <c r="W19" s="12"/>
      <c r="X19" s="12"/>
      <c r="Y19" s="12"/>
      <c r="Z19" s="12"/>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row>
    <row r="20" spans="1:79" ht="15.6" x14ac:dyDescent="0.3">
      <c r="A20" s="160"/>
      <c r="B20" s="39" t="s">
        <v>120</v>
      </c>
      <c r="C20" s="12">
        <v>23785.581450000027</v>
      </c>
      <c r="D20" s="12">
        <v>12827.386849999986</v>
      </c>
      <c r="E20" s="12">
        <v>3553.1226600000141</v>
      </c>
      <c r="F20" s="12">
        <v>16616.542400000006</v>
      </c>
      <c r="G20" s="12">
        <v>2990.0723100000623</v>
      </c>
      <c r="H20" s="12">
        <v>7197.4066410999785</v>
      </c>
      <c r="I20" s="12">
        <v>4954.3909199999762</v>
      </c>
      <c r="J20" s="12">
        <v>9225.8799399999134</v>
      </c>
      <c r="K20" s="12">
        <f>K23-K5-K8-K11-K14-K17</f>
        <v>8340.7690599999987</v>
      </c>
      <c r="L20" s="12">
        <v>14954</v>
      </c>
      <c r="M20" s="12">
        <v>444</v>
      </c>
      <c r="N20" s="12">
        <v>0</v>
      </c>
      <c r="O20" s="7"/>
      <c r="P20" s="7"/>
      <c r="Q20" s="12"/>
      <c r="R20" s="12"/>
      <c r="S20" s="12"/>
      <c r="T20" s="12"/>
      <c r="U20" s="12"/>
      <c r="V20" s="12"/>
      <c r="W20" s="12"/>
      <c r="X20" s="12"/>
      <c r="Y20" s="12"/>
      <c r="Z20" s="12"/>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row>
    <row r="21" spans="1:79" ht="15.6" x14ac:dyDescent="0.3">
      <c r="A21" s="160"/>
      <c r="B21" s="39" t="s">
        <v>119</v>
      </c>
      <c r="C21" s="12">
        <f t="shared" ref="C21:K21" si="5">C19-C20</f>
        <v>-16279.762658190502</v>
      </c>
      <c r="D21" s="12">
        <f t="shared" si="5"/>
        <v>-5651.5109691745665</v>
      </c>
      <c r="E21" s="12">
        <f t="shared" si="5"/>
        <v>4098.2701093091418</v>
      </c>
      <c r="F21" s="12">
        <f t="shared" si="5"/>
        <v>-9149.7830796707258</v>
      </c>
      <c r="G21" s="12">
        <f t="shared" si="5"/>
        <v>4526.0681515093765</v>
      </c>
      <c r="H21" s="12">
        <f t="shared" si="5"/>
        <v>2491.0970064000285</v>
      </c>
      <c r="I21" s="12">
        <f t="shared" si="5"/>
        <v>2840.2652159000027</v>
      </c>
      <c r="J21" s="12">
        <f t="shared" si="5"/>
        <v>-2235.6704724999217</v>
      </c>
      <c r="K21" s="12">
        <f t="shared" si="5"/>
        <v>-1135.904750599997</v>
      </c>
      <c r="L21" s="12">
        <v>-3924</v>
      </c>
      <c r="M21" s="12">
        <f>M19-M20</f>
        <v>1402.6932899999999</v>
      </c>
      <c r="N21" s="12">
        <f>N19-N20</f>
        <v>-762.30671000000007</v>
      </c>
      <c r="O21" s="7"/>
      <c r="P21" s="7"/>
      <c r="Q21" s="12"/>
      <c r="R21" s="12"/>
      <c r="S21" s="12"/>
      <c r="T21" s="12"/>
      <c r="U21" s="12"/>
      <c r="V21" s="12"/>
      <c r="W21" s="12"/>
      <c r="X21" s="12"/>
      <c r="Y21" s="12"/>
      <c r="Z21" s="12"/>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row>
    <row r="22" spans="1:79" s="115" customFormat="1" ht="14.4" x14ac:dyDescent="0.3">
      <c r="A22" s="44" t="s">
        <v>123</v>
      </c>
      <c r="B22" s="156" t="s">
        <v>121</v>
      </c>
      <c r="C22" s="34">
        <v>29954.777411928568</v>
      </c>
      <c r="D22" s="34">
        <v>43470.832079895423</v>
      </c>
      <c r="E22" s="34">
        <v>52233.129633059158</v>
      </c>
      <c r="F22" s="34">
        <v>34859</v>
      </c>
      <c r="G22" s="34">
        <v>32140.811401875002</v>
      </c>
      <c r="H22" s="34">
        <v>39574.795750000005</v>
      </c>
      <c r="I22" s="34">
        <v>48724.634409871207</v>
      </c>
      <c r="J22" s="34">
        <v>45980.590562674995</v>
      </c>
      <c r="K22" s="34">
        <v>46770</v>
      </c>
      <c r="L22" s="34">
        <v>40594</v>
      </c>
      <c r="M22" s="34">
        <v>125297</v>
      </c>
      <c r="N22" s="34">
        <v>114680</v>
      </c>
      <c r="O22" s="29"/>
      <c r="P22" s="29"/>
      <c r="Q22" s="34"/>
      <c r="R22" s="34"/>
      <c r="S22" s="34"/>
      <c r="T22" s="34"/>
      <c r="U22" s="34"/>
      <c r="V22" s="34"/>
      <c r="W22" s="34"/>
      <c r="X22" s="34"/>
      <c r="Y22" s="34"/>
      <c r="Z22" s="34"/>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row>
    <row r="23" spans="1:79" s="115" customFormat="1" ht="14.4" x14ac:dyDescent="0.3">
      <c r="A23" s="44"/>
      <c r="B23" s="156" t="s">
        <v>120</v>
      </c>
      <c r="C23" s="34">
        <v>167892.72367000001</v>
      </c>
      <c r="D23" s="34">
        <v>188080.93482000002</v>
      </c>
      <c r="E23" s="34">
        <v>193645.24421000003</v>
      </c>
      <c r="F23" s="34">
        <v>187692.29881000001</v>
      </c>
      <c r="G23" s="34">
        <v>160884.63337000005</v>
      </c>
      <c r="H23" s="34">
        <v>160335.91015000001</v>
      </c>
      <c r="I23" s="34">
        <v>185995.39976000003</v>
      </c>
      <c r="J23" s="34">
        <v>183418.52027999997</v>
      </c>
      <c r="K23" s="34">
        <v>197980</v>
      </c>
      <c r="L23" s="34">
        <v>214996</v>
      </c>
      <c r="M23" s="34">
        <v>212980</v>
      </c>
      <c r="N23" s="34">
        <v>253832</v>
      </c>
      <c r="O23" s="29"/>
      <c r="P23" s="29"/>
      <c r="Q23" s="34"/>
      <c r="R23" s="34"/>
      <c r="S23" s="34"/>
      <c r="T23" s="34"/>
      <c r="U23" s="34"/>
      <c r="V23" s="34"/>
      <c r="W23" s="34"/>
      <c r="X23" s="34"/>
      <c r="Y23" s="34"/>
      <c r="Z23" s="34"/>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row>
    <row r="24" spans="1:79" s="115" customFormat="1" ht="14.4" x14ac:dyDescent="0.3">
      <c r="A24" s="44"/>
      <c r="B24" s="156" t="s">
        <v>119</v>
      </c>
      <c r="C24" s="145">
        <f t="shared" ref="C24:M24" si="6">C22-C23</f>
        <v>-137937.94625807143</v>
      </c>
      <c r="D24" s="145">
        <f t="shared" si="6"/>
        <v>-144610.1027401046</v>
      </c>
      <c r="E24" s="145">
        <f t="shared" si="6"/>
        <v>-141412.11457694089</v>
      </c>
      <c r="F24" s="145">
        <f t="shared" si="6"/>
        <v>-152833.29881000001</v>
      </c>
      <c r="G24" s="145">
        <f t="shared" si="6"/>
        <v>-128743.82196812505</v>
      </c>
      <c r="H24" s="145">
        <f t="shared" si="6"/>
        <v>-120761.11440000001</v>
      </c>
      <c r="I24" s="145">
        <f t="shared" si="6"/>
        <v>-137270.76535012882</v>
      </c>
      <c r="J24" s="145">
        <f t="shared" si="6"/>
        <v>-137437.92971732497</v>
      </c>
      <c r="K24" s="145">
        <f t="shared" si="6"/>
        <v>-151210</v>
      </c>
      <c r="L24" s="145">
        <f t="shared" si="6"/>
        <v>-174402</v>
      </c>
      <c r="M24" s="34">
        <f t="shared" si="6"/>
        <v>-87683</v>
      </c>
      <c r="N24" s="34">
        <f>N22-N23</f>
        <v>-139152</v>
      </c>
      <c r="O24" s="29"/>
      <c r="P24" s="29"/>
      <c r="Q24" s="34"/>
      <c r="R24" s="34"/>
      <c r="S24" s="34"/>
      <c r="T24" s="34"/>
      <c r="U24" s="34"/>
      <c r="V24" s="34"/>
      <c r="W24" s="34"/>
      <c r="X24" s="34"/>
      <c r="Y24" s="34"/>
      <c r="Z24" s="34"/>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row>
    <row r="25" spans="1:79" s="43" customFormat="1" ht="18.75" customHeight="1" x14ac:dyDescent="0.3">
      <c r="A25" s="42" t="s">
        <v>122</v>
      </c>
      <c r="B25" s="163" t="s">
        <v>121</v>
      </c>
      <c r="C25" s="36">
        <f>C16-'8_BOT_PC'!C4-'8_BOT_PC'!C31</f>
        <v>5662.2444777857136</v>
      </c>
      <c r="D25" s="36">
        <f>D16-'8_BOT_PC'!D4-'8_BOT_PC'!D31</f>
        <v>6295.4514143199995</v>
      </c>
      <c r="E25" s="36">
        <f>E16-'8_BOT_PC'!E4-'8_BOT_PC'!E31</f>
        <v>5023.1398949999993</v>
      </c>
      <c r="F25" s="36">
        <f>F16-'8_BOT_PC'!F4-'8_BOT_PC'!F31</f>
        <v>4958.1323630278575</v>
      </c>
      <c r="G25" s="36">
        <f>G16-'8_BOT_PC'!G4-'8_BOT_PC'!G31</f>
        <v>5650.8234456159671</v>
      </c>
      <c r="H25" s="36">
        <f>H16-'8_BOT_PC'!H4-'8_BOT_PC'!H31</f>
        <v>7717.7266674999992</v>
      </c>
      <c r="I25" s="36">
        <f>I16-'8_BOT_PC'!I4-'8_BOT_PC'!I31</f>
        <v>7831.2262249045443</v>
      </c>
      <c r="J25" s="36">
        <f>J16-'8_BOT_PC'!J4-'8_BOT_PC'!J31</f>
        <v>6795.9757592999986</v>
      </c>
      <c r="K25" s="36">
        <f>K16-'8_BOT_PC'!K4-'8_BOT_PC'!K31</f>
        <v>5835.8050781000002</v>
      </c>
      <c r="L25" s="36">
        <f>L16-'8_BOT_PC'!L4-'8_BOT_PC'!L31</f>
        <v>3805.6595860000002</v>
      </c>
      <c r="M25" s="36">
        <f>M16-'8_BOT_PC'!M4-'8_BOT_PC'!M31</f>
        <v>1305.9662960000001</v>
      </c>
      <c r="N25" s="36">
        <f>N16-'8_BOT_PC'!N4-'8_BOT_PC'!N31</f>
        <v>1321.9662960000001</v>
      </c>
      <c r="Q25" s="36"/>
      <c r="R25" s="36"/>
      <c r="S25" s="36"/>
      <c r="T25" s="36"/>
      <c r="U25" s="36"/>
      <c r="V25" s="36"/>
      <c r="W25" s="36"/>
      <c r="X25" s="36"/>
      <c r="Y25" s="36"/>
      <c r="Z25" s="36"/>
    </row>
    <row r="26" spans="1:79" s="43" customFormat="1" ht="14.4" x14ac:dyDescent="0.3">
      <c r="A26" s="42"/>
      <c r="B26" s="163" t="s">
        <v>120</v>
      </c>
      <c r="C26" s="36">
        <f>C17-'8_BOT_PC'!C5-'8_BOT_PC'!C32</f>
        <v>31965.396829999994</v>
      </c>
      <c r="D26" s="36">
        <f>D17-'8_BOT_PC'!D5-'8_BOT_PC'!D32</f>
        <v>45179.006899999993</v>
      </c>
      <c r="E26" s="36">
        <f>E17-'8_BOT_PC'!E5-'8_BOT_PC'!E32</f>
        <v>55822.739639999993</v>
      </c>
      <c r="F26" s="36">
        <f>F17-'8_BOT_PC'!F5-'8_BOT_PC'!F32</f>
        <v>43123.881520000003</v>
      </c>
      <c r="G26" s="36">
        <f>G17-'8_BOT_PC'!G5-'8_BOT_PC'!G32</f>
        <v>22435.914949999998</v>
      </c>
      <c r="H26" s="36">
        <f>H17-'8_BOT_PC'!H5-'8_BOT_PC'!H32</f>
        <v>23986.004350000003</v>
      </c>
      <c r="I26" s="36">
        <f>I17-'8_BOT_PC'!I5-'8_BOT_PC'!I32</f>
        <v>33546.41601999999</v>
      </c>
      <c r="J26" s="36">
        <f>J17-'8_BOT_PC'!J5-'8_BOT_PC'!J32</f>
        <v>34178.574909999996</v>
      </c>
      <c r="K26" s="36">
        <f>K17-'8_BOT_PC'!K5-'8_BOT_PC'!K32</f>
        <v>34757.834289999999</v>
      </c>
      <c r="L26" s="36">
        <f>L17-'8_BOT_PC'!L5-'8_BOT_PC'!L32</f>
        <v>38736</v>
      </c>
      <c r="M26" s="36">
        <f>M17-'8_BOT_PC'!M5-'8_BOT_PC'!M32</f>
        <v>28553</v>
      </c>
      <c r="N26" s="36">
        <f>N17-'8_BOT_PC'!N5-'8_BOT_PC'!N32</f>
        <v>63907</v>
      </c>
      <c r="Q26" s="36"/>
      <c r="R26" s="36"/>
      <c r="S26" s="36"/>
      <c r="T26" s="36"/>
      <c r="U26" s="36"/>
      <c r="V26" s="36"/>
      <c r="W26" s="36"/>
      <c r="X26" s="36"/>
      <c r="Y26" s="36"/>
      <c r="Z26" s="36"/>
    </row>
    <row r="27" spans="1:79" s="43" customFormat="1" ht="14.4" x14ac:dyDescent="0.3">
      <c r="A27" s="42"/>
      <c r="B27" s="163" t="s">
        <v>119</v>
      </c>
      <c r="C27" s="165">
        <f t="shared" ref="C27:N27" si="7">C25-C26</f>
        <v>-26303.152352214282</v>
      </c>
      <c r="D27" s="165">
        <f t="shared" si="7"/>
        <v>-38883.555485679994</v>
      </c>
      <c r="E27" s="165">
        <f t="shared" si="7"/>
        <v>-50799.599744999992</v>
      </c>
      <c r="F27" s="165">
        <f t="shared" si="7"/>
        <v>-38165.749156972146</v>
      </c>
      <c r="G27" s="165">
        <f t="shared" si="7"/>
        <v>-16785.091504384032</v>
      </c>
      <c r="H27" s="165">
        <f t="shared" si="7"/>
        <v>-16268.277682500004</v>
      </c>
      <c r="I27" s="165">
        <f t="shared" si="7"/>
        <v>-25715.189795095444</v>
      </c>
      <c r="J27" s="165">
        <f t="shared" si="7"/>
        <v>-27382.599150699996</v>
      </c>
      <c r="K27" s="165">
        <f t="shared" si="7"/>
        <v>-28922.029211900001</v>
      </c>
      <c r="L27" s="165">
        <f t="shared" si="7"/>
        <v>-34930.340413999998</v>
      </c>
      <c r="M27" s="165">
        <f t="shared" si="7"/>
        <v>-27247.033704000001</v>
      </c>
      <c r="N27" s="165">
        <f t="shared" si="7"/>
        <v>-62585.033704000001</v>
      </c>
      <c r="Q27" s="36"/>
      <c r="R27" s="36"/>
      <c r="S27" s="36"/>
      <c r="T27" s="36"/>
      <c r="U27" s="36"/>
      <c r="V27" s="36"/>
      <c r="W27" s="36"/>
      <c r="X27" s="36"/>
      <c r="Y27" s="36"/>
      <c r="Z27" s="36"/>
    </row>
    <row r="28" spans="1:79" s="115" customFormat="1" ht="14.4" x14ac:dyDescent="0.3">
      <c r="A28" s="40"/>
      <c r="B28" s="40"/>
      <c r="C28" s="29"/>
      <c r="D28" s="154"/>
      <c r="E28" s="154"/>
      <c r="F28" s="154"/>
      <c r="G28" s="154"/>
      <c r="H28" s="154"/>
      <c r="I28" s="154"/>
      <c r="J28" s="154"/>
      <c r="K28" s="166"/>
      <c r="L28" s="29"/>
      <c r="M28" s="29"/>
      <c r="N28" s="29"/>
      <c r="O28" s="29"/>
      <c r="P28" s="29"/>
      <c r="Q28" s="34"/>
      <c r="R28" s="34"/>
      <c r="S28" s="34"/>
      <c r="T28" s="34"/>
      <c r="U28" s="34"/>
      <c r="V28" s="34"/>
      <c r="W28" s="34"/>
      <c r="X28" s="34"/>
      <c r="Y28" s="34"/>
      <c r="Z28" s="34"/>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row>
    <row r="29" spans="1:79" s="29" customFormat="1" ht="16.2" customHeight="1" x14ac:dyDescent="0.3">
      <c r="A29" s="106" t="s">
        <v>228</v>
      </c>
      <c r="B29" s="107" t="s">
        <v>229</v>
      </c>
      <c r="C29" s="17"/>
      <c r="D29" s="17"/>
      <c r="E29" s="17"/>
      <c r="F29" s="17"/>
      <c r="G29" s="17"/>
      <c r="H29" s="17"/>
      <c r="L29" s="38"/>
      <c r="M29" s="38"/>
      <c r="N29" s="38"/>
      <c r="Q29" s="34"/>
      <c r="R29" s="34"/>
      <c r="S29" s="34"/>
      <c r="T29" s="34"/>
      <c r="U29" s="34"/>
      <c r="V29" s="34"/>
      <c r="W29" s="34"/>
      <c r="X29" s="34"/>
      <c r="Y29" s="34"/>
      <c r="Z29" s="34"/>
    </row>
    <row r="30" spans="1:79" s="7" customFormat="1" ht="14.4" x14ac:dyDescent="0.3">
      <c r="A30" s="106" t="s">
        <v>227</v>
      </c>
      <c r="B30" s="108" t="s">
        <v>1</v>
      </c>
      <c r="C30" s="17"/>
      <c r="D30" s="17"/>
      <c r="E30" s="17"/>
      <c r="F30" s="17"/>
      <c r="G30" s="17"/>
      <c r="H30" s="17"/>
      <c r="L30" s="12"/>
      <c r="M30" s="33"/>
      <c r="Q30" s="12"/>
      <c r="R30" s="12"/>
      <c r="S30" s="12"/>
      <c r="T30" s="12"/>
      <c r="U30" s="12"/>
      <c r="V30" s="12"/>
      <c r="W30" s="12"/>
      <c r="X30" s="12"/>
      <c r="Y30" s="12"/>
      <c r="Z30" s="12"/>
    </row>
    <row r="31" spans="1:79" s="7" customFormat="1" ht="14.4" x14ac:dyDescent="0.3">
      <c r="A31" s="17"/>
      <c r="B31" s="108" t="s">
        <v>0</v>
      </c>
      <c r="C31" s="17"/>
      <c r="D31" s="17"/>
      <c r="E31" s="17"/>
      <c r="F31" s="17"/>
      <c r="G31" s="17"/>
      <c r="H31" s="17"/>
      <c r="L31" s="33"/>
      <c r="M31" s="33"/>
      <c r="Q31" s="12"/>
      <c r="R31" s="12"/>
      <c r="S31" s="12"/>
      <c r="T31" s="12"/>
      <c r="U31" s="12"/>
      <c r="V31" s="12"/>
      <c r="W31" s="12"/>
      <c r="X31" s="12"/>
      <c r="Y31" s="12"/>
      <c r="Z31" s="12"/>
    </row>
    <row r="32" spans="1:79" s="7" customFormat="1" ht="14.4" x14ac:dyDescent="0.3">
      <c r="A32" s="109"/>
      <c r="B32" s="108" t="s">
        <v>215</v>
      </c>
      <c r="C32" s="17"/>
      <c r="D32" s="17"/>
      <c r="E32" s="17"/>
      <c r="F32" s="17"/>
      <c r="G32" s="17"/>
      <c r="H32" s="17"/>
      <c r="L32" s="33"/>
      <c r="M32" s="33"/>
      <c r="Q32" s="12"/>
      <c r="R32" s="12"/>
      <c r="S32" s="12"/>
      <c r="T32" s="12"/>
      <c r="U32" s="12"/>
      <c r="V32" s="12"/>
      <c r="W32" s="12"/>
      <c r="X32" s="12"/>
      <c r="Y32" s="12"/>
      <c r="Z32" s="12"/>
    </row>
    <row r="33" spans="1:79" s="7" customFormat="1" ht="14.4" x14ac:dyDescent="0.3">
      <c r="A33" s="109"/>
      <c r="B33" s="110" t="s">
        <v>226</v>
      </c>
      <c r="C33" s="17"/>
      <c r="D33" s="17"/>
      <c r="E33" s="17"/>
      <c r="F33" s="17"/>
      <c r="G33" s="17"/>
      <c r="H33" s="17"/>
      <c r="Q33" s="12"/>
      <c r="R33" s="12"/>
      <c r="S33" s="12"/>
      <c r="T33" s="12"/>
      <c r="U33" s="12"/>
      <c r="V33" s="12"/>
      <c r="W33" s="12"/>
      <c r="X33" s="12"/>
      <c r="Y33" s="12"/>
      <c r="Z33" s="12"/>
    </row>
    <row r="34" spans="1:79" ht="14.4" x14ac:dyDescent="0.3">
      <c r="C34" s="7"/>
      <c r="D34" s="7"/>
      <c r="E34" s="7"/>
      <c r="F34" s="7"/>
      <c r="G34" s="7"/>
      <c r="H34" s="7"/>
      <c r="I34" s="7"/>
      <c r="J34" s="7"/>
      <c r="K34" s="7"/>
      <c r="L34" s="29"/>
      <c r="M34" s="29"/>
      <c r="N34" s="29"/>
      <c r="O34" s="7"/>
      <c r="P34" s="7"/>
      <c r="Q34" s="12"/>
      <c r="R34" s="12"/>
      <c r="S34" s="12"/>
      <c r="T34" s="12"/>
      <c r="U34" s="12"/>
      <c r="V34" s="12"/>
      <c r="W34" s="12"/>
      <c r="X34" s="12"/>
      <c r="Y34" s="12"/>
      <c r="Z34" s="12"/>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row>
    <row r="35" spans="1:79" ht="14.4" x14ac:dyDescent="0.3">
      <c r="C35" s="7"/>
      <c r="D35" s="7"/>
      <c r="E35" s="7"/>
      <c r="F35" s="7"/>
      <c r="G35" s="7"/>
      <c r="H35" s="7"/>
      <c r="I35" s="7"/>
      <c r="J35" s="7"/>
      <c r="K35" s="7"/>
      <c r="L35" s="29"/>
      <c r="M35" s="29"/>
      <c r="N35" s="29"/>
      <c r="O35" s="7"/>
      <c r="P35" s="7"/>
      <c r="Q35" s="12"/>
      <c r="R35" s="12"/>
      <c r="S35" s="12"/>
      <c r="T35" s="12"/>
      <c r="U35" s="12"/>
      <c r="V35" s="12"/>
      <c r="W35" s="12"/>
      <c r="X35" s="12"/>
      <c r="Y35" s="12"/>
      <c r="Z35" s="12"/>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row>
    <row r="36" spans="1:79" ht="14.4" x14ac:dyDescent="0.3">
      <c r="C36" s="7"/>
      <c r="D36" s="7"/>
      <c r="E36" s="7"/>
      <c r="F36" s="7"/>
      <c r="G36" s="7"/>
      <c r="H36" s="7"/>
      <c r="I36" s="7"/>
      <c r="J36" s="7"/>
      <c r="K36" s="7"/>
      <c r="L36" s="29"/>
      <c r="M36" s="29"/>
      <c r="N36" s="29"/>
      <c r="S36" s="12"/>
      <c r="T36" s="12"/>
      <c r="U36" s="12"/>
      <c r="V36" s="12"/>
      <c r="W36" s="12"/>
      <c r="X36" s="12"/>
      <c r="Y36" s="12"/>
      <c r="Z36" s="12"/>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row>
    <row r="37" spans="1:79" ht="14.4" x14ac:dyDescent="0.3">
      <c r="C37" s="7"/>
      <c r="D37" s="7"/>
      <c r="E37" s="7"/>
      <c r="F37" s="7"/>
      <c r="G37" s="7"/>
      <c r="H37" s="7"/>
      <c r="I37" s="7"/>
      <c r="J37" s="7"/>
      <c r="K37" s="7"/>
      <c r="L37" s="29"/>
      <c r="M37" s="29"/>
      <c r="N37" s="29"/>
      <c r="O37" s="7"/>
      <c r="P37" s="7"/>
      <c r="Q37" s="12"/>
      <c r="R37" s="12"/>
      <c r="S37" s="12"/>
      <c r="T37" s="12"/>
      <c r="U37" s="12"/>
      <c r="V37" s="12"/>
      <c r="W37" s="12"/>
      <c r="X37" s="12"/>
      <c r="Y37" s="12"/>
      <c r="Z37" s="12"/>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row>
    <row r="38" spans="1:79" x14ac:dyDescent="0.3">
      <c r="H38" s="167"/>
      <c r="I38" s="167"/>
      <c r="J38" s="167"/>
      <c r="K38" s="167"/>
      <c r="L38" s="168"/>
      <c r="M38" s="168"/>
      <c r="N38" s="168"/>
    </row>
    <row r="39" spans="1:79" x14ac:dyDescent="0.3">
      <c r="H39" s="167"/>
      <c r="I39" s="167"/>
      <c r="J39" s="167"/>
      <c r="K39" s="167"/>
      <c r="L39" s="168"/>
      <c r="M39" s="168"/>
      <c r="N39" s="168"/>
    </row>
    <row r="40" spans="1:79" x14ac:dyDescent="0.3">
      <c r="H40" s="167"/>
      <c r="I40" s="167"/>
      <c r="J40" s="167"/>
      <c r="K40" s="167"/>
      <c r="L40" s="168"/>
      <c r="M40" s="168"/>
      <c r="N40" s="168"/>
    </row>
    <row r="41" spans="1:79" x14ac:dyDescent="0.3">
      <c r="H41" s="167"/>
      <c r="I41" s="167"/>
      <c r="J41" s="167"/>
      <c r="K41" s="167"/>
      <c r="L41" s="168"/>
      <c r="M41" s="168"/>
      <c r="N41" s="168"/>
    </row>
    <row r="42" spans="1:79" x14ac:dyDescent="0.3">
      <c r="H42" s="167"/>
      <c r="I42" s="167"/>
      <c r="J42" s="167"/>
      <c r="K42" s="167"/>
      <c r="L42" s="168"/>
      <c r="M42" s="168"/>
      <c r="N42" s="168"/>
    </row>
    <row r="43" spans="1:79" x14ac:dyDescent="0.3">
      <c r="H43" s="167"/>
      <c r="I43" s="167"/>
      <c r="J43" s="167"/>
      <c r="K43" s="167"/>
      <c r="L43" s="168"/>
      <c r="M43" s="168"/>
      <c r="N43" s="168"/>
    </row>
    <row r="45" spans="1:79" x14ac:dyDescent="0.3">
      <c r="H45" s="115"/>
      <c r="I45" s="115"/>
      <c r="J45" s="115"/>
      <c r="K45" s="115"/>
    </row>
    <row r="46" spans="1:79" ht="14.4" x14ac:dyDescent="0.3">
      <c r="H46" s="34"/>
      <c r="I46" s="34"/>
      <c r="J46" s="34"/>
      <c r="K46" s="34"/>
      <c r="L46" s="34"/>
      <c r="M46" s="34"/>
      <c r="N46" s="34"/>
    </row>
  </sheetData>
  <mergeCells count="3">
    <mergeCell ref="A1:A2"/>
    <mergeCell ref="C1:N1"/>
    <mergeCell ref="C2:N2"/>
  </mergeCells>
  <phoneticPr fontId="25" type="noConversion"/>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1_BOT</vt:lpstr>
      <vt:lpstr>2_M</vt:lpstr>
      <vt:lpstr>3_DX</vt:lpstr>
      <vt:lpstr>4_ReX</vt:lpstr>
      <vt:lpstr>5_TX</vt:lpstr>
      <vt:lpstr>6_PrinX</vt:lpstr>
      <vt:lpstr>7_PrinM</vt:lpstr>
      <vt:lpstr>8_BOT_PC</vt:lpstr>
      <vt:lpstr>9_TradeRg</vt:lpstr>
      <vt:lpstr>10_Mode_Trspt</vt:lpstr>
      <vt:lpstr>'1_BOT'!Print_Area</vt:lpstr>
      <vt:lpstr>'2_M'!Print_Area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Nilima Lal</dc:creator>
  <cp:lastModifiedBy>Nilima Lal</cp:lastModifiedBy>
  <dcterms:created xsi:type="dcterms:W3CDTF">2020-06-02T22:46:29Z</dcterms:created>
  <dcterms:modified xsi:type="dcterms:W3CDTF">2023-08-17T22:52:33Z</dcterms:modified>
</cp:coreProperties>
</file>