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EILALAE\OneDrive - SPC\Desktop-OMD-Heilala-LT\Procurement &amp; Grants\Procurement\2022\1.PAG\22-4749-PRO\Solicitation\"/>
    </mc:Choice>
  </mc:AlternateContent>
  <xr:revisionPtr revIDLastSave="0" documentId="8_{48811380-989D-4B3D-B46D-E26B46375443}" xr6:coauthVersionLast="47" xr6:coauthVersionMax="47" xr10:uidLastSave="{00000000-0000-0000-0000-000000000000}"/>
  <bookViews>
    <workbookView xWindow="-110" yWindow="-110" windowWidth="19420" windowHeight="10420" tabRatio="884" xr2:uid="{83A84739-7C43-46A3-B3E5-FEBE3E7623F4}"/>
  </bookViews>
  <sheets>
    <sheet name="40mm flowmeters" sheetId="4" r:id="rId1"/>
    <sheet name="80mm flowmeters" sheetId="10" r:id="rId2"/>
    <sheet name="15mm HH meters" sheetId="5" r:id="rId3"/>
    <sheet name="Pipe &amp; fittings" sheetId="13" r:id="rId4"/>
    <sheet name="Equipment &amp; tools" sheetId="16" r:id="rId5"/>
    <sheet name="Solar &amp; wind pump parts" sheetId="1" r:id="rId6"/>
  </sheets>
  <definedNames>
    <definedName name="_xlnm.Print_Area" localSheetId="2">'15mm HH meters'!$A$1:$J$74</definedName>
    <definedName name="_xlnm.Print_Area" localSheetId="4">'Equipment &amp; tools'!$A$1:$E$94</definedName>
    <definedName name="_xlnm.Print_Area" localSheetId="5">'Solar &amp; wind pump parts'!$A$1:$E$20</definedName>
    <definedName name="_xlnm.Print_Titles" localSheetId="4">'Equipment &amp; tools'!$2:$2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0" i="1" l="1"/>
  <c r="B11" i="1" s="1"/>
  <c r="B12" i="1" s="1"/>
  <c r="B13" i="1" s="1"/>
  <c r="F20" i="4" l="1"/>
  <c r="B20" i="4"/>
  <c r="B21" i="4"/>
  <c r="B15" i="13"/>
  <c r="B12" i="13"/>
  <c r="B13" i="13" s="1"/>
  <c r="B14" i="13" s="1"/>
  <c r="B9" i="13"/>
  <c r="B10" i="13" s="1"/>
  <c r="B11" i="13" s="1"/>
  <c r="B4" i="13"/>
  <c r="B5" i="13" s="1"/>
  <c r="B6" i="13" s="1"/>
  <c r="B7" i="13" s="1"/>
  <c r="B8" i="13" s="1"/>
  <c r="E4" i="13"/>
  <c r="B4" i="1"/>
  <c r="B5" i="1" s="1"/>
  <c r="B6" i="1" s="1"/>
  <c r="B7" i="1" s="1"/>
  <c r="B8" i="1" s="1"/>
  <c r="I3" i="5"/>
  <c r="J3" i="5"/>
  <c r="I4" i="5"/>
  <c r="J4" i="5"/>
  <c r="F24" i="10"/>
  <c r="B24" i="10"/>
  <c r="E3" i="13"/>
  <c r="D1" i="10"/>
  <c r="B9" i="1" l="1"/>
  <c r="I22" i="5"/>
  <c r="H22" i="5"/>
  <c r="J6" i="5"/>
  <c r="J7" i="5"/>
  <c r="J8" i="5"/>
  <c r="J10" i="5"/>
  <c r="J11" i="5"/>
  <c r="J12" i="5"/>
  <c r="J13" i="5"/>
  <c r="J14" i="5"/>
  <c r="J15" i="5"/>
  <c r="J16" i="5"/>
  <c r="J17" i="5"/>
  <c r="J18" i="5"/>
  <c r="J19" i="5"/>
  <c r="J21" i="5"/>
  <c r="J23" i="5"/>
  <c r="J24" i="5"/>
  <c r="J25" i="5"/>
  <c r="J26" i="5"/>
  <c r="J27" i="5"/>
  <c r="J28" i="5"/>
  <c r="J29" i="5"/>
  <c r="J5" i="5"/>
  <c r="H20" i="5"/>
  <c r="H9" i="5"/>
  <c r="J9" i="5" s="1"/>
  <c r="I20" i="5"/>
  <c r="I9" i="5"/>
  <c r="I26" i="5"/>
  <c r="B14" i="1" l="1"/>
  <c r="B15" i="1" s="1"/>
  <c r="B16" i="1" s="1"/>
  <c r="B17" i="1" s="1"/>
  <c r="B18" i="1" s="1"/>
  <c r="B19" i="1" s="1"/>
  <c r="J22" i="5"/>
  <c r="J20" i="5"/>
  <c r="I7" i="5" l="1"/>
  <c r="I8" i="5"/>
  <c r="I10" i="5"/>
  <c r="I11" i="5"/>
  <c r="I12" i="5"/>
  <c r="I13" i="5"/>
  <c r="I14" i="5"/>
  <c r="I15" i="5"/>
  <c r="I16" i="5"/>
  <c r="I17" i="5"/>
  <c r="I18" i="5"/>
  <c r="I19" i="5"/>
  <c r="F21" i="4"/>
  <c r="I25" i="5"/>
  <c r="B4" i="16" l="1"/>
  <c r="B5" i="16" s="1"/>
  <c r="B6" i="16" l="1"/>
  <c r="B7" i="16" s="1"/>
  <c r="B8" i="16" l="1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l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I24" i="5"/>
  <c r="I28" i="5"/>
  <c r="I23" i="5"/>
  <c r="I29" i="5"/>
  <c r="B46" i="16" l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4" i="5" l="1"/>
  <c r="B5" i="5" s="1"/>
  <c r="B6" i="5" s="1"/>
  <c r="B7" i="5" l="1"/>
  <c r="I27" i="5"/>
  <c r="I21" i="5"/>
  <c r="I6" i="5"/>
  <c r="I5" i="5"/>
  <c r="B8" i="5" l="1"/>
  <c r="F8" i="10"/>
  <c r="F7" i="10"/>
  <c r="F6" i="10"/>
  <c r="F5" i="10"/>
  <c r="B6" i="10"/>
  <c r="B7" i="10" s="1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18" i="4"/>
  <c r="F19" i="4"/>
  <c r="B4" i="4"/>
  <c r="F17" i="4"/>
  <c r="F15" i="4"/>
  <c r="F12" i="4"/>
  <c r="F11" i="4"/>
  <c r="F10" i="4"/>
  <c r="F9" i="4"/>
  <c r="F8" i="4"/>
  <c r="F7" i="4"/>
  <c r="F5" i="4"/>
  <c r="F4" i="4"/>
  <c r="F6" i="4"/>
  <c r="F3" i="4"/>
  <c r="F13" i="4"/>
  <c r="F14" i="4"/>
  <c r="F16" i="4"/>
  <c r="B5" i="4" l="1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9" i="5"/>
  <c r="B10" i="5" s="1"/>
  <c r="B11" i="5" s="1"/>
  <c r="B12" i="5" s="1"/>
  <c r="B13" i="5" s="1"/>
  <c r="B14" i="5" l="1"/>
  <c r="B15" i="5" l="1"/>
  <c r="B16" i="5" s="1"/>
  <c r="B17" i="5" s="1"/>
  <c r="B18" i="5" s="1"/>
  <c r="B19" i="5" s="1"/>
  <c r="B20" i="5" s="1"/>
  <c r="B21" i="5" s="1"/>
  <c r="B22" i="5" s="1"/>
  <c r="B23" i="5" s="1"/>
  <c r="B24" i="5" l="1"/>
  <c r="B25" i="5" l="1"/>
  <c r="B26" i="5" s="1"/>
  <c r="B27" i="5" s="1"/>
  <c r="B28" i="5" s="1"/>
  <c r="B29" i="5" s="1"/>
  <c r="B30" i="5" s="1"/>
</calcChain>
</file>

<file path=xl/sharedStrings.xml><?xml version="1.0" encoding="utf-8"?>
<sst xmlns="http://schemas.openxmlformats.org/spreadsheetml/2006/main" count="440" uniqueCount="204">
  <si>
    <t>Unit</t>
  </si>
  <si>
    <t>Item</t>
  </si>
  <si>
    <t>Quantity</t>
  </si>
  <si>
    <t>Application</t>
  </si>
  <si>
    <t>m</t>
  </si>
  <si>
    <t>ea</t>
  </si>
  <si>
    <t>Lorentz MC 4 connection</t>
  </si>
  <si>
    <t>Solar pump spare parts</t>
  </si>
  <si>
    <t>Yellowtail wind pump spare parts</t>
  </si>
  <si>
    <t>length</t>
  </si>
  <si>
    <t>PE threaded socket 50mm FF</t>
  </si>
  <si>
    <t>#</t>
  </si>
  <si>
    <t>Quantity per set</t>
  </si>
  <si>
    <t>40mm flowmeters with fittings</t>
  </si>
  <si>
    <t xml:space="preserve">PE elbow 50mm </t>
  </si>
  <si>
    <t>PE Y-type strainer with SS basket 2" MM</t>
  </si>
  <si>
    <t>PE adaptor elbow 50mm x 2" F</t>
  </si>
  <si>
    <t>PE riser 2" x 100mm TBE MM</t>
  </si>
  <si>
    <t>PE 2" threaded tee with 3/4" threaded offtake FFF</t>
  </si>
  <si>
    <t>SS lock and key for ball valve</t>
  </si>
  <si>
    <t>PE riser 2" x 450mm TBE MM</t>
  </si>
  <si>
    <t>PE nipple 2" MM</t>
  </si>
  <si>
    <t>80mm flowmeters with fittings</t>
  </si>
  <si>
    <t>80mm flowmeters and fittings (similar configuration to NRW drawing 50/5) for all systems</t>
  </si>
  <si>
    <t>No. 150mm connections:</t>
  </si>
  <si>
    <t>No. 100mm connections:</t>
  </si>
  <si>
    <t>No. sets:</t>
  </si>
  <si>
    <t>DICL flanged socket for 100mm PVC mains</t>
  </si>
  <si>
    <t>DICL flanged socket for 150mm PVC mains</t>
  </si>
  <si>
    <t>Connection to 100mm mains</t>
  </si>
  <si>
    <r>
      <t>DICL flanged 90</t>
    </r>
    <r>
      <rPr>
        <sz val="11"/>
        <color theme="1"/>
        <rFont val="Calibri"/>
        <family val="2"/>
      </rPr>
      <t>° bend 80mm</t>
    </r>
  </si>
  <si>
    <t>DICL flanged reducer 100mm - 80mm</t>
  </si>
  <si>
    <t>DICL flanged reducer 150mm to 80mm</t>
  </si>
  <si>
    <t>DICL 500mm flanged spool piece 80mm</t>
  </si>
  <si>
    <t>Flanged Elster H4000 Woltman 80mm Helix flowmeter</t>
  </si>
  <si>
    <t>SS ball valve 12.5mm MM</t>
  </si>
  <si>
    <t>DICL 1000mm flanged spool piece 80mm</t>
  </si>
  <si>
    <t>DI (FBE coated) tapping band with 12.5mm BSP tapping F</t>
  </si>
  <si>
    <t xml:space="preserve">Flanged gate valve 80mm </t>
  </si>
  <si>
    <t>Household meter connections</t>
  </si>
  <si>
    <t>Concrete works</t>
  </si>
  <si>
    <t>Connection to 150mm mains</t>
  </si>
  <si>
    <t>Magnetic valve key</t>
  </si>
  <si>
    <t>set</t>
  </si>
  <si>
    <t>No. connections:</t>
  </si>
  <si>
    <t>UPVC DN150 class 9 pipe 5.8m rubber ring jointed (RRJ)</t>
  </si>
  <si>
    <t>Gallery pump-out during construction</t>
  </si>
  <si>
    <r>
      <t xml:space="preserve">Diesel or petrol concrete mixer </t>
    </r>
    <r>
      <rPr>
        <sz val="11"/>
        <color theme="1"/>
        <rFont val="Calibri"/>
        <family val="2"/>
      </rPr>
      <t>≥ 350 L</t>
    </r>
  </si>
  <si>
    <t>Key for meter box</t>
  </si>
  <si>
    <t>Example cement mixer</t>
  </si>
  <si>
    <t>Round-mouth shovel</t>
  </si>
  <si>
    <t>Square-mouth shovel</t>
  </si>
  <si>
    <t>Trenching shovel</t>
  </si>
  <si>
    <t>Petrol 3" Flexdrive motor/pump with 9m Flexshaft, complete with 3" discharge hose (50m) and connectors to suit</t>
  </si>
  <si>
    <t>3" discharge hose (as per above)</t>
  </si>
  <si>
    <t>Tool box</t>
  </si>
  <si>
    <t>Marker tape for underground pipelines - "DANGER, BURIED WATER MAIN BELOW" or similar</t>
  </si>
  <si>
    <t>PE tapping saddle to fit 50mm PE pipe, with 3/4" F BSP offtake</t>
  </si>
  <si>
    <t>PE tapping saddle to fit 100mm PVC class 9 pipe, with 3/4" F BSP offtake</t>
  </si>
  <si>
    <t>PE riser 2" x 300mm TBE MM</t>
  </si>
  <si>
    <t>40mm flowmeters and fittings (similar configuration to NRW drawing 30/4) for existing Banana and NZ Airfield pump wells</t>
  </si>
  <si>
    <t>PE check (non-return) valve 50mm brass FF</t>
  </si>
  <si>
    <t>PVC valve socket 20mm x 3/4" M</t>
  </si>
  <si>
    <t>PE reducing nipple 20mm x 15mm</t>
  </si>
  <si>
    <t>PE threaded socket 20mm FF</t>
  </si>
  <si>
    <t>Polyethylene rectangular lockable meter box 14" x 19" with base screw slots</t>
  </si>
  <si>
    <t>PE 2" x 63mm PE reducing adaptor F (63mm F thread)</t>
  </si>
  <si>
    <t>PVC threaded barrel union 20mm FF</t>
  </si>
  <si>
    <t>roll</t>
  </si>
  <si>
    <t>Thread tape 10m blue</t>
  </si>
  <si>
    <t>Thread tape 10m pink</t>
  </si>
  <si>
    <t>SS DN50 "WIKA" glycerine-filled pressure gauge, 500kPa max. pressure, with reducer to suit 12.5mm ball valve (listed above)</t>
  </si>
  <si>
    <t>Brass magnetic valve 15mm FF</t>
  </si>
  <si>
    <t>PE riser 20mm x 150mm MM</t>
  </si>
  <si>
    <t>PE riser 20mm x 100mm MM</t>
  </si>
  <si>
    <t xml:space="preserve">PE riser 20mm x 300mm MM </t>
  </si>
  <si>
    <t>PE riser 20mm x 300mm MM</t>
  </si>
  <si>
    <t>Honeywell V110 co-polymer resin 15mm water meter with 20mm MM connections</t>
  </si>
  <si>
    <t>PVC pressure pipe SWJ 20mm 5.8m</t>
  </si>
  <si>
    <t>PE elbow 20mm 90°</t>
  </si>
  <si>
    <t>PVC plug 20mm</t>
  </si>
  <si>
    <t>PVC barrel union 20mm</t>
  </si>
  <si>
    <t>PE threaded elbow 20mm FF 90°</t>
  </si>
  <si>
    <t>PE faucet elbow 20mm F 90°</t>
  </si>
  <si>
    <t>Equipment and tools</t>
  </si>
  <si>
    <t>Tools</t>
  </si>
  <si>
    <t>Heavy duty aluminium checkerplate toolbox min. 1200 x 500 x 450mm</t>
  </si>
  <si>
    <t>Heavy duty aluminium checkerplate toolbox min. 900 x 500 x 450mm</t>
  </si>
  <si>
    <t>Cordless brushless impact driver 18V</t>
  </si>
  <si>
    <t>18V battery charger for cordless tools</t>
  </si>
  <si>
    <t>Cordless brushless hammer driver drill 18V</t>
  </si>
  <si>
    <t>18V battery for cordless tools</t>
  </si>
  <si>
    <t>Cordless heat gun 18V with nozzles/accessories</t>
  </si>
  <si>
    <t>Cordless brushless 185mm (7-1/4") circular saw 18V</t>
  </si>
  <si>
    <t>185mm (7-1/4") circular saw blade</t>
  </si>
  <si>
    <t>Cordless brushless 125mm (5") angle grinder 18V</t>
  </si>
  <si>
    <t>125mm (5") angle grinder cutting disc</t>
  </si>
  <si>
    <t>Impact driver bit set ≥ 20pc</t>
  </si>
  <si>
    <t>Socket set ≥ 25pc with ratchet, metric</t>
  </si>
  <si>
    <t>Screwdriver set ≥ 12pc</t>
  </si>
  <si>
    <r>
      <t xml:space="preserve">Drill bit set </t>
    </r>
    <r>
      <rPr>
        <sz val="11"/>
        <color theme="1"/>
        <rFont val="Calibri"/>
        <family val="2"/>
      </rPr>
      <t xml:space="preserve">≥ </t>
    </r>
    <r>
      <rPr>
        <sz val="11"/>
        <color theme="1"/>
        <rFont val="Calibri"/>
        <family val="2"/>
        <scheme val="minor"/>
      </rPr>
      <t>20pc, metric</t>
    </r>
  </si>
  <si>
    <t>Pipe wrench 300mm</t>
  </si>
  <si>
    <t>pc</t>
  </si>
  <si>
    <t>Pipe wrench 450mm</t>
  </si>
  <si>
    <t>Pipe wrench 600mm</t>
  </si>
  <si>
    <t>Pipe wrench 900mm</t>
  </si>
  <si>
    <t>Bench vice 150mm</t>
  </si>
  <si>
    <t>Bench grinder 150mm (2-wheel)</t>
  </si>
  <si>
    <t>Bench grinding wheel 150mm</t>
  </si>
  <si>
    <t>Digital multimeter</t>
  </si>
  <si>
    <t>Spanner set ≥ 15pc</t>
  </si>
  <si>
    <t>Sledge hammer ≥ 3.5kg</t>
  </si>
  <si>
    <t>Wrecking bar ≥ 450mm</t>
  </si>
  <si>
    <t>Crow bar ≥ 1500 x 25mm</t>
  </si>
  <si>
    <t xml:space="preserve">12V lithium-ion battery 20 - 100Ah (the smaller &amp; lighter the better)  </t>
  </si>
  <si>
    <t>Rubber mallet ≥ 24oz</t>
  </si>
  <si>
    <t>Claw hammer ≥ 20oz</t>
  </si>
  <si>
    <t>Bastard file ≥ 150mm</t>
  </si>
  <si>
    <t>Hack saw blades</t>
  </si>
  <si>
    <t>Hack saw 300mm</t>
  </si>
  <si>
    <t>Hand saw ≥  500mm</t>
  </si>
  <si>
    <t>Tin snips - straight cut</t>
  </si>
  <si>
    <t>Tin snips - left cut</t>
  </si>
  <si>
    <t>Tins snips - right cut</t>
  </si>
  <si>
    <t>Rivet gun, heavy duty</t>
  </si>
  <si>
    <t>Rivets, aluminium</t>
  </si>
  <si>
    <t>Caulking gun</t>
  </si>
  <si>
    <t>Silicone sealant clear</t>
  </si>
  <si>
    <t>tube</t>
  </si>
  <si>
    <t>Silicone sealant white</t>
  </si>
  <si>
    <t>Item (PE extension &amp; threaded connections)</t>
  </si>
  <si>
    <t>Item (PVC extension &amp; SWJ connections)</t>
  </si>
  <si>
    <t>PE pipe PN9 20mm</t>
  </si>
  <si>
    <t>Unit (PE)</t>
  </si>
  <si>
    <t>Unit (PVC)</t>
  </si>
  <si>
    <r>
      <t xml:space="preserve">Quantity per set </t>
    </r>
    <r>
      <rPr>
        <sz val="11"/>
        <color theme="1"/>
        <rFont val="Calibri"/>
        <family val="2"/>
        <scheme val="minor"/>
      </rPr>
      <t>(PE)</t>
    </r>
  </si>
  <si>
    <r>
      <t xml:space="preserve">Quantity per set </t>
    </r>
    <r>
      <rPr>
        <sz val="11"/>
        <color theme="1"/>
        <rFont val="Calibri"/>
        <family val="2"/>
        <scheme val="minor"/>
      </rPr>
      <t>(PVC)</t>
    </r>
  </si>
  <si>
    <r>
      <t xml:space="preserve">Total quantity </t>
    </r>
    <r>
      <rPr>
        <sz val="11"/>
        <color theme="1"/>
        <rFont val="Calibri"/>
        <family val="2"/>
        <scheme val="minor"/>
      </rPr>
      <t>(PE)</t>
    </r>
  </si>
  <si>
    <r>
      <t xml:space="preserve">Total quantity </t>
    </r>
    <r>
      <rPr>
        <sz val="11"/>
        <color theme="1"/>
        <rFont val="Calibri"/>
        <family val="2"/>
        <scheme val="minor"/>
      </rPr>
      <t>(PVC)</t>
    </r>
  </si>
  <si>
    <t>PE adaptor 20mm M</t>
  </si>
  <si>
    <t>SS dynabolts with lock nuts to secure meter box to slab</t>
  </si>
  <si>
    <t>Polyethylene rectangular lockable meter box 600x350x300mm with base screw slots</t>
  </si>
  <si>
    <t>PVC SWJ option</t>
  </si>
  <si>
    <t>PE threaded option</t>
  </si>
  <si>
    <t>Pipe cutter PVC &amp; PE  ≥ 50mm</t>
  </si>
  <si>
    <t>Plumbing thread tape (blue)</t>
  </si>
  <si>
    <t>Plumbing thread tape (pink)</t>
  </si>
  <si>
    <t>Manual iron pipe threader with 1/2" to 2" dies, extension bars &amp; ratchet</t>
  </si>
  <si>
    <t>Stud finder, rechargeable</t>
  </si>
  <si>
    <t>Manual PVC pipe threader with 1/2", 3/4" and 1" dies</t>
  </si>
  <si>
    <t>Ultrasonic dog deterrent, rechargeable</t>
  </si>
  <si>
    <t>Double-sided step ladder ≥ 3m</t>
  </si>
  <si>
    <t>Manual pipe/drain cleaning auger tool, ≥ 2m</t>
  </si>
  <si>
    <t>Toilet plunger</t>
  </si>
  <si>
    <t>PE 2" x 50mm PE adaptor F</t>
  </si>
  <si>
    <t>PE 2" x 50mm PE adaptor M</t>
  </si>
  <si>
    <t>UPVC DN100 class 9 pipe 5.8m RRJ</t>
  </si>
  <si>
    <t>Concrete slab (to be procured separately)</t>
  </si>
  <si>
    <r>
      <t xml:space="preserve">Note, the configuration and items are similar to, </t>
    </r>
    <r>
      <rPr>
        <b/>
        <i/>
        <sz val="11"/>
        <color theme="1"/>
        <rFont val="Calibri"/>
        <family val="2"/>
        <scheme val="minor"/>
      </rPr>
      <t xml:space="preserve">though not exactly the same </t>
    </r>
    <r>
      <rPr>
        <i/>
        <sz val="11"/>
        <color theme="1"/>
        <rFont val="Calibri"/>
        <family val="2"/>
        <scheme val="minor"/>
      </rPr>
      <t>as, the diagram and list below</t>
    </r>
  </si>
  <si>
    <t>Spare nuts, bolts and washers for flanged connections</t>
  </si>
  <si>
    <t>Note: All flanged fittings to come with nuts, bolts, washers</t>
  </si>
  <si>
    <t>Configuration and items will be the same as that shown and listed below.</t>
  </si>
  <si>
    <t>Lockable SS ball valve 3/4", at least one end male, master key to match all ball valve locks ordered</t>
  </si>
  <si>
    <t>DICL non-thrust dismantling joint 80mm</t>
  </si>
  <si>
    <t>Picture of similar configuration and components</t>
  </si>
  <si>
    <t>Picture of simliar configuration</t>
  </si>
  <si>
    <t>Old Flexdrive pumps</t>
  </si>
  <si>
    <t>Padlock 40mm with same master key (to fit toolboxes above)</t>
  </si>
  <si>
    <t>UPVC 150/100/150mm reducing tee junction RRJ</t>
  </si>
  <si>
    <t>6m lengths OK if can fit in shippping container</t>
  </si>
  <si>
    <t>Underground pipe marker</t>
  </si>
  <si>
    <t>Existing flowmeter &amp; retic repair</t>
  </si>
  <si>
    <t>Solar and wind pump spare parts</t>
  </si>
  <si>
    <t>3" x 2" leather bucket (2-pk)</t>
  </si>
  <si>
    <t>1-1/2" leather bucket (2-pk)</t>
  </si>
  <si>
    <t>1-3/8" leather bucket (2-pk)</t>
  </si>
  <si>
    <t>pair</t>
  </si>
  <si>
    <t>Pipe and fittings</t>
  </si>
  <si>
    <t>Elster 40mm V100 flowmeter with 50mm MM threaded connections</t>
  </si>
  <si>
    <t>PVC pressure pipe SWJ 20mm 5.8m*</t>
  </si>
  <si>
    <t>* Short lengths of 20mm PVC pipe not required to be supplied by the vendor and are not included in the list in the RFP.</t>
  </si>
  <si>
    <t>UPVC 150 x 100mm reducing socket RRJ</t>
  </si>
  <si>
    <t>UPVC 150mm tee junction RRJ</t>
  </si>
  <si>
    <t>Transmission pipeline &amp; pump well connecting pipework</t>
  </si>
  <si>
    <t>Gallery pipework</t>
  </si>
  <si>
    <t>200 micron plastic sheet, min 600mm width</t>
  </si>
  <si>
    <t>250mm OD Class E groundwater well cover for 100mm boreholes; e.g. 200 Nondo Class E flush-mount groundwater well cover</t>
  </si>
  <si>
    <t>100mm well plug; e.g. FieldTech well plug for 100mm monitoring wells</t>
  </si>
  <si>
    <t>UPVC 100mm plain end cap</t>
  </si>
  <si>
    <t>Polyethylene rectangular meter box approx. 600x350x300mm with base screw slots</t>
  </si>
  <si>
    <t>Lorentz pump end PE HRE-14-2</t>
  </si>
  <si>
    <t>Lorentz PS 2-1800 Controller 1.8kVA fitted with manual speed control dial</t>
  </si>
  <si>
    <t>Lorentz PV disconnect 440-40-2 (dual string)</t>
  </si>
  <si>
    <t>Lorentz water level probe sensor</t>
  </si>
  <si>
    <t>Lorentz PS2 Input/Output Board</t>
  </si>
  <si>
    <t>Lorentz PS2 LED Board</t>
  </si>
  <si>
    <t>Lorentz PS2 Main Board - 600</t>
  </si>
  <si>
    <t>Lorentz PS2 Main Board - 1800</t>
  </si>
  <si>
    <t>Lorentz PS2 Power Board - 200 to 1800</t>
  </si>
  <si>
    <t>Lorentz PS2 - Manual Speed Control Kit</t>
  </si>
  <si>
    <t>Flow Sleeve Kit for Lorentz HRE pumps</t>
  </si>
  <si>
    <t>drum</t>
  </si>
  <si>
    <t>Lorentz ECDrive 1800 HRE 1.7kW motor</t>
  </si>
  <si>
    <t>2C 1.5mm single phase cable for Lorentz water level probes 500m drum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</si>
</sst>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CDFFEC"/>
        <bgColor indexed="64"/>
      </patternFill>
    </fill>
    <fill>
      <patternFill patternType="solid">
        <fgColor rgb="FFFEC8C2"/>
        <bgColor indexed="64"/>
      </patternFill>
    </fill>
    <fill>
      <patternFill patternType="solid">
        <fgColor rgb="FFE4DAFE"/>
        <bgColor indexed="64"/>
      </patternFill>
    </fill>
    <fill>
      <patternFill patternType="solid">
        <fgColor rgb="FFD1F7D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" xfId="0" applyBorder="1"/>
    <xf numFmtId="0" fontId="6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0" fillId="0" borderId="0" xfId="0" applyFont="1"/>
    <xf numFmtId="0" fontId="0" fillId="2" borderId="1" xfId="0" applyFont="1" applyFill="1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3" borderId="1" xfId="0" applyFont="1" applyFill="1" applyBorder="1" applyAlignment="1">
      <alignment vertical="center" wrapText="1"/>
    </xf>
    <xf numFmtId="0" fontId="0" fillId="4" borderId="1" xfId="0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0" fillId="0" borderId="1" xfId="0" applyFont="1" applyFill="1" applyBorder="1" applyAlignment="1">
      <alignment vertical="center" wrapText="1"/>
    </xf>
    <xf numFmtId="0" fontId="0" fillId="5" borderId="1" xfId="0" applyFont="1" applyFill="1" applyBorder="1" applyAlignment="1">
      <alignment vertical="center" wrapText="1"/>
    </xf>
    <xf numFmtId="0" fontId="1" fillId="0" borderId="0" xfId="0" applyFont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1" fillId="0" borderId="1" xfId="0" applyFont="1" applyBorder="1" applyAlignment="1">
      <alignment horizontal="left" vertical="center" wrapText="1"/>
    </xf>
    <xf numFmtId="0" fontId="0" fillId="0" borderId="0" xfId="0" applyFont="1" applyFill="1" applyBorder="1" applyAlignment="1">
      <alignment vertical="center" wrapText="1"/>
    </xf>
    <xf numFmtId="0" fontId="1" fillId="0" borderId="0" xfId="0" applyFont="1"/>
    <xf numFmtId="0" fontId="6" fillId="0" borderId="0" xfId="0" applyFont="1" applyAlignment="1">
      <alignment vertical="center"/>
    </xf>
    <xf numFmtId="0" fontId="0" fillId="0" borderId="1" xfId="0" applyFill="1" applyBorder="1"/>
    <xf numFmtId="0" fontId="0" fillId="0" borderId="0" xfId="0" applyAlignment="1">
      <alignment vertical="center"/>
    </xf>
    <xf numFmtId="0" fontId="5" fillId="0" borderId="1" xfId="0" applyFont="1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5" fillId="4" borderId="1" xfId="0" applyFont="1" applyFill="1" applyBorder="1"/>
    <xf numFmtId="164" fontId="1" fillId="0" borderId="1" xfId="1" applyNumberFormat="1" applyFont="1" applyBorder="1" applyAlignment="1">
      <alignment vertical="center" wrapText="1"/>
    </xf>
    <xf numFmtId="0" fontId="8" fillId="0" borderId="0" xfId="0" applyFont="1" applyFill="1" applyBorder="1"/>
    <xf numFmtId="0" fontId="8" fillId="0" borderId="0" xfId="0" applyFont="1" applyFill="1"/>
    <xf numFmtId="0" fontId="5" fillId="3" borderId="1" xfId="0" applyFont="1" applyFill="1" applyBorder="1"/>
    <xf numFmtId="0" fontId="3" fillId="0" borderId="0" xfId="0" applyFont="1"/>
    <xf numFmtId="0" fontId="5" fillId="6" borderId="1" xfId="0" applyFont="1" applyFill="1" applyBorder="1"/>
    <xf numFmtId="165" fontId="0" fillId="0" borderId="1" xfId="0" applyNumberFormat="1" applyFill="1" applyBorder="1"/>
    <xf numFmtId="2" fontId="0" fillId="0" borderId="1" xfId="0" applyNumberFormat="1" applyFill="1" applyBorder="1"/>
    <xf numFmtId="0" fontId="5" fillId="7" borderId="1" xfId="0" applyFont="1" applyFill="1" applyBorder="1"/>
    <xf numFmtId="0" fontId="1" fillId="8" borderId="1" xfId="0" applyFont="1" applyFill="1" applyBorder="1" applyAlignment="1">
      <alignment vertical="center" wrapText="1"/>
    </xf>
    <xf numFmtId="0" fontId="1" fillId="9" borderId="1" xfId="0" applyFont="1" applyFill="1" applyBorder="1" applyAlignment="1">
      <alignment vertical="center" wrapText="1"/>
    </xf>
    <xf numFmtId="1" fontId="0" fillId="0" borderId="1" xfId="0" applyNumberFormat="1" applyFill="1" applyBorder="1"/>
    <xf numFmtId="0" fontId="1" fillId="8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5" fillId="10" borderId="1" xfId="0" applyFont="1" applyFill="1" applyBorder="1"/>
    <xf numFmtId="0" fontId="6" fillId="0" borderId="0" xfId="0" applyFont="1" applyFill="1"/>
    <xf numFmtId="0" fontId="0" fillId="0" borderId="0" xfId="0" applyFill="1" applyAlignment="1">
      <alignment vertical="center" wrapText="1"/>
    </xf>
    <xf numFmtId="0" fontId="6" fillId="0" borderId="0" xfId="0" applyFont="1" applyAlignment="1">
      <alignment vertical="center" wrapText="1"/>
    </xf>
    <xf numFmtId="164" fontId="0" fillId="0" borderId="0" xfId="1" applyNumberFormat="1" applyFont="1" applyAlignment="1">
      <alignment vertical="center" wrapText="1"/>
    </xf>
    <xf numFmtId="43" fontId="0" fillId="0" borderId="0" xfId="0" applyNumberFormat="1" applyAlignment="1">
      <alignment vertical="center" wrapText="1"/>
    </xf>
    <xf numFmtId="0" fontId="6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0" fillId="0" borderId="1" xfId="0" applyFill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1" fillId="0" borderId="0" xfId="0" applyFont="1" applyAlignment="1">
      <alignment vertical="center" wrapText="1"/>
    </xf>
    <xf numFmtId="3" fontId="0" fillId="0" borderId="1" xfId="1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justify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3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6" fillId="0" borderId="0" xfId="0" applyFont="1" applyFill="1" applyAlignment="1">
      <alignment horizontal="left" vertical="top" wrapText="1"/>
    </xf>
    <xf numFmtId="0" fontId="6" fillId="0" borderId="5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1" xfId="0" applyFill="1" applyBorder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99FFCC"/>
      <color rgb="FFD1F7D1"/>
      <color rgb="FFE4DAFE"/>
      <color rgb="FFD3C2FE"/>
      <color rgb="FFFEC8C2"/>
      <color rgb="FFFFE5FF"/>
      <color rgb="FFCDFFE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17396</xdr:colOff>
      <xdr:row>23</xdr:row>
      <xdr:rowOff>28023</xdr:rowOff>
    </xdr:from>
    <xdr:to>
      <xdr:col>5</xdr:col>
      <xdr:colOff>497483</xdr:colOff>
      <xdr:row>48</xdr:row>
      <xdr:rowOff>130637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3088C5-1B0A-46F8-BEA0-CDE5CF31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96" y="4666284"/>
          <a:ext cx="6300000" cy="4658049"/>
        </a:xfrm>
        <a:prstGeom prst="rect">
          <a:avLst/>
        </a:prstGeom>
      </xdr:spPr>
    </xdr:pic>
    <xdr:clientData/>
  </xdr:twoCellAnchor>
  <xdr:twoCellAnchor editAs="oneCell">
    <xdr:from>
      <xdr:col>0</xdr:col>
      <xdr:colOff>432143</xdr:colOff>
      <xdr:row>24</xdr:row>
      <xdr:rowOff>40585</xdr:rowOff>
    </xdr:from>
    <xdr:to>
      <xdr:col>2</xdr:col>
      <xdr:colOff>248480</xdr:colOff>
      <xdr:row>28</xdr:row>
      <xdr:rowOff>36962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BF8EF0-06F3-FCC3-2ECC-EA42CA2E3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143" y="5043281"/>
          <a:ext cx="1020076" cy="725247"/>
        </a:xfrm>
        <a:prstGeom prst="rect">
          <a:avLst/>
        </a:prstGeom>
      </xdr:spPr>
    </xdr:pic>
    <xdr:clientData/>
  </xdr:twoCellAnchor>
  <xdr:twoCellAnchor editAs="oneCell">
    <xdr:from>
      <xdr:col>0</xdr:col>
      <xdr:colOff>31300</xdr:colOff>
      <xdr:row>51</xdr:row>
      <xdr:rowOff>13206</xdr:rowOff>
    </xdr:from>
    <xdr:to>
      <xdr:col>5</xdr:col>
      <xdr:colOff>511387</xdr:colOff>
      <xdr:row>67</xdr:row>
      <xdr:rowOff>71787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9C0269-C638-1257-7878-EC090A2BF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300" y="10159838"/>
          <a:ext cx="6044692" cy="31065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24394</xdr:colOff>
      <xdr:row>27</xdr:row>
      <xdr:rowOff>76202</xdr:rowOff>
    </xdr:from>
    <xdr:to>
      <xdr:col>3</xdr:col>
      <xdr:colOff>184149</xdr:colOff>
      <xdr:row>60</xdr:row>
      <xdr:rowOff>114908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B0E3C3-9A67-46BC-994D-F925CE1CD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394" y="5467352"/>
          <a:ext cx="5919205" cy="6115656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62</xdr:row>
      <xdr:rowOff>19050</xdr:rowOff>
    </xdr:from>
    <xdr:to>
      <xdr:col>2</xdr:col>
      <xdr:colOff>2686050</xdr:colOff>
      <xdr:row>75</xdr:row>
      <xdr:rowOff>1719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500A46-3ED2-F79F-9FF5-F2D94CE89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" y="11855450"/>
          <a:ext cx="4264025" cy="2376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464483</xdr:colOff>
      <xdr:row>32</xdr:row>
      <xdr:rowOff>9760</xdr:rowOff>
    </xdr:from>
    <xdr:to>
      <xdr:col>3</xdr:col>
      <xdr:colOff>3316623</xdr:colOff>
      <xdr:row>51</xdr:row>
      <xdr:rowOff>121478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0B6CAB-E132-15AA-E5D8-5232FB2AE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59858" y="6534385"/>
          <a:ext cx="7630515" cy="3731218"/>
        </a:xfrm>
        <a:prstGeom prst="rect">
          <a:avLst/>
        </a:prstGeom>
      </xdr:spPr>
    </xdr:pic>
    <xdr:clientData/>
  </xdr:twoCellAnchor>
  <xdr:twoCellAnchor editAs="oneCell">
    <xdr:from>
      <xdr:col>2</xdr:col>
      <xdr:colOff>248957</xdr:colOff>
      <xdr:row>53</xdr:row>
      <xdr:rowOff>50539</xdr:rowOff>
    </xdr:from>
    <xdr:to>
      <xdr:col>3</xdr:col>
      <xdr:colOff>3101097</xdr:colOff>
      <xdr:row>73</xdr:row>
      <xdr:rowOff>93471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C6C273-F251-A2D5-0F92-59E182665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44332" y="10575664"/>
          <a:ext cx="7630515" cy="38529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63</xdr:row>
      <xdr:rowOff>57151</xdr:rowOff>
    </xdr:from>
    <xdr:to>
      <xdr:col>2</xdr:col>
      <xdr:colOff>1938172</xdr:colOff>
      <xdr:row>78</xdr:row>
      <xdr:rowOff>174901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768154-CB05-BC84-178D-520DDFB16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11893551"/>
          <a:ext cx="3131971" cy="28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</xdr:colOff>
      <xdr:row>81</xdr:row>
      <xdr:rowOff>15875</xdr:rowOff>
    </xdr:from>
    <xdr:to>
      <xdr:col>2</xdr:col>
      <xdr:colOff>1381125</xdr:colOff>
      <xdr:row>93</xdr:row>
      <xdr:rowOff>22767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876BC93-EBA2-5C60-4649-E6F1853CF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50" y="15166975"/>
          <a:ext cx="2587625" cy="2216692"/>
        </a:xfrm>
        <a:prstGeom prst="rect">
          <a:avLst/>
        </a:prstGeom>
      </xdr:spPr>
    </xdr:pic>
    <xdr:clientData/>
  </xdr:twoCellAnchor>
  <xdr:twoCellAnchor editAs="oneCell">
    <xdr:from>
      <xdr:col>2</xdr:col>
      <xdr:colOff>1997076</xdr:colOff>
      <xdr:row>63</xdr:row>
      <xdr:rowOff>57149</xdr:rowOff>
    </xdr:from>
    <xdr:to>
      <xdr:col>2</xdr:col>
      <xdr:colOff>3791092</xdr:colOff>
      <xdr:row>78</xdr:row>
      <xdr:rowOff>174899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C5FDB15-4380-E0E5-FBC1-1DF166418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48026" y="11893549"/>
          <a:ext cx="1794016" cy="28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3C03E-9B4F-44C5-95DC-8549C8D0978E}">
  <sheetPr>
    <pageSetUpPr fitToPage="1"/>
  </sheetPr>
  <dimension ref="A1:F51"/>
  <sheetViews>
    <sheetView tabSelected="1" view="pageBreakPreview" zoomScale="78" zoomScaleNormal="85" zoomScaleSheetLayoutView="78" workbookViewId="0">
      <selection activeCell="C18" sqref="C18"/>
    </sheetView>
  </sheetViews>
  <sheetFormatPr defaultRowHeight="14.5" x14ac:dyDescent="0.35"/>
  <cols>
    <col min="1" max="1" width="13.453125" customWidth="1"/>
    <col min="2" max="2" width="3.81640625" customWidth="1"/>
    <col min="3" max="3" width="50.453125" customWidth="1"/>
    <col min="4" max="4" width="7" customWidth="1"/>
    <col min="5" max="5" width="8.7265625" bestFit="1" customWidth="1"/>
  </cols>
  <sheetData>
    <row r="1" spans="1:6" ht="18.5" x14ac:dyDescent="0.45">
      <c r="A1" s="53" t="s">
        <v>13</v>
      </c>
      <c r="B1" s="53"/>
      <c r="C1" s="35"/>
      <c r="D1" s="9" t="s">
        <v>26</v>
      </c>
      <c r="E1" s="2">
        <v>18</v>
      </c>
    </row>
    <row r="2" spans="1:6" ht="29" x14ac:dyDescent="0.35">
      <c r="A2" s="4" t="s">
        <v>3</v>
      </c>
      <c r="B2" s="8" t="s">
        <v>11</v>
      </c>
      <c r="C2" s="4" t="s">
        <v>1</v>
      </c>
      <c r="D2" s="4" t="s">
        <v>0</v>
      </c>
      <c r="E2" s="4" t="s">
        <v>12</v>
      </c>
      <c r="F2" s="4" t="s">
        <v>2</v>
      </c>
    </row>
    <row r="3" spans="1:6" s="12" customFormat="1" ht="15" customHeight="1" x14ac:dyDescent="0.35">
      <c r="A3" s="69" t="s">
        <v>60</v>
      </c>
      <c r="B3" s="10">
        <v>1</v>
      </c>
      <c r="C3" s="18" t="s">
        <v>14</v>
      </c>
      <c r="D3" s="11" t="s">
        <v>5</v>
      </c>
      <c r="E3" s="11">
        <v>1</v>
      </c>
      <c r="F3" s="1">
        <f>E3*E$1</f>
        <v>18</v>
      </c>
    </row>
    <row r="4" spans="1:6" s="12" customFormat="1" x14ac:dyDescent="0.35">
      <c r="A4" s="70"/>
      <c r="B4" s="10">
        <f>B3+1</f>
        <v>2</v>
      </c>
      <c r="C4" s="19" t="s">
        <v>16</v>
      </c>
      <c r="D4" s="11" t="s">
        <v>5</v>
      </c>
      <c r="E4" s="11">
        <v>1</v>
      </c>
      <c r="F4" s="1">
        <f t="shared" ref="F4:F12" si="0">E4*E$1</f>
        <v>18</v>
      </c>
    </row>
    <row r="5" spans="1:6" s="12" customFormat="1" x14ac:dyDescent="0.35">
      <c r="A5" s="70"/>
      <c r="B5" s="10">
        <f t="shared" ref="B5:B6" si="1">B4+1</f>
        <v>3</v>
      </c>
      <c r="C5" s="11" t="s">
        <v>15</v>
      </c>
      <c r="D5" s="11" t="s">
        <v>5</v>
      </c>
      <c r="E5" s="11">
        <v>1</v>
      </c>
      <c r="F5" s="1">
        <f t="shared" si="0"/>
        <v>18</v>
      </c>
    </row>
    <row r="6" spans="1:6" s="12" customFormat="1" x14ac:dyDescent="0.35">
      <c r="A6" s="70"/>
      <c r="B6" s="10">
        <f t="shared" si="1"/>
        <v>4</v>
      </c>
      <c r="C6" s="13" t="s">
        <v>10</v>
      </c>
      <c r="D6" s="11" t="s">
        <v>5</v>
      </c>
      <c r="E6" s="11">
        <v>1</v>
      </c>
      <c r="F6" s="1">
        <f t="shared" si="0"/>
        <v>18</v>
      </c>
    </row>
    <row r="7" spans="1:6" s="12" customFormat="1" x14ac:dyDescent="0.35">
      <c r="A7" s="70"/>
      <c r="B7" s="10">
        <f t="shared" ref="B7:B21" si="2">B6+1</f>
        <v>5</v>
      </c>
      <c r="C7" s="21" t="s">
        <v>17</v>
      </c>
      <c r="D7" s="11" t="s">
        <v>9</v>
      </c>
      <c r="E7" s="11">
        <v>1</v>
      </c>
      <c r="F7" s="1">
        <f t="shared" si="0"/>
        <v>18</v>
      </c>
    </row>
    <row r="8" spans="1:6" s="12" customFormat="1" x14ac:dyDescent="0.35">
      <c r="A8" s="70"/>
      <c r="B8" s="10">
        <f t="shared" si="2"/>
        <v>6</v>
      </c>
      <c r="C8" s="11" t="s">
        <v>18</v>
      </c>
      <c r="D8" s="11" t="s">
        <v>5</v>
      </c>
      <c r="E8" s="11">
        <v>1</v>
      </c>
      <c r="F8" s="1">
        <f t="shared" si="0"/>
        <v>18</v>
      </c>
    </row>
    <row r="9" spans="1:6" s="12" customFormat="1" ht="29" x14ac:dyDescent="0.35">
      <c r="A9" s="70"/>
      <c r="B9" s="10">
        <f t="shared" si="2"/>
        <v>7</v>
      </c>
      <c r="C9" s="11" t="s">
        <v>162</v>
      </c>
      <c r="D9" s="11" t="s">
        <v>5</v>
      </c>
      <c r="E9" s="11">
        <v>1</v>
      </c>
      <c r="F9" s="1">
        <f t="shared" si="0"/>
        <v>18</v>
      </c>
    </row>
    <row r="10" spans="1:6" s="12" customFormat="1" x14ac:dyDescent="0.35">
      <c r="A10" s="70"/>
      <c r="B10" s="10">
        <f t="shared" si="2"/>
        <v>8</v>
      </c>
      <c r="C10" s="11" t="s">
        <v>19</v>
      </c>
      <c r="D10" s="11" t="s">
        <v>5</v>
      </c>
      <c r="E10" s="11">
        <v>1</v>
      </c>
      <c r="F10" s="1">
        <f t="shared" si="0"/>
        <v>18</v>
      </c>
    </row>
    <row r="11" spans="1:6" s="12" customFormat="1" x14ac:dyDescent="0.35">
      <c r="A11" s="70"/>
      <c r="B11" s="10">
        <f t="shared" si="2"/>
        <v>9</v>
      </c>
      <c r="C11" s="21" t="s">
        <v>20</v>
      </c>
      <c r="D11" s="11" t="s">
        <v>5</v>
      </c>
      <c r="E11" s="11">
        <v>1</v>
      </c>
      <c r="F11" s="1">
        <f t="shared" si="0"/>
        <v>18</v>
      </c>
    </row>
    <row r="12" spans="1:6" s="12" customFormat="1" x14ac:dyDescent="0.35">
      <c r="A12" s="70"/>
      <c r="B12" s="10">
        <f t="shared" si="2"/>
        <v>10</v>
      </c>
      <c r="C12" s="13" t="s">
        <v>10</v>
      </c>
      <c r="D12" s="11" t="s">
        <v>5</v>
      </c>
      <c r="E12" s="11">
        <v>1</v>
      </c>
      <c r="F12" s="1">
        <f t="shared" si="0"/>
        <v>18</v>
      </c>
    </row>
    <row r="13" spans="1:6" ht="29" x14ac:dyDescent="0.35">
      <c r="A13" s="70"/>
      <c r="B13" s="10">
        <f t="shared" si="2"/>
        <v>11</v>
      </c>
      <c r="C13" s="3" t="s">
        <v>178</v>
      </c>
      <c r="D13" s="1" t="s">
        <v>5</v>
      </c>
      <c r="E13" s="1">
        <v>1</v>
      </c>
      <c r="F13" s="1">
        <f t="shared" ref="F13:F21" si="3">E13*E$1</f>
        <v>18</v>
      </c>
    </row>
    <row r="14" spans="1:6" x14ac:dyDescent="0.35">
      <c r="A14" s="70"/>
      <c r="B14" s="10">
        <f t="shared" si="2"/>
        <v>12</v>
      </c>
      <c r="C14" s="13" t="s">
        <v>10</v>
      </c>
      <c r="D14" s="1" t="s">
        <v>5</v>
      </c>
      <c r="E14" s="1">
        <v>1</v>
      </c>
      <c r="F14" s="1">
        <f t="shared" si="3"/>
        <v>18</v>
      </c>
    </row>
    <row r="15" spans="1:6" x14ac:dyDescent="0.35">
      <c r="A15" s="70"/>
      <c r="B15" s="10">
        <f t="shared" si="2"/>
        <v>13</v>
      </c>
      <c r="C15" s="21" t="s">
        <v>59</v>
      </c>
      <c r="D15" s="1" t="s">
        <v>9</v>
      </c>
      <c r="E15" s="1">
        <v>1</v>
      </c>
      <c r="F15" s="1">
        <f t="shared" si="3"/>
        <v>18</v>
      </c>
    </row>
    <row r="16" spans="1:6" x14ac:dyDescent="0.35">
      <c r="A16" s="70"/>
      <c r="B16" s="10">
        <f t="shared" si="2"/>
        <v>14</v>
      </c>
      <c r="C16" s="3" t="s">
        <v>61</v>
      </c>
      <c r="D16" s="1" t="s">
        <v>5</v>
      </c>
      <c r="E16" s="3">
        <v>1</v>
      </c>
      <c r="F16" s="1">
        <f t="shared" si="3"/>
        <v>18</v>
      </c>
    </row>
    <row r="17" spans="1:6" x14ac:dyDescent="0.35">
      <c r="A17" s="70"/>
      <c r="B17" s="10">
        <f t="shared" si="2"/>
        <v>15</v>
      </c>
      <c r="C17" s="3" t="s">
        <v>21</v>
      </c>
      <c r="D17" s="1" t="s">
        <v>5</v>
      </c>
      <c r="E17" s="3">
        <v>1</v>
      </c>
      <c r="F17" s="1">
        <f t="shared" si="3"/>
        <v>18</v>
      </c>
    </row>
    <row r="18" spans="1:6" x14ac:dyDescent="0.35">
      <c r="A18" s="70"/>
      <c r="B18" s="10">
        <f t="shared" si="2"/>
        <v>16</v>
      </c>
      <c r="C18" s="19" t="s">
        <v>16</v>
      </c>
      <c r="D18" s="1" t="s">
        <v>5</v>
      </c>
      <c r="E18" s="3">
        <v>1</v>
      </c>
      <c r="F18" s="1">
        <f t="shared" si="3"/>
        <v>18</v>
      </c>
    </row>
    <row r="19" spans="1:6" x14ac:dyDescent="0.35">
      <c r="A19" s="70"/>
      <c r="B19" s="10">
        <f t="shared" si="2"/>
        <v>17</v>
      </c>
      <c r="C19" s="18" t="s">
        <v>14</v>
      </c>
      <c r="D19" s="1" t="s">
        <v>5</v>
      </c>
      <c r="E19" s="3">
        <v>1</v>
      </c>
      <c r="F19" s="1">
        <f t="shared" si="3"/>
        <v>18</v>
      </c>
    </row>
    <row r="20" spans="1:6" ht="29" x14ac:dyDescent="0.35">
      <c r="A20" s="70"/>
      <c r="B20" s="10">
        <f t="shared" si="2"/>
        <v>18</v>
      </c>
      <c r="C20" s="21" t="s">
        <v>189</v>
      </c>
      <c r="D20" s="1" t="s">
        <v>5</v>
      </c>
      <c r="E20" s="3">
        <v>1</v>
      </c>
      <c r="F20" s="1">
        <f t="shared" si="3"/>
        <v>18</v>
      </c>
    </row>
    <row r="21" spans="1:6" x14ac:dyDescent="0.35">
      <c r="A21" s="71"/>
      <c r="B21" s="10">
        <f t="shared" si="2"/>
        <v>19</v>
      </c>
      <c r="C21" s="21" t="s">
        <v>70</v>
      </c>
      <c r="D21" s="1" t="s">
        <v>68</v>
      </c>
      <c r="E21" s="3">
        <v>2</v>
      </c>
      <c r="F21" s="1">
        <f t="shared" si="3"/>
        <v>36</v>
      </c>
    </row>
    <row r="22" spans="1:6" x14ac:dyDescent="0.35">
      <c r="A22" s="14"/>
      <c r="B22" s="15"/>
      <c r="C22" s="16"/>
      <c r="D22" s="5"/>
      <c r="E22" s="17"/>
      <c r="F22" s="5"/>
    </row>
    <row r="23" spans="1:6" x14ac:dyDescent="0.35">
      <c r="A23" s="41" t="s">
        <v>158</v>
      </c>
    </row>
    <row r="51" spans="1:1" x14ac:dyDescent="0.35">
      <c r="A51" s="12" t="s">
        <v>164</v>
      </c>
    </row>
  </sheetData>
  <mergeCells count="1">
    <mergeCell ref="A3:A21"/>
  </mergeCells>
  <pageMargins left="0.7" right="0.7" top="0.75" bottom="0.75" header="0.3" footer="0.3"/>
  <pageSetup paperSize="9" scale="92" fitToHeight="0" orientation="portrait" r:id="rId1"/>
  <rowBreaks count="1" manualBreakCount="1">
    <brk id="49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69AD-2F8A-41FF-A321-3637AD2BD714}">
  <sheetPr>
    <pageSetUpPr fitToPage="1"/>
  </sheetPr>
  <dimension ref="A1:F62"/>
  <sheetViews>
    <sheetView view="pageBreakPreview" zoomScale="85" zoomScaleNormal="100" zoomScaleSheetLayoutView="85" workbookViewId="0">
      <selection activeCell="C23" sqref="C23"/>
    </sheetView>
  </sheetViews>
  <sheetFormatPr defaultRowHeight="14.5" x14ac:dyDescent="0.35"/>
  <cols>
    <col min="1" max="1" width="17" customWidth="1"/>
    <col min="2" max="2" width="6.7265625" customWidth="1"/>
    <col min="3" max="3" width="58.7265625" customWidth="1"/>
    <col min="4" max="4" width="6" customWidth="1"/>
    <col min="5" max="5" width="8.7265625" bestFit="1" customWidth="1"/>
  </cols>
  <sheetData>
    <row r="1" spans="1:6" x14ac:dyDescent="0.35">
      <c r="A1" s="74" t="s">
        <v>22</v>
      </c>
      <c r="B1" s="74"/>
      <c r="C1" s="23" t="s">
        <v>26</v>
      </c>
      <c r="D1" s="2">
        <f>D2+D3</f>
        <v>9</v>
      </c>
      <c r="F1" s="20"/>
    </row>
    <row r="2" spans="1:6" ht="18.75" customHeight="1" x14ac:dyDescent="0.35">
      <c r="A2" s="74"/>
      <c r="B2" s="74"/>
      <c r="C2" s="23" t="s">
        <v>25</v>
      </c>
      <c r="D2" s="2">
        <v>3</v>
      </c>
      <c r="F2" s="20"/>
    </row>
    <row r="3" spans="1:6" x14ac:dyDescent="0.35">
      <c r="A3" s="75"/>
      <c r="B3" s="75"/>
      <c r="C3" s="23" t="s">
        <v>24</v>
      </c>
      <c r="D3" s="2">
        <v>6</v>
      </c>
      <c r="F3" s="20"/>
    </row>
    <row r="4" spans="1:6" ht="29" x14ac:dyDescent="0.35">
      <c r="A4" s="4" t="s">
        <v>3</v>
      </c>
      <c r="B4" s="8" t="s">
        <v>11</v>
      </c>
      <c r="C4" s="4" t="s">
        <v>1</v>
      </c>
      <c r="D4" s="25" t="s">
        <v>0</v>
      </c>
      <c r="E4" s="8" t="s">
        <v>12</v>
      </c>
      <c r="F4" s="8" t="s">
        <v>2</v>
      </c>
    </row>
    <row r="5" spans="1:6" x14ac:dyDescent="0.35">
      <c r="A5" s="72" t="s">
        <v>29</v>
      </c>
      <c r="B5" s="10">
        <v>1</v>
      </c>
      <c r="C5" s="21" t="s">
        <v>27</v>
      </c>
      <c r="D5" s="11" t="s">
        <v>5</v>
      </c>
      <c r="E5" s="11">
        <v>2</v>
      </c>
      <c r="F5" s="11">
        <f>E5*D$2</f>
        <v>6</v>
      </c>
    </row>
    <row r="6" spans="1:6" x14ac:dyDescent="0.35">
      <c r="A6" s="73"/>
      <c r="B6" s="10">
        <f>B5+1</f>
        <v>2</v>
      </c>
      <c r="C6" s="21" t="s">
        <v>31</v>
      </c>
      <c r="D6" s="11" t="s">
        <v>5</v>
      </c>
      <c r="E6" s="11">
        <v>2</v>
      </c>
      <c r="F6" s="11">
        <f>E6*D$2</f>
        <v>6</v>
      </c>
    </row>
    <row r="7" spans="1:6" x14ac:dyDescent="0.35">
      <c r="A7" s="72" t="s">
        <v>41</v>
      </c>
      <c r="B7" s="10">
        <f t="shared" ref="B7:B24" si="0">B6+1</f>
        <v>3</v>
      </c>
      <c r="C7" s="21" t="s">
        <v>28</v>
      </c>
      <c r="D7" s="11" t="s">
        <v>5</v>
      </c>
      <c r="E7" s="11">
        <v>2</v>
      </c>
      <c r="F7" s="11">
        <f>E7*D$3</f>
        <v>12</v>
      </c>
    </row>
    <row r="8" spans="1:6" x14ac:dyDescent="0.35">
      <c r="A8" s="73"/>
      <c r="B8" s="10">
        <f t="shared" si="0"/>
        <v>4</v>
      </c>
      <c r="C8" s="21" t="s">
        <v>32</v>
      </c>
      <c r="D8" s="11" t="s">
        <v>5</v>
      </c>
      <c r="E8" s="11">
        <v>2</v>
      </c>
      <c r="F8" s="11">
        <f>E8*D$3</f>
        <v>12</v>
      </c>
    </row>
    <row r="9" spans="1:6" s="12" customFormat="1" ht="14.5" customHeight="1" x14ac:dyDescent="0.35">
      <c r="A9" s="69" t="s">
        <v>23</v>
      </c>
      <c r="B9" s="10">
        <f t="shared" si="0"/>
        <v>5</v>
      </c>
      <c r="C9" s="22" t="s">
        <v>30</v>
      </c>
      <c r="D9" s="11" t="s">
        <v>5</v>
      </c>
      <c r="E9" s="11">
        <v>1</v>
      </c>
      <c r="F9" s="11">
        <f t="shared" ref="F9:F24" si="1">E9*D$1</f>
        <v>9</v>
      </c>
    </row>
    <row r="10" spans="1:6" s="12" customFormat="1" x14ac:dyDescent="0.35">
      <c r="A10" s="70"/>
      <c r="B10" s="10">
        <f t="shared" si="0"/>
        <v>6</v>
      </c>
      <c r="C10" s="13" t="s">
        <v>33</v>
      </c>
      <c r="D10" s="11" t="s">
        <v>5</v>
      </c>
      <c r="E10" s="11">
        <v>1</v>
      </c>
      <c r="F10" s="1">
        <f t="shared" si="1"/>
        <v>9</v>
      </c>
    </row>
    <row r="11" spans="1:6" s="12" customFormat="1" x14ac:dyDescent="0.35">
      <c r="A11" s="70"/>
      <c r="B11" s="10">
        <f t="shared" si="0"/>
        <v>7</v>
      </c>
      <c r="C11" s="22" t="s">
        <v>30</v>
      </c>
      <c r="D11" s="11" t="s">
        <v>5</v>
      </c>
      <c r="E11" s="11">
        <v>1</v>
      </c>
      <c r="F11" s="1">
        <f t="shared" si="1"/>
        <v>9</v>
      </c>
    </row>
    <row r="12" spans="1:6" s="12" customFormat="1" x14ac:dyDescent="0.35">
      <c r="A12" s="70"/>
      <c r="B12" s="10">
        <f t="shared" si="0"/>
        <v>8</v>
      </c>
      <c r="C12" s="13" t="s">
        <v>33</v>
      </c>
      <c r="D12" s="11" t="s">
        <v>5</v>
      </c>
      <c r="E12" s="11">
        <v>1</v>
      </c>
      <c r="F12" s="1">
        <f t="shared" si="1"/>
        <v>9</v>
      </c>
    </row>
    <row r="13" spans="1:6" s="12" customFormat="1" x14ac:dyDescent="0.35">
      <c r="A13" s="70"/>
      <c r="B13" s="10">
        <f t="shared" si="0"/>
        <v>9</v>
      </c>
      <c r="C13" s="21" t="s">
        <v>163</v>
      </c>
      <c r="D13" s="11" t="s">
        <v>5</v>
      </c>
      <c r="E13" s="11">
        <v>1</v>
      </c>
      <c r="F13" s="1">
        <f t="shared" si="1"/>
        <v>9</v>
      </c>
    </row>
    <row r="14" spans="1:6" s="12" customFormat="1" x14ac:dyDescent="0.35">
      <c r="A14" s="70"/>
      <c r="B14" s="10">
        <f t="shared" si="0"/>
        <v>10</v>
      </c>
      <c r="C14" s="21" t="s">
        <v>34</v>
      </c>
      <c r="D14" s="11" t="s">
        <v>5</v>
      </c>
      <c r="E14" s="11">
        <v>1</v>
      </c>
      <c r="F14" s="1">
        <f t="shared" si="1"/>
        <v>9</v>
      </c>
    </row>
    <row r="15" spans="1:6" s="12" customFormat="1" x14ac:dyDescent="0.35">
      <c r="A15" s="70"/>
      <c r="B15" s="10">
        <f t="shared" si="0"/>
        <v>11</v>
      </c>
      <c r="C15" s="21" t="s">
        <v>37</v>
      </c>
      <c r="D15" s="11" t="s">
        <v>5</v>
      </c>
      <c r="E15" s="11">
        <v>1</v>
      </c>
      <c r="F15" s="1">
        <f t="shared" si="1"/>
        <v>9</v>
      </c>
    </row>
    <row r="16" spans="1:6" s="12" customFormat="1" x14ac:dyDescent="0.35">
      <c r="A16" s="70"/>
      <c r="B16" s="10">
        <f t="shared" si="0"/>
        <v>12</v>
      </c>
      <c r="C16" s="21" t="s">
        <v>35</v>
      </c>
      <c r="D16" s="11" t="s">
        <v>5</v>
      </c>
      <c r="E16" s="11">
        <v>1</v>
      </c>
      <c r="F16" s="1">
        <f t="shared" si="1"/>
        <v>9</v>
      </c>
    </row>
    <row r="17" spans="1:6" s="12" customFormat="1" ht="29" x14ac:dyDescent="0.35">
      <c r="A17" s="70"/>
      <c r="B17" s="10">
        <f t="shared" si="0"/>
        <v>13</v>
      </c>
      <c r="C17" s="21" t="s">
        <v>71</v>
      </c>
      <c r="D17" s="11" t="s">
        <v>5</v>
      </c>
      <c r="E17" s="11">
        <v>1</v>
      </c>
      <c r="F17" s="1">
        <f t="shared" si="1"/>
        <v>9</v>
      </c>
    </row>
    <row r="18" spans="1:6" s="12" customFormat="1" x14ac:dyDescent="0.35">
      <c r="A18" s="70"/>
      <c r="B18" s="10">
        <f t="shared" si="0"/>
        <v>14</v>
      </c>
      <c r="C18" s="21" t="s">
        <v>36</v>
      </c>
      <c r="D18" s="11" t="s">
        <v>5</v>
      </c>
      <c r="E18" s="11">
        <v>1</v>
      </c>
      <c r="F18" s="1">
        <f t="shared" si="1"/>
        <v>9</v>
      </c>
    </row>
    <row r="19" spans="1:6" s="12" customFormat="1" x14ac:dyDescent="0.35">
      <c r="A19" s="70"/>
      <c r="B19" s="10">
        <f t="shared" si="0"/>
        <v>15</v>
      </c>
      <c r="C19" s="22" t="s">
        <v>30</v>
      </c>
      <c r="D19" s="11" t="s">
        <v>5</v>
      </c>
      <c r="E19" s="11">
        <v>1</v>
      </c>
      <c r="F19" s="1">
        <f t="shared" si="1"/>
        <v>9</v>
      </c>
    </row>
    <row r="20" spans="1:6" s="12" customFormat="1" x14ac:dyDescent="0.35">
      <c r="A20" s="70"/>
      <c r="B20" s="10">
        <f t="shared" si="0"/>
        <v>16</v>
      </c>
      <c r="C20" s="13" t="s">
        <v>33</v>
      </c>
      <c r="D20" s="11" t="s">
        <v>5</v>
      </c>
      <c r="E20" s="11">
        <v>1</v>
      </c>
      <c r="F20" s="1">
        <f t="shared" si="1"/>
        <v>9</v>
      </c>
    </row>
    <row r="21" spans="1:6" x14ac:dyDescent="0.35">
      <c r="A21" s="70"/>
      <c r="B21" s="10">
        <f t="shared" si="0"/>
        <v>17</v>
      </c>
      <c r="C21" s="22" t="s">
        <v>30</v>
      </c>
      <c r="D21" s="11" t="s">
        <v>5</v>
      </c>
      <c r="E21" s="11">
        <v>1</v>
      </c>
      <c r="F21" s="1">
        <f t="shared" si="1"/>
        <v>9</v>
      </c>
    </row>
    <row r="22" spans="1:6" x14ac:dyDescent="0.35">
      <c r="A22" s="70"/>
      <c r="B22" s="10">
        <f t="shared" si="0"/>
        <v>18</v>
      </c>
      <c r="C22" s="21" t="s">
        <v>38</v>
      </c>
      <c r="D22" s="1" t="s">
        <v>5</v>
      </c>
      <c r="E22" s="1">
        <v>1</v>
      </c>
      <c r="F22" s="1">
        <f t="shared" si="1"/>
        <v>9</v>
      </c>
    </row>
    <row r="23" spans="1:6" ht="29" x14ac:dyDescent="0.35">
      <c r="A23" s="70"/>
      <c r="B23" s="10">
        <f t="shared" si="0"/>
        <v>19</v>
      </c>
      <c r="C23" s="21" t="s">
        <v>189</v>
      </c>
      <c r="D23" s="1" t="s">
        <v>5</v>
      </c>
      <c r="E23" s="1">
        <v>2</v>
      </c>
      <c r="F23" s="1">
        <f t="shared" si="1"/>
        <v>18</v>
      </c>
    </row>
    <row r="24" spans="1:6" x14ac:dyDescent="0.35">
      <c r="A24" s="71"/>
      <c r="B24" s="10">
        <f t="shared" si="0"/>
        <v>20</v>
      </c>
      <c r="C24" s="21" t="s">
        <v>159</v>
      </c>
      <c r="D24" s="1" t="s">
        <v>43</v>
      </c>
      <c r="E24" s="1">
        <v>1</v>
      </c>
      <c r="F24" s="1">
        <f t="shared" si="1"/>
        <v>9</v>
      </c>
    </row>
    <row r="25" spans="1:6" x14ac:dyDescent="0.35">
      <c r="A25" s="24" t="s">
        <v>160</v>
      </c>
      <c r="B25" s="15"/>
      <c r="C25" s="16"/>
      <c r="D25" s="5"/>
      <c r="E25" s="17"/>
      <c r="F25" s="5"/>
    </row>
    <row r="27" spans="1:6" x14ac:dyDescent="0.35">
      <c r="A27" t="s">
        <v>161</v>
      </c>
    </row>
    <row r="62" spans="1:1" x14ac:dyDescent="0.35">
      <c r="A62" s="12" t="s">
        <v>165</v>
      </c>
    </row>
  </sheetData>
  <mergeCells count="4">
    <mergeCell ref="A5:A6"/>
    <mergeCell ref="A7:A8"/>
    <mergeCell ref="A1:B3"/>
    <mergeCell ref="A9:A24"/>
  </mergeCells>
  <pageMargins left="0.7" right="0.7" top="0.75" bottom="0.75" header="0.3" footer="0.3"/>
  <pageSetup paperSize="9" scale="80" fitToHeight="0" orientation="portrait" r:id="rId1"/>
  <rowBreaks count="1" manualBreakCount="1">
    <brk id="6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D489E-DD04-443F-BBE6-41613418C443}">
  <sheetPr>
    <pageSetUpPr fitToPage="1"/>
  </sheetPr>
  <dimension ref="A1:J55"/>
  <sheetViews>
    <sheetView view="pageBreakPreview" zoomScale="60" zoomScaleNormal="85" workbookViewId="0">
      <selection activeCell="G36" sqref="G36"/>
    </sheetView>
  </sheetViews>
  <sheetFormatPr defaultRowHeight="14.5" x14ac:dyDescent="0.35"/>
  <cols>
    <col min="1" max="1" width="13.453125" customWidth="1"/>
    <col min="2" max="2" width="3" bestFit="1" customWidth="1"/>
    <col min="3" max="3" width="71.7265625" bestFit="1" customWidth="1"/>
    <col min="4" max="4" width="70.54296875" bestFit="1" customWidth="1"/>
    <col min="5" max="5" width="8.81640625" bestFit="1" customWidth="1"/>
    <col min="6" max="6" width="7.54296875" customWidth="1"/>
    <col min="7" max="7" width="10.54296875" bestFit="1" customWidth="1"/>
    <col min="8" max="8" width="8.7265625" bestFit="1" customWidth="1"/>
    <col min="9" max="9" width="10.54296875" bestFit="1" customWidth="1"/>
    <col min="10" max="10" width="8.7265625" bestFit="1" customWidth="1"/>
  </cols>
  <sheetData>
    <row r="1" spans="1:10" ht="18.5" x14ac:dyDescent="0.45">
      <c r="A1" s="7" t="s">
        <v>39</v>
      </c>
      <c r="F1" s="9" t="s">
        <v>44</v>
      </c>
      <c r="G1" s="54">
        <v>10</v>
      </c>
      <c r="H1" s="2"/>
    </row>
    <row r="2" spans="1:10" ht="43.5" x14ac:dyDescent="0.35">
      <c r="A2" s="4" t="s">
        <v>3</v>
      </c>
      <c r="B2" s="8" t="s">
        <v>11</v>
      </c>
      <c r="C2" s="46" t="s">
        <v>130</v>
      </c>
      <c r="D2" s="47" t="s">
        <v>131</v>
      </c>
      <c r="E2" s="46" t="s">
        <v>133</v>
      </c>
      <c r="F2" s="47" t="s">
        <v>134</v>
      </c>
      <c r="G2" s="49" t="s">
        <v>135</v>
      </c>
      <c r="H2" s="50" t="s">
        <v>136</v>
      </c>
      <c r="I2" s="49" t="s">
        <v>137</v>
      </c>
      <c r="J2" s="50" t="s">
        <v>138</v>
      </c>
    </row>
    <row r="3" spans="1:10" ht="15" customHeight="1" x14ac:dyDescent="0.35">
      <c r="A3" s="76" t="s">
        <v>39</v>
      </c>
      <c r="B3" s="10">
        <v>1</v>
      </c>
      <c r="C3" s="31" t="s">
        <v>57</v>
      </c>
      <c r="D3" s="31" t="s">
        <v>57</v>
      </c>
      <c r="E3" s="29" t="s">
        <v>5</v>
      </c>
      <c r="F3" s="29" t="s">
        <v>5</v>
      </c>
      <c r="G3" s="29">
        <v>0.5</v>
      </c>
      <c r="H3" s="29">
        <v>0.5</v>
      </c>
      <c r="I3" s="3">
        <f t="shared" ref="I3:I4" si="0">G3*G$1</f>
        <v>5</v>
      </c>
      <c r="J3" s="3">
        <f t="shared" ref="J3:J4" si="1">H3*G$1</f>
        <v>5</v>
      </c>
    </row>
    <row r="4" spans="1:10" x14ac:dyDescent="0.35">
      <c r="A4" s="76"/>
      <c r="B4" s="10">
        <f>B3+1</f>
        <v>2</v>
      </c>
      <c r="C4" s="31" t="s">
        <v>58</v>
      </c>
      <c r="D4" s="31" t="s">
        <v>58</v>
      </c>
      <c r="E4" s="29" t="s">
        <v>5</v>
      </c>
      <c r="F4" s="29" t="s">
        <v>5</v>
      </c>
      <c r="G4" s="29">
        <v>0.5</v>
      </c>
      <c r="H4" s="29">
        <v>0.5</v>
      </c>
      <c r="I4" s="3">
        <f t="shared" si="0"/>
        <v>5</v>
      </c>
      <c r="J4" s="3">
        <f t="shared" si="1"/>
        <v>5</v>
      </c>
    </row>
    <row r="5" spans="1:10" x14ac:dyDescent="0.35">
      <c r="A5" s="76"/>
      <c r="B5" s="10">
        <f t="shared" ref="B5:B6" si="2">B4+1</f>
        <v>3</v>
      </c>
      <c r="C5" s="52" t="s">
        <v>139</v>
      </c>
      <c r="D5" s="31" t="s">
        <v>62</v>
      </c>
      <c r="E5" s="29" t="s">
        <v>5</v>
      </c>
      <c r="F5" s="29" t="s">
        <v>5</v>
      </c>
      <c r="G5" s="29">
        <v>1</v>
      </c>
      <c r="H5" s="29">
        <v>1</v>
      </c>
      <c r="I5" s="3">
        <f>G5*G$1</f>
        <v>10</v>
      </c>
      <c r="J5" s="3">
        <f>H5*G$1</f>
        <v>10</v>
      </c>
    </row>
    <row r="6" spans="1:10" x14ac:dyDescent="0.35">
      <c r="A6" s="76"/>
      <c r="B6" s="10">
        <f t="shared" si="2"/>
        <v>4</v>
      </c>
      <c r="C6" s="42" t="s">
        <v>132</v>
      </c>
      <c r="D6" s="42" t="s">
        <v>78</v>
      </c>
      <c r="E6" s="29" t="s">
        <v>4</v>
      </c>
      <c r="F6" s="29" t="s">
        <v>9</v>
      </c>
      <c r="G6" s="29">
        <v>18</v>
      </c>
      <c r="H6" s="29">
        <v>3</v>
      </c>
      <c r="I6" s="3">
        <f>G6*G$1</f>
        <v>180</v>
      </c>
      <c r="J6" s="3">
        <f t="shared" ref="J6:J29" si="3">H6*G$1</f>
        <v>30</v>
      </c>
    </row>
    <row r="7" spans="1:10" x14ac:dyDescent="0.35">
      <c r="A7" s="76"/>
      <c r="B7" s="10">
        <f t="shared" ref="B7:B30" si="4">B6+1</f>
        <v>5</v>
      </c>
      <c r="C7" s="52" t="s">
        <v>139</v>
      </c>
      <c r="D7" s="31"/>
      <c r="E7" s="29" t="s">
        <v>5</v>
      </c>
      <c r="F7" s="29" t="s">
        <v>5</v>
      </c>
      <c r="G7" s="29">
        <v>1</v>
      </c>
      <c r="H7" s="29">
        <v>0</v>
      </c>
      <c r="I7" s="3">
        <f>G7*G$1</f>
        <v>10</v>
      </c>
      <c r="J7" s="3">
        <f t="shared" si="3"/>
        <v>0</v>
      </c>
    </row>
    <row r="8" spans="1:10" x14ac:dyDescent="0.35">
      <c r="A8" s="76"/>
      <c r="B8" s="10">
        <f t="shared" si="4"/>
        <v>6</v>
      </c>
      <c r="C8" s="32" t="s">
        <v>82</v>
      </c>
      <c r="D8" s="45" t="s">
        <v>79</v>
      </c>
      <c r="E8" s="29" t="s">
        <v>5</v>
      </c>
      <c r="F8" s="29" t="s">
        <v>5</v>
      </c>
      <c r="G8" s="29">
        <v>1</v>
      </c>
      <c r="H8" s="29">
        <v>1</v>
      </c>
      <c r="I8" s="3">
        <f>G8*G$1</f>
        <v>10</v>
      </c>
      <c r="J8" s="3">
        <f t="shared" si="3"/>
        <v>10</v>
      </c>
    </row>
    <row r="9" spans="1:10" x14ac:dyDescent="0.35">
      <c r="A9" s="76"/>
      <c r="B9" s="10">
        <f t="shared" si="4"/>
        <v>7</v>
      </c>
      <c r="C9" s="40" t="s">
        <v>76</v>
      </c>
      <c r="D9" s="42" t="s">
        <v>179</v>
      </c>
      <c r="E9" s="29" t="s">
        <v>9</v>
      </c>
      <c r="F9" s="29" t="s">
        <v>9</v>
      </c>
      <c r="G9" s="48">
        <v>1</v>
      </c>
      <c r="H9" s="44">
        <f>0.3/5.8</f>
        <v>5.1724137931034482E-2</v>
      </c>
      <c r="I9" s="3">
        <f>ROUNDUP(G9*G$1,0)</f>
        <v>10</v>
      </c>
      <c r="J9" s="3">
        <f>ROUNDUP(H9*G$1,0)</f>
        <v>1</v>
      </c>
    </row>
    <row r="10" spans="1:10" x14ac:dyDescent="0.35">
      <c r="A10" s="76"/>
      <c r="B10" s="10">
        <f t="shared" si="4"/>
        <v>8</v>
      </c>
      <c r="C10" s="32" t="s">
        <v>82</v>
      </c>
      <c r="D10" s="31" t="s">
        <v>83</v>
      </c>
      <c r="E10" s="29" t="s">
        <v>5</v>
      </c>
      <c r="F10" s="29" t="s">
        <v>5</v>
      </c>
      <c r="G10" s="29">
        <v>1</v>
      </c>
      <c r="H10" s="29">
        <v>1</v>
      </c>
      <c r="I10" s="3">
        <f t="shared" ref="I10:I19" si="5">G10*G$1</f>
        <v>10</v>
      </c>
      <c r="J10" s="3">
        <f t="shared" si="3"/>
        <v>10</v>
      </c>
    </row>
    <row r="11" spans="1:10" x14ac:dyDescent="0.35">
      <c r="A11" s="76"/>
      <c r="B11" s="10">
        <f t="shared" si="4"/>
        <v>9</v>
      </c>
      <c r="C11" s="36" t="s">
        <v>63</v>
      </c>
      <c r="D11" s="36" t="s">
        <v>63</v>
      </c>
      <c r="E11" s="29" t="s">
        <v>5</v>
      </c>
      <c r="F11" s="29" t="s">
        <v>5</v>
      </c>
      <c r="G11" s="29">
        <v>1</v>
      </c>
      <c r="H11" s="29">
        <v>1</v>
      </c>
      <c r="I11" s="3">
        <f t="shared" si="5"/>
        <v>10</v>
      </c>
      <c r="J11" s="3">
        <f t="shared" si="3"/>
        <v>10</v>
      </c>
    </row>
    <row r="12" spans="1:10" x14ac:dyDescent="0.35">
      <c r="A12" s="76"/>
      <c r="B12" s="10">
        <f t="shared" si="4"/>
        <v>10</v>
      </c>
      <c r="C12" s="29" t="s">
        <v>72</v>
      </c>
      <c r="D12" s="29" t="s">
        <v>72</v>
      </c>
      <c r="E12" s="29" t="s">
        <v>5</v>
      </c>
      <c r="F12" s="29" t="s">
        <v>5</v>
      </c>
      <c r="G12" s="29">
        <v>1</v>
      </c>
      <c r="H12" s="29">
        <v>1</v>
      </c>
      <c r="I12" s="3">
        <f t="shared" si="5"/>
        <v>10</v>
      </c>
      <c r="J12" s="3">
        <f t="shared" si="3"/>
        <v>10</v>
      </c>
    </row>
    <row r="13" spans="1:10" x14ac:dyDescent="0.35">
      <c r="A13" s="76"/>
      <c r="B13" s="10">
        <f t="shared" si="4"/>
        <v>11</v>
      </c>
      <c r="C13" s="29" t="s">
        <v>42</v>
      </c>
      <c r="D13" s="29" t="s">
        <v>42</v>
      </c>
      <c r="E13" s="29" t="s">
        <v>5</v>
      </c>
      <c r="F13" s="29" t="s">
        <v>5</v>
      </c>
      <c r="G13" s="29">
        <v>0.2</v>
      </c>
      <c r="H13" s="29">
        <v>0.2</v>
      </c>
      <c r="I13" s="3">
        <f t="shared" si="5"/>
        <v>2</v>
      </c>
      <c r="J13" s="3">
        <f t="shared" si="3"/>
        <v>2</v>
      </c>
    </row>
    <row r="14" spans="1:10" x14ac:dyDescent="0.35">
      <c r="A14" s="76"/>
      <c r="B14" s="10">
        <f t="shared" si="4"/>
        <v>12</v>
      </c>
      <c r="C14" s="36" t="s">
        <v>63</v>
      </c>
      <c r="D14" s="36" t="s">
        <v>63</v>
      </c>
      <c r="E14" s="29" t="s">
        <v>5</v>
      </c>
      <c r="F14" s="29" t="s">
        <v>5</v>
      </c>
      <c r="G14" s="29">
        <v>1</v>
      </c>
      <c r="H14" s="29">
        <v>1</v>
      </c>
      <c r="I14" s="3">
        <f t="shared" si="5"/>
        <v>10</v>
      </c>
      <c r="J14" s="3">
        <f t="shared" si="3"/>
        <v>10</v>
      </c>
    </row>
    <row r="15" spans="1:10" x14ac:dyDescent="0.35">
      <c r="A15" s="76"/>
      <c r="B15" s="10">
        <f t="shared" si="4"/>
        <v>13</v>
      </c>
      <c r="C15" s="33" t="s">
        <v>64</v>
      </c>
      <c r="D15" s="33" t="s">
        <v>64</v>
      </c>
      <c r="E15" s="29" t="s">
        <v>5</v>
      </c>
      <c r="F15" s="29" t="s">
        <v>5</v>
      </c>
      <c r="G15" s="29">
        <v>1</v>
      </c>
      <c r="H15" s="29">
        <v>1</v>
      </c>
      <c r="I15" s="3">
        <f t="shared" si="5"/>
        <v>10</v>
      </c>
      <c r="J15" s="3">
        <f t="shared" si="3"/>
        <v>10</v>
      </c>
    </row>
    <row r="16" spans="1:10" x14ac:dyDescent="0.35">
      <c r="A16" s="76"/>
      <c r="B16" s="10">
        <f t="shared" si="4"/>
        <v>14</v>
      </c>
      <c r="C16" s="31" t="s">
        <v>73</v>
      </c>
      <c r="D16" s="31" t="s">
        <v>73</v>
      </c>
      <c r="E16" s="29" t="s">
        <v>5</v>
      </c>
      <c r="F16" s="29" t="s">
        <v>5</v>
      </c>
      <c r="G16" s="29">
        <v>1</v>
      </c>
      <c r="H16" s="29">
        <v>1</v>
      </c>
      <c r="I16" s="3">
        <f t="shared" si="5"/>
        <v>10</v>
      </c>
      <c r="J16" s="3">
        <f t="shared" si="3"/>
        <v>10</v>
      </c>
    </row>
    <row r="17" spans="1:10" x14ac:dyDescent="0.35">
      <c r="A17" s="76"/>
      <c r="B17" s="10">
        <f t="shared" si="4"/>
        <v>15</v>
      </c>
      <c r="C17" s="33" t="s">
        <v>64</v>
      </c>
      <c r="D17" s="33" t="s">
        <v>64</v>
      </c>
      <c r="E17" s="29" t="s">
        <v>5</v>
      </c>
      <c r="F17" s="29" t="s">
        <v>5</v>
      </c>
      <c r="G17" s="29">
        <v>1</v>
      </c>
      <c r="H17" s="29">
        <v>1</v>
      </c>
      <c r="I17" s="3">
        <f t="shared" si="5"/>
        <v>10</v>
      </c>
      <c r="J17" s="3">
        <f t="shared" si="3"/>
        <v>10</v>
      </c>
    </row>
    <row r="18" spans="1:10" x14ac:dyDescent="0.35">
      <c r="A18" s="76"/>
      <c r="B18" s="10">
        <f t="shared" si="4"/>
        <v>16</v>
      </c>
      <c r="C18" s="31" t="s">
        <v>77</v>
      </c>
      <c r="D18" s="31" t="s">
        <v>77</v>
      </c>
      <c r="E18" s="29" t="s">
        <v>5</v>
      </c>
      <c r="F18" s="29" t="s">
        <v>5</v>
      </c>
      <c r="G18" s="29">
        <v>1</v>
      </c>
      <c r="H18" s="29">
        <v>1</v>
      </c>
      <c r="I18" s="3">
        <f t="shared" si="5"/>
        <v>10</v>
      </c>
      <c r="J18" s="3">
        <f t="shared" si="3"/>
        <v>10</v>
      </c>
    </row>
    <row r="19" spans="1:10" x14ac:dyDescent="0.35">
      <c r="A19" s="76"/>
      <c r="B19" s="10">
        <f t="shared" si="4"/>
        <v>17</v>
      </c>
      <c r="C19" s="31" t="s">
        <v>67</v>
      </c>
      <c r="D19" s="31" t="s">
        <v>81</v>
      </c>
      <c r="E19" s="29" t="s">
        <v>5</v>
      </c>
      <c r="F19" s="29" t="s">
        <v>5</v>
      </c>
      <c r="G19" s="29">
        <v>1</v>
      </c>
      <c r="H19" s="29">
        <v>1</v>
      </c>
      <c r="I19" s="3">
        <f t="shared" si="5"/>
        <v>10</v>
      </c>
      <c r="J19" s="3">
        <f t="shared" si="3"/>
        <v>10</v>
      </c>
    </row>
    <row r="20" spans="1:10" x14ac:dyDescent="0.35">
      <c r="A20" s="76"/>
      <c r="B20" s="10">
        <f t="shared" si="4"/>
        <v>18</v>
      </c>
      <c r="C20" s="31" t="s">
        <v>74</v>
      </c>
      <c r="D20" s="42" t="s">
        <v>179</v>
      </c>
      <c r="E20" s="29" t="s">
        <v>9</v>
      </c>
      <c r="F20" s="29" t="s">
        <v>9</v>
      </c>
      <c r="G20" s="48">
        <v>1</v>
      </c>
      <c r="H20" s="43">
        <f>0.1/5.8</f>
        <v>1.7241379310344827E-2</v>
      </c>
      <c r="I20" s="3">
        <f>ROUNDUP(G20*G$1,0)</f>
        <v>10</v>
      </c>
      <c r="J20" s="3">
        <f>ROUNDUP(H20*G$1,0)</f>
        <v>1</v>
      </c>
    </row>
    <row r="21" spans="1:10" s="35" customFormat="1" x14ac:dyDescent="0.35">
      <c r="A21" s="76"/>
      <c r="B21" s="34">
        <f t="shared" si="4"/>
        <v>19</v>
      </c>
      <c r="C21" s="32" t="s">
        <v>82</v>
      </c>
      <c r="D21" s="45" t="s">
        <v>79</v>
      </c>
      <c r="E21" s="29" t="s">
        <v>5</v>
      </c>
      <c r="F21" s="29" t="s">
        <v>5</v>
      </c>
      <c r="G21" s="29">
        <v>1</v>
      </c>
      <c r="H21" s="29">
        <v>1</v>
      </c>
      <c r="I21" s="3">
        <f>G21*G$1</f>
        <v>10</v>
      </c>
      <c r="J21" s="3">
        <f t="shared" si="3"/>
        <v>10</v>
      </c>
    </row>
    <row r="22" spans="1:10" x14ac:dyDescent="0.35">
      <c r="A22" s="76"/>
      <c r="B22" s="10">
        <f t="shared" si="4"/>
        <v>20</v>
      </c>
      <c r="C22" s="40" t="s">
        <v>75</v>
      </c>
      <c r="D22" s="42" t="s">
        <v>179</v>
      </c>
      <c r="E22" s="29" t="s">
        <v>9</v>
      </c>
      <c r="F22" s="29" t="s">
        <v>9</v>
      </c>
      <c r="G22" s="29">
        <v>1</v>
      </c>
      <c r="H22" s="44">
        <f>0.3/5.8</f>
        <v>5.1724137931034482E-2</v>
      </c>
      <c r="I22" s="3">
        <f>ROUNDUP(G22*G$1,0)</f>
        <v>10</v>
      </c>
      <c r="J22" s="3">
        <f>ROUNDUP(H22*G$1,0)</f>
        <v>1</v>
      </c>
    </row>
    <row r="23" spans="1:10" x14ac:dyDescent="0.35">
      <c r="A23" s="76"/>
      <c r="B23" s="10">
        <f t="shared" si="4"/>
        <v>21</v>
      </c>
      <c r="C23" s="31" t="s">
        <v>83</v>
      </c>
      <c r="D23" s="45" t="s">
        <v>79</v>
      </c>
      <c r="E23" s="29" t="s">
        <v>5</v>
      </c>
      <c r="F23" s="29" t="s">
        <v>5</v>
      </c>
      <c r="G23" s="29">
        <v>2</v>
      </c>
      <c r="H23" s="29">
        <v>2</v>
      </c>
      <c r="I23" s="3">
        <f t="shared" ref="I23:I29" si="6">G23*G$1</f>
        <v>20</v>
      </c>
      <c r="J23" s="3">
        <f t="shared" si="3"/>
        <v>20</v>
      </c>
    </row>
    <row r="24" spans="1:10" s="35" customFormat="1" x14ac:dyDescent="0.35">
      <c r="A24" s="76"/>
      <c r="B24" s="10">
        <f t="shared" si="4"/>
        <v>22</v>
      </c>
      <c r="C24" s="31" t="s">
        <v>80</v>
      </c>
      <c r="D24" s="31" t="s">
        <v>80</v>
      </c>
      <c r="E24" s="29" t="s">
        <v>5</v>
      </c>
      <c r="F24" s="29" t="s">
        <v>5</v>
      </c>
      <c r="G24" s="29">
        <v>1</v>
      </c>
      <c r="H24" s="29">
        <v>1</v>
      </c>
      <c r="I24" s="3">
        <f t="shared" si="6"/>
        <v>10</v>
      </c>
      <c r="J24" s="3">
        <f t="shared" si="3"/>
        <v>10</v>
      </c>
    </row>
    <row r="25" spans="1:10" s="35" customFormat="1" x14ac:dyDescent="0.35">
      <c r="A25" s="76"/>
      <c r="B25" s="10">
        <f t="shared" si="4"/>
        <v>23</v>
      </c>
      <c r="C25" s="31" t="s">
        <v>69</v>
      </c>
      <c r="D25" s="31" t="s">
        <v>69</v>
      </c>
      <c r="E25" s="29" t="s">
        <v>68</v>
      </c>
      <c r="F25" s="29" t="s">
        <v>68</v>
      </c>
      <c r="G25" s="29">
        <v>1</v>
      </c>
      <c r="H25" s="29">
        <v>1</v>
      </c>
      <c r="I25" s="3">
        <f t="shared" si="6"/>
        <v>10</v>
      </c>
      <c r="J25" s="3">
        <f t="shared" si="3"/>
        <v>10</v>
      </c>
    </row>
    <row r="26" spans="1:10" s="35" customFormat="1" x14ac:dyDescent="0.35">
      <c r="A26" s="76"/>
      <c r="B26" s="10">
        <f t="shared" si="4"/>
        <v>24</v>
      </c>
      <c r="C26" s="31" t="s">
        <v>70</v>
      </c>
      <c r="D26" s="31" t="s">
        <v>70</v>
      </c>
      <c r="E26" s="29" t="s">
        <v>68</v>
      </c>
      <c r="F26" s="29" t="s">
        <v>68</v>
      </c>
      <c r="G26" s="29">
        <v>2</v>
      </c>
      <c r="H26" s="29">
        <v>1</v>
      </c>
      <c r="I26" s="3">
        <f t="shared" si="6"/>
        <v>20</v>
      </c>
      <c r="J26" s="3">
        <f t="shared" si="3"/>
        <v>10</v>
      </c>
    </row>
    <row r="27" spans="1:10" x14ac:dyDescent="0.35">
      <c r="A27" s="76"/>
      <c r="B27" s="10">
        <f t="shared" si="4"/>
        <v>25</v>
      </c>
      <c r="C27" s="31" t="s">
        <v>141</v>
      </c>
      <c r="D27" s="31" t="s">
        <v>65</v>
      </c>
      <c r="E27" s="29" t="s">
        <v>5</v>
      </c>
      <c r="F27" s="29" t="s">
        <v>5</v>
      </c>
      <c r="G27" s="29">
        <v>1</v>
      </c>
      <c r="H27" s="29">
        <v>1</v>
      </c>
      <c r="I27" s="3">
        <f t="shared" si="6"/>
        <v>10</v>
      </c>
      <c r="J27" s="3">
        <f t="shared" si="3"/>
        <v>10</v>
      </c>
    </row>
    <row r="28" spans="1:10" x14ac:dyDescent="0.35">
      <c r="A28" s="76"/>
      <c r="B28" s="10">
        <f t="shared" si="4"/>
        <v>26</v>
      </c>
      <c r="C28" s="29" t="s">
        <v>140</v>
      </c>
      <c r="D28" s="29" t="s">
        <v>140</v>
      </c>
      <c r="E28" s="29" t="s">
        <v>5</v>
      </c>
      <c r="F28" s="29" t="s">
        <v>5</v>
      </c>
      <c r="G28" s="29">
        <v>6</v>
      </c>
      <c r="H28" s="29">
        <v>6</v>
      </c>
      <c r="I28" s="3">
        <f t="shared" si="6"/>
        <v>60</v>
      </c>
      <c r="J28" s="3">
        <f t="shared" si="3"/>
        <v>60</v>
      </c>
    </row>
    <row r="29" spans="1:10" x14ac:dyDescent="0.35">
      <c r="A29" s="76"/>
      <c r="B29" s="10">
        <f t="shared" si="4"/>
        <v>27</v>
      </c>
      <c r="C29" s="29" t="s">
        <v>48</v>
      </c>
      <c r="D29" s="29" t="s">
        <v>48</v>
      </c>
      <c r="E29" s="29" t="s">
        <v>5</v>
      </c>
      <c r="F29" s="29" t="s">
        <v>5</v>
      </c>
      <c r="G29" s="29">
        <v>0.2</v>
      </c>
      <c r="H29" s="29">
        <v>0.2</v>
      </c>
      <c r="I29" s="3">
        <f t="shared" si="6"/>
        <v>2</v>
      </c>
      <c r="J29" s="3">
        <f t="shared" si="3"/>
        <v>2</v>
      </c>
    </row>
    <row r="30" spans="1:10" x14ac:dyDescent="0.35">
      <c r="A30" s="76"/>
      <c r="B30" s="10">
        <f t="shared" si="4"/>
        <v>28</v>
      </c>
      <c r="C30" s="29" t="s">
        <v>157</v>
      </c>
      <c r="D30" s="29" t="s">
        <v>157</v>
      </c>
      <c r="E30" s="29"/>
      <c r="F30" s="29"/>
      <c r="G30" s="29"/>
      <c r="H30" s="29"/>
      <c r="I30" s="3"/>
      <c r="J30" s="3"/>
    </row>
    <row r="31" spans="1:10" x14ac:dyDescent="0.35">
      <c r="A31" s="62" t="s">
        <v>180</v>
      </c>
      <c r="B31" s="15"/>
      <c r="C31" s="26"/>
      <c r="D31" s="26"/>
      <c r="E31" s="26"/>
      <c r="F31" s="17"/>
      <c r="G31" s="17"/>
      <c r="H31" s="17"/>
      <c r="I31" s="17"/>
      <c r="J31" s="17"/>
    </row>
    <row r="32" spans="1:10" x14ac:dyDescent="0.35">
      <c r="A32" s="14"/>
      <c r="B32" s="15"/>
      <c r="C32" s="26"/>
      <c r="D32" s="26"/>
      <c r="E32" s="26"/>
      <c r="F32" s="17"/>
      <c r="G32" s="17"/>
      <c r="H32" s="17"/>
      <c r="I32" s="17"/>
      <c r="J32" s="17"/>
    </row>
    <row r="33" spans="1:5" x14ac:dyDescent="0.35">
      <c r="A33" s="12" t="s">
        <v>143</v>
      </c>
      <c r="C33" s="38"/>
      <c r="D33" s="38"/>
      <c r="E33" s="38"/>
    </row>
    <row r="34" spans="1:5" x14ac:dyDescent="0.35">
      <c r="C34" s="39"/>
      <c r="D34" s="39"/>
      <c r="E34" s="39"/>
    </row>
    <row r="35" spans="1:5" x14ac:dyDescent="0.35">
      <c r="C35" s="35"/>
      <c r="D35" s="35"/>
      <c r="E35" s="35"/>
    </row>
    <row r="55" spans="1:1" x14ac:dyDescent="0.35">
      <c r="A55" s="12" t="s">
        <v>142</v>
      </c>
    </row>
  </sheetData>
  <mergeCells count="1">
    <mergeCell ref="A3:A30"/>
  </mergeCells>
  <pageMargins left="0.7" right="0.7" top="0.75" bottom="0.75" header="0.3" footer="0.3"/>
  <pageSetup paperSize="9" scale="60" fitToHeight="0" orientation="landscape" r:id="rId1"/>
  <rowBreaks count="1" manualBreakCount="1">
    <brk id="52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ABF65-F48F-4A7D-A8E6-3194A177763C}">
  <sheetPr>
    <pageSetUpPr fitToPage="1"/>
  </sheetPr>
  <dimension ref="A1:G15"/>
  <sheetViews>
    <sheetView view="pageBreakPreview" zoomScale="160" zoomScaleNormal="85" zoomScaleSheetLayoutView="160" workbookViewId="0">
      <selection activeCell="F17" sqref="F17"/>
    </sheetView>
  </sheetViews>
  <sheetFormatPr defaultColWidth="8.7265625" defaultRowHeight="14.5" x14ac:dyDescent="0.35"/>
  <cols>
    <col min="1" max="1" width="18.26953125" style="2" customWidth="1"/>
    <col min="2" max="2" width="3.81640625" style="2" customWidth="1"/>
    <col min="3" max="3" width="54.453125" style="2" customWidth="1"/>
    <col min="4" max="4" width="6.7265625" style="2" bestFit="1" customWidth="1"/>
    <col min="5" max="5" width="8.81640625" style="56" customWidth="1"/>
    <col min="6" max="6" width="46.453125" style="30" customWidth="1"/>
    <col min="7" max="7" width="9.54296875" style="2" bestFit="1" customWidth="1"/>
    <col min="8" max="16384" width="8.7265625" style="2"/>
  </cols>
  <sheetData>
    <row r="1" spans="1:7" ht="18.5" x14ac:dyDescent="0.35">
      <c r="A1" s="28" t="s">
        <v>177</v>
      </c>
      <c r="B1" s="55"/>
      <c r="D1" s="63"/>
    </row>
    <row r="2" spans="1:7" x14ac:dyDescent="0.35">
      <c r="A2" s="4" t="s">
        <v>3</v>
      </c>
      <c r="B2" s="4" t="s">
        <v>11</v>
      </c>
      <c r="C2" s="4" t="s">
        <v>1</v>
      </c>
      <c r="D2" s="4" t="s">
        <v>0</v>
      </c>
      <c r="E2" s="37" t="s">
        <v>2</v>
      </c>
    </row>
    <row r="3" spans="1:7" ht="15" customHeight="1" x14ac:dyDescent="0.35">
      <c r="A3" s="77" t="s">
        <v>183</v>
      </c>
      <c r="B3" s="21">
        <v>1</v>
      </c>
      <c r="C3" s="3" t="s">
        <v>45</v>
      </c>
      <c r="D3" s="21" t="s">
        <v>9</v>
      </c>
      <c r="E3" s="64">
        <f>ROUNDUP((1.1*3700)/5.8,-1)</f>
        <v>710</v>
      </c>
      <c r="F3" s="20" t="s">
        <v>169</v>
      </c>
      <c r="G3" s="57"/>
    </row>
    <row r="4" spans="1:7" ht="15" customHeight="1" x14ac:dyDescent="0.35">
      <c r="A4" s="78"/>
      <c r="B4" s="21">
        <f>B3+1</f>
        <v>2</v>
      </c>
      <c r="C4" s="3" t="s">
        <v>156</v>
      </c>
      <c r="D4" s="21" t="s">
        <v>9</v>
      </c>
      <c r="E4" s="64">
        <f>ROUNDUP((1.05*1100)/5.8,-1)</f>
        <v>200</v>
      </c>
      <c r="F4" s="20" t="s">
        <v>169</v>
      </c>
      <c r="G4" s="57"/>
    </row>
    <row r="5" spans="1:7" x14ac:dyDescent="0.35">
      <c r="A5" s="78"/>
      <c r="B5" s="21">
        <f t="shared" ref="B5:B15" si="0">B4+1</f>
        <v>3</v>
      </c>
      <c r="C5" s="3" t="s">
        <v>168</v>
      </c>
      <c r="D5" s="21" t="s">
        <v>5</v>
      </c>
      <c r="E5" s="64">
        <v>4</v>
      </c>
    </row>
    <row r="6" spans="1:7" x14ac:dyDescent="0.35">
      <c r="A6" s="78"/>
      <c r="B6" s="21">
        <f t="shared" si="0"/>
        <v>4</v>
      </c>
      <c r="C6" s="3" t="s">
        <v>182</v>
      </c>
      <c r="D6" s="21" t="s">
        <v>5</v>
      </c>
      <c r="E6" s="64">
        <v>4</v>
      </c>
    </row>
    <row r="7" spans="1:7" x14ac:dyDescent="0.35">
      <c r="A7" s="79"/>
      <c r="B7" s="21">
        <f t="shared" si="0"/>
        <v>5</v>
      </c>
      <c r="C7" s="3" t="s">
        <v>181</v>
      </c>
      <c r="D7" s="21" t="s">
        <v>5</v>
      </c>
      <c r="E7" s="64">
        <v>8</v>
      </c>
    </row>
    <row r="8" spans="1:7" ht="29" x14ac:dyDescent="0.35">
      <c r="A8" s="1" t="s">
        <v>170</v>
      </c>
      <c r="B8" s="21">
        <f t="shared" si="0"/>
        <v>6</v>
      </c>
      <c r="C8" s="3" t="s">
        <v>56</v>
      </c>
      <c r="D8" s="21" t="s">
        <v>4</v>
      </c>
      <c r="E8" s="64">
        <v>10000</v>
      </c>
    </row>
    <row r="9" spans="1:7" x14ac:dyDescent="0.35">
      <c r="A9" s="77" t="s">
        <v>171</v>
      </c>
      <c r="B9" s="21">
        <f t="shared" si="0"/>
        <v>7</v>
      </c>
      <c r="C9" s="3" t="s">
        <v>66</v>
      </c>
      <c r="D9" s="21" t="s">
        <v>5</v>
      </c>
      <c r="E9" s="64">
        <v>4</v>
      </c>
    </row>
    <row r="10" spans="1:7" x14ac:dyDescent="0.35">
      <c r="A10" s="78"/>
      <c r="B10" s="21">
        <f t="shared" si="0"/>
        <v>8</v>
      </c>
      <c r="C10" s="3" t="s">
        <v>154</v>
      </c>
      <c r="D10" s="21" t="s">
        <v>5</v>
      </c>
      <c r="E10" s="64">
        <v>8</v>
      </c>
    </row>
    <row r="11" spans="1:7" x14ac:dyDescent="0.35">
      <c r="A11" s="79"/>
      <c r="B11" s="21">
        <f t="shared" si="0"/>
        <v>9</v>
      </c>
      <c r="C11" s="3" t="s">
        <v>155</v>
      </c>
      <c r="D11" s="21" t="s">
        <v>5</v>
      </c>
      <c r="E11" s="64">
        <v>8</v>
      </c>
    </row>
    <row r="12" spans="1:7" x14ac:dyDescent="0.35">
      <c r="A12" s="77" t="s">
        <v>184</v>
      </c>
      <c r="B12" s="21">
        <f t="shared" si="0"/>
        <v>10</v>
      </c>
      <c r="C12" s="3" t="s">
        <v>185</v>
      </c>
      <c r="D12" s="21" t="s">
        <v>4</v>
      </c>
      <c r="E12" s="64">
        <v>2500</v>
      </c>
    </row>
    <row r="13" spans="1:7" ht="43.5" x14ac:dyDescent="0.35">
      <c r="A13" s="78"/>
      <c r="B13" s="21">
        <f t="shared" si="0"/>
        <v>11</v>
      </c>
      <c r="C13" s="3" t="s">
        <v>186</v>
      </c>
      <c r="D13" s="21" t="s">
        <v>5</v>
      </c>
      <c r="E13" s="64">
        <v>40</v>
      </c>
    </row>
    <row r="14" spans="1:7" ht="29" x14ac:dyDescent="0.35">
      <c r="A14" s="78"/>
      <c r="B14" s="21">
        <f t="shared" si="0"/>
        <v>12</v>
      </c>
      <c r="C14" s="3" t="s">
        <v>187</v>
      </c>
      <c r="D14" s="21" t="s">
        <v>5</v>
      </c>
      <c r="E14" s="64">
        <v>10</v>
      </c>
    </row>
    <row r="15" spans="1:7" x14ac:dyDescent="0.35">
      <c r="A15" s="79"/>
      <c r="B15" s="21">
        <f t="shared" si="0"/>
        <v>13</v>
      </c>
      <c r="C15" s="1" t="s">
        <v>188</v>
      </c>
      <c r="D15" s="1" t="s">
        <v>5</v>
      </c>
      <c r="E15" s="64">
        <v>20</v>
      </c>
    </row>
  </sheetData>
  <mergeCells count="3">
    <mergeCell ref="A9:A11"/>
    <mergeCell ref="A3:A7"/>
    <mergeCell ref="A12:A15"/>
  </mergeCells>
  <pageMargins left="0.7" right="0.7" top="0.75" bottom="0.75" header="0.3" footer="0.3"/>
  <pageSetup paperSize="9" scale="9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9359F-7DE7-416F-8BD2-424D6591CAA5}">
  <sheetPr>
    <pageSetUpPr fitToPage="1"/>
  </sheetPr>
  <dimension ref="A1:E81"/>
  <sheetViews>
    <sheetView view="pageBreakPreview" zoomScaleNormal="100" zoomScaleSheetLayoutView="100" workbookViewId="0">
      <selection activeCell="C9" sqref="C9"/>
    </sheetView>
  </sheetViews>
  <sheetFormatPr defaultRowHeight="14.5" x14ac:dyDescent="0.35"/>
  <cols>
    <col min="1" max="1" width="14.1796875" customWidth="1"/>
    <col min="2" max="2" width="3.81640625" customWidth="1"/>
    <col min="3" max="3" width="64.7265625" style="35" customWidth="1"/>
    <col min="4" max="4" width="7.54296875" customWidth="1"/>
    <col min="5" max="5" width="8.7265625" bestFit="1" customWidth="1"/>
  </cols>
  <sheetData>
    <row r="1" spans="1:5" ht="18.5" x14ac:dyDescent="0.45">
      <c r="A1" s="7" t="s">
        <v>84</v>
      </c>
      <c r="B1" s="7"/>
      <c r="D1" s="9"/>
    </row>
    <row r="2" spans="1:5" x14ac:dyDescent="0.35">
      <c r="A2" s="4" t="s">
        <v>3</v>
      </c>
      <c r="B2" s="8" t="s">
        <v>11</v>
      </c>
      <c r="C2" s="51" t="s">
        <v>1</v>
      </c>
      <c r="D2" s="4" t="s">
        <v>0</v>
      </c>
      <c r="E2" s="4" t="s">
        <v>2</v>
      </c>
    </row>
    <row r="3" spans="1:5" ht="29" x14ac:dyDescent="0.35">
      <c r="A3" s="69" t="s">
        <v>46</v>
      </c>
      <c r="B3" s="10">
        <v>1</v>
      </c>
      <c r="C3" s="3" t="s">
        <v>53</v>
      </c>
      <c r="D3" s="21" t="s">
        <v>43</v>
      </c>
      <c r="E3" s="1">
        <v>4</v>
      </c>
    </row>
    <row r="4" spans="1:5" x14ac:dyDescent="0.35">
      <c r="A4" s="71"/>
      <c r="B4" s="10">
        <f>B3+1</f>
        <v>2</v>
      </c>
      <c r="C4" s="3" t="s">
        <v>54</v>
      </c>
      <c r="D4" s="21" t="s">
        <v>4</v>
      </c>
      <c r="E4" s="1">
        <v>100</v>
      </c>
    </row>
    <row r="5" spans="1:5" x14ac:dyDescent="0.35">
      <c r="A5" s="1" t="s">
        <v>40</v>
      </c>
      <c r="B5" s="10">
        <f t="shared" ref="B5:B61" si="0">B4+1</f>
        <v>3</v>
      </c>
      <c r="C5" s="3" t="s">
        <v>47</v>
      </c>
      <c r="D5" s="21" t="s">
        <v>5</v>
      </c>
      <c r="E5" s="1">
        <v>1</v>
      </c>
    </row>
    <row r="6" spans="1:5" x14ac:dyDescent="0.35">
      <c r="A6" s="69" t="s">
        <v>55</v>
      </c>
      <c r="B6" s="10">
        <f t="shared" si="0"/>
        <v>4</v>
      </c>
      <c r="C6" s="3" t="s">
        <v>86</v>
      </c>
      <c r="D6" s="21" t="s">
        <v>102</v>
      </c>
      <c r="E6" s="1">
        <v>1</v>
      </c>
    </row>
    <row r="7" spans="1:5" x14ac:dyDescent="0.35">
      <c r="A7" s="70"/>
      <c r="B7" s="10">
        <f t="shared" si="0"/>
        <v>5</v>
      </c>
      <c r="C7" s="3" t="s">
        <v>87</v>
      </c>
      <c r="D7" s="21" t="s">
        <v>102</v>
      </c>
      <c r="E7" s="1">
        <v>1</v>
      </c>
    </row>
    <row r="8" spans="1:5" x14ac:dyDescent="0.35">
      <c r="A8" s="71"/>
      <c r="B8" s="10">
        <f t="shared" si="0"/>
        <v>6</v>
      </c>
      <c r="C8" s="3" t="s">
        <v>167</v>
      </c>
      <c r="D8" s="21" t="s">
        <v>102</v>
      </c>
      <c r="E8" s="1">
        <v>4</v>
      </c>
    </row>
    <row r="9" spans="1:5" x14ac:dyDescent="0.35">
      <c r="A9" s="69" t="s">
        <v>85</v>
      </c>
      <c r="B9" s="10">
        <f t="shared" si="0"/>
        <v>7</v>
      </c>
      <c r="C9" s="3" t="s">
        <v>90</v>
      </c>
      <c r="D9" s="21" t="s">
        <v>102</v>
      </c>
      <c r="E9" s="1">
        <v>1</v>
      </c>
    </row>
    <row r="10" spans="1:5" x14ac:dyDescent="0.35">
      <c r="A10" s="70"/>
      <c r="B10" s="10">
        <f t="shared" si="0"/>
        <v>8</v>
      </c>
      <c r="C10" s="3" t="s">
        <v>88</v>
      </c>
      <c r="D10" s="21" t="s">
        <v>102</v>
      </c>
      <c r="E10" s="1">
        <v>1</v>
      </c>
    </row>
    <row r="11" spans="1:5" x14ac:dyDescent="0.35">
      <c r="A11" s="70"/>
      <c r="B11" s="10">
        <f t="shared" si="0"/>
        <v>9</v>
      </c>
      <c r="C11" s="3" t="s">
        <v>93</v>
      </c>
      <c r="D11" s="21" t="s">
        <v>102</v>
      </c>
      <c r="E11" s="1">
        <v>1</v>
      </c>
    </row>
    <row r="12" spans="1:5" x14ac:dyDescent="0.35">
      <c r="A12" s="70"/>
      <c r="B12" s="10">
        <f t="shared" si="0"/>
        <v>10</v>
      </c>
      <c r="C12" s="3" t="s">
        <v>95</v>
      </c>
      <c r="D12" s="21" t="s">
        <v>102</v>
      </c>
      <c r="E12" s="1">
        <v>1</v>
      </c>
    </row>
    <row r="13" spans="1:5" x14ac:dyDescent="0.35">
      <c r="A13" s="70"/>
      <c r="B13" s="10">
        <f t="shared" si="0"/>
        <v>11</v>
      </c>
      <c r="C13" s="3" t="s">
        <v>92</v>
      </c>
      <c r="D13" s="21" t="s">
        <v>102</v>
      </c>
      <c r="E13" s="1">
        <v>1</v>
      </c>
    </row>
    <row r="14" spans="1:5" x14ac:dyDescent="0.35">
      <c r="A14" s="70"/>
      <c r="B14" s="10">
        <f t="shared" si="0"/>
        <v>12</v>
      </c>
      <c r="C14" s="3" t="s">
        <v>91</v>
      </c>
      <c r="D14" s="21" t="s">
        <v>102</v>
      </c>
      <c r="E14" s="1">
        <v>4</v>
      </c>
    </row>
    <row r="15" spans="1:5" x14ac:dyDescent="0.35">
      <c r="A15" s="70"/>
      <c r="B15" s="10">
        <f t="shared" si="0"/>
        <v>13</v>
      </c>
      <c r="C15" s="3" t="s">
        <v>89</v>
      </c>
      <c r="D15" s="21" t="s">
        <v>102</v>
      </c>
      <c r="E15" s="1">
        <v>2</v>
      </c>
    </row>
    <row r="16" spans="1:5" x14ac:dyDescent="0.35">
      <c r="A16" s="70"/>
      <c r="B16" s="10">
        <f t="shared" si="0"/>
        <v>14</v>
      </c>
      <c r="C16" s="3" t="s">
        <v>94</v>
      </c>
      <c r="D16" s="21" t="s">
        <v>102</v>
      </c>
      <c r="E16" s="1">
        <v>2</v>
      </c>
    </row>
    <row r="17" spans="1:5" x14ac:dyDescent="0.35">
      <c r="A17" s="70"/>
      <c r="B17" s="10">
        <f t="shared" si="0"/>
        <v>15</v>
      </c>
      <c r="C17" s="3" t="s">
        <v>96</v>
      </c>
      <c r="D17" s="21" t="s">
        <v>102</v>
      </c>
      <c r="E17" s="1">
        <v>2</v>
      </c>
    </row>
    <row r="18" spans="1:5" x14ac:dyDescent="0.35">
      <c r="A18" s="70"/>
      <c r="B18" s="10">
        <f t="shared" si="0"/>
        <v>16</v>
      </c>
      <c r="C18" s="3" t="s">
        <v>100</v>
      </c>
      <c r="D18" s="6" t="s">
        <v>43</v>
      </c>
      <c r="E18" s="1">
        <v>1</v>
      </c>
    </row>
    <row r="19" spans="1:5" x14ac:dyDescent="0.35">
      <c r="A19" s="70"/>
      <c r="B19" s="10">
        <f t="shared" si="0"/>
        <v>17</v>
      </c>
      <c r="C19" s="3" t="s">
        <v>97</v>
      </c>
      <c r="D19" s="6" t="s">
        <v>43</v>
      </c>
      <c r="E19" s="1">
        <v>1</v>
      </c>
    </row>
    <row r="20" spans="1:5" x14ac:dyDescent="0.35">
      <c r="A20" s="70"/>
      <c r="B20" s="10">
        <f t="shared" si="0"/>
        <v>18</v>
      </c>
      <c r="C20" s="3" t="s">
        <v>114</v>
      </c>
      <c r="D20" s="21" t="s">
        <v>102</v>
      </c>
      <c r="E20" s="1">
        <v>2</v>
      </c>
    </row>
    <row r="21" spans="1:5" x14ac:dyDescent="0.35">
      <c r="A21" s="70"/>
      <c r="B21" s="10">
        <f t="shared" si="0"/>
        <v>19</v>
      </c>
      <c r="C21" s="3" t="s">
        <v>98</v>
      </c>
      <c r="D21" s="6" t="s">
        <v>43</v>
      </c>
      <c r="E21" s="1">
        <v>1</v>
      </c>
    </row>
    <row r="22" spans="1:5" x14ac:dyDescent="0.35">
      <c r="A22" s="70"/>
      <c r="B22" s="10">
        <f t="shared" si="0"/>
        <v>20</v>
      </c>
      <c r="C22" s="3" t="s">
        <v>99</v>
      </c>
      <c r="D22" s="6" t="s">
        <v>43</v>
      </c>
      <c r="E22" s="1">
        <v>1</v>
      </c>
    </row>
    <row r="23" spans="1:5" x14ac:dyDescent="0.35">
      <c r="A23" s="70"/>
      <c r="B23" s="10">
        <f t="shared" si="0"/>
        <v>21</v>
      </c>
      <c r="C23" s="3" t="s">
        <v>110</v>
      </c>
      <c r="D23" s="6" t="s">
        <v>43</v>
      </c>
      <c r="E23" s="1">
        <v>1</v>
      </c>
    </row>
    <row r="24" spans="1:5" x14ac:dyDescent="0.35">
      <c r="A24" s="70"/>
      <c r="B24" s="10">
        <f t="shared" si="0"/>
        <v>22</v>
      </c>
      <c r="C24" s="3" t="s">
        <v>117</v>
      </c>
      <c r="D24" s="6" t="s">
        <v>102</v>
      </c>
      <c r="E24" s="1">
        <v>1</v>
      </c>
    </row>
    <row r="25" spans="1:5" x14ac:dyDescent="0.35">
      <c r="A25" s="70"/>
      <c r="B25" s="10">
        <f t="shared" si="0"/>
        <v>23</v>
      </c>
      <c r="C25" s="3" t="s">
        <v>119</v>
      </c>
      <c r="D25" s="6" t="s">
        <v>102</v>
      </c>
      <c r="E25" s="1">
        <v>2</v>
      </c>
    </row>
    <row r="26" spans="1:5" x14ac:dyDescent="0.35">
      <c r="A26" s="70"/>
      <c r="B26" s="10">
        <f t="shared" si="0"/>
        <v>24</v>
      </c>
      <c r="C26" s="3" t="s">
        <v>118</v>
      </c>
      <c r="D26" s="6" t="s">
        <v>102</v>
      </c>
      <c r="E26" s="1">
        <v>10</v>
      </c>
    </row>
    <row r="27" spans="1:5" x14ac:dyDescent="0.35">
      <c r="A27" s="70"/>
      <c r="B27" s="10">
        <f t="shared" si="0"/>
        <v>25</v>
      </c>
      <c r="C27" s="3" t="s">
        <v>120</v>
      </c>
      <c r="D27" s="6" t="s">
        <v>102</v>
      </c>
      <c r="E27" s="1">
        <v>2</v>
      </c>
    </row>
    <row r="28" spans="1:5" x14ac:dyDescent="0.35">
      <c r="A28" s="70"/>
      <c r="B28" s="10">
        <f t="shared" si="0"/>
        <v>26</v>
      </c>
      <c r="C28" s="3" t="s">
        <v>151</v>
      </c>
      <c r="D28" s="6" t="s">
        <v>102</v>
      </c>
      <c r="E28" s="1">
        <v>2</v>
      </c>
    </row>
    <row r="29" spans="1:5" x14ac:dyDescent="0.35">
      <c r="A29" s="70"/>
      <c r="B29" s="10">
        <f t="shared" si="0"/>
        <v>27</v>
      </c>
      <c r="C29" s="3" t="s">
        <v>147</v>
      </c>
      <c r="D29" s="6" t="s">
        <v>43</v>
      </c>
      <c r="E29" s="1">
        <v>1</v>
      </c>
    </row>
    <row r="30" spans="1:5" x14ac:dyDescent="0.35">
      <c r="A30" s="70"/>
      <c r="B30" s="10">
        <f t="shared" si="0"/>
        <v>28</v>
      </c>
      <c r="C30" s="3" t="s">
        <v>149</v>
      </c>
      <c r="D30" s="6" t="s">
        <v>43</v>
      </c>
      <c r="E30" s="1">
        <v>1</v>
      </c>
    </row>
    <row r="31" spans="1:5" x14ac:dyDescent="0.35">
      <c r="A31" s="70"/>
      <c r="B31" s="10">
        <f t="shared" si="0"/>
        <v>29</v>
      </c>
      <c r="C31" s="3" t="s">
        <v>152</v>
      </c>
      <c r="D31" s="6" t="s">
        <v>102</v>
      </c>
      <c r="E31" s="1">
        <v>1</v>
      </c>
    </row>
    <row r="32" spans="1:5" x14ac:dyDescent="0.35">
      <c r="A32" s="70"/>
      <c r="B32" s="10">
        <f t="shared" si="0"/>
        <v>30</v>
      </c>
      <c r="C32" s="3" t="s">
        <v>153</v>
      </c>
      <c r="D32" s="6" t="s">
        <v>102</v>
      </c>
      <c r="E32" s="1">
        <v>2</v>
      </c>
    </row>
    <row r="33" spans="1:5" x14ac:dyDescent="0.35">
      <c r="A33" s="70"/>
      <c r="B33" s="10">
        <f t="shared" si="0"/>
        <v>31</v>
      </c>
      <c r="C33" s="3" t="s">
        <v>144</v>
      </c>
      <c r="D33" s="6" t="s">
        <v>102</v>
      </c>
      <c r="E33" s="1">
        <v>2</v>
      </c>
    </row>
    <row r="34" spans="1:5" x14ac:dyDescent="0.35">
      <c r="A34" s="70"/>
      <c r="B34" s="10">
        <f t="shared" si="0"/>
        <v>32</v>
      </c>
      <c r="C34" s="3" t="s">
        <v>101</v>
      </c>
      <c r="D34" s="6" t="s">
        <v>102</v>
      </c>
      <c r="E34" s="1">
        <v>1</v>
      </c>
    </row>
    <row r="35" spans="1:5" x14ac:dyDescent="0.35">
      <c r="A35" s="70"/>
      <c r="B35" s="10">
        <f t="shared" si="0"/>
        <v>33</v>
      </c>
      <c r="C35" s="3" t="s">
        <v>103</v>
      </c>
      <c r="D35" s="6" t="s">
        <v>102</v>
      </c>
      <c r="E35" s="1">
        <v>1</v>
      </c>
    </row>
    <row r="36" spans="1:5" x14ac:dyDescent="0.35">
      <c r="A36" s="70"/>
      <c r="B36" s="10">
        <f t="shared" si="0"/>
        <v>34</v>
      </c>
      <c r="C36" s="3" t="s">
        <v>104</v>
      </c>
      <c r="D36" s="6" t="s">
        <v>102</v>
      </c>
      <c r="E36" s="1">
        <v>1</v>
      </c>
    </row>
    <row r="37" spans="1:5" x14ac:dyDescent="0.35">
      <c r="A37" s="70"/>
      <c r="B37" s="10">
        <f t="shared" si="0"/>
        <v>35</v>
      </c>
      <c r="C37" s="3" t="s">
        <v>105</v>
      </c>
      <c r="D37" s="6" t="s">
        <v>102</v>
      </c>
      <c r="E37" s="1">
        <v>1</v>
      </c>
    </row>
    <row r="38" spans="1:5" x14ac:dyDescent="0.35">
      <c r="A38" s="70"/>
      <c r="B38" s="10">
        <f t="shared" si="0"/>
        <v>36</v>
      </c>
      <c r="C38" s="3" t="s">
        <v>106</v>
      </c>
      <c r="D38" s="6" t="s">
        <v>102</v>
      </c>
      <c r="E38" s="1">
        <v>1</v>
      </c>
    </row>
    <row r="39" spans="1:5" x14ac:dyDescent="0.35">
      <c r="A39" s="70"/>
      <c r="B39" s="10">
        <f t="shared" si="0"/>
        <v>37</v>
      </c>
      <c r="C39" s="3" t="s">
        <v>107</v>
      </c>
      <c r="D39" s="6" t="s">
        <v>102</v>
      </c>
      <c r="E39" s="1">
        <v>1</v>
      </c>
    </row>
    <row r="40" spans="1:5" x14ac:dyDescent="0.35">
      <c r="A40" s="70"/>
      <c r="B40" s="10">
        <f t="shared" si="0"/>
        <v>38</v>
      </c>
      <c r="C40" s="3" t="s">
        <v>108</v>
      </c>
      <c r="D40" s="6" t="s">
        <v>102</v>
      </c>
      <c r="E40" s="1">
        <v>2</v>
      </c>
    </row>
    <row r="41" spans="1:5" x14ac:dyDescent="0.35">
      <c r="A41" s="70"/>
      <c r="B41" s="10">
        <f t="shared" si="0"/>
        <v>39</v>
      </c>
      <c r="C41" s="3" t="s">
        <v>109</v>
      </c>
      <c r="D41" s="6" t="s">
        <v>102</v>
      </c>
      <c r="E41" s="1">
        <v>1</v>
      </c>
    </row>
    <row r="42" spans="1:5" x14ac:dyDescent="0.35">
      <c r="A42" s="70"/>
      <c r="B42" s="10">
        <f t="shared" si="0"/>
        <v>40</v>
      </c>
      <c r="C42" s="3" t="s">
        <v>148</v>
      </c>
      <c r="D42" s="6" t="s">
        <v>102</v>
      </c>
      <c r="E42" s="1">
        <v>1</v>
      </c>
    </row>
    <row r="43" spans="1:5" x14ac:dyDescent="0.35">
      <c r="A43" s="70"/>
      <c r="B43" s="10">
        <f t="shared" si="0"/>
        <v>41</v>
      </c>
      <c r="C43" s="3" t="s">
        <v>150</v>
      </c>
      <c r="D43" s="6" t="s">
        <v>102</v>
      </c>
      <c r="E43" s="1">
        <v>3</v>
      </c>
    </row>
    <row r="44" spans="1:5" x14ac:dyDescent="0.35">
      <c r="A44" s="70"/>
      <c r="B44" s="10">
        <f t="shared" si="0"/>
        <v>42</v>
      </c>
      <c r="C44" s="3" t="s">
        <v>116</v>
      </c>
      <c r="D44" s="6" t="s">
        <v>102</v>
      </c>
      <c r="E44" s="1">
        <v>4</v>
      </c>
    </row>
    <row r="45" spans="1:5" x14ac:dyDescent="0.35">
      <c r="A45" s="70"/>
      <c r="B45" s="10">
        <f t="shared" si="0"/>
        <v>43</v>
      </c>
      <c r="C45" s="3" t="s">
        <v>115</v>
      </c>
      <c r="D45" s="6" t="s">
        <v>102</v>
      </c>
      <c r="E45" s="1">
        <v>1</v>
      </c>
    </row>
    <row r="46" spans="1:5" x14ac:dyDescent="0.35">
      <c r="A46" s="70"/>
      <c r="B46" s="10">
        <f t="shared" si="0"/>
        <v>44</v>
      </c>
      <c r="C46" s="3" t="s">
        <v>111</v>
      </c>
      <c r="D46" s="6" t="s">
        <v>102</v>
      </c>
      <c r="E46" s="1">
        <v>1</v>
      </c>
    </row>
    <row r="47" spans="1:5" x14ac:dyDescent="0.35">
      <c r="A47" s="70"/>
      <c r="B47" s="10">
        <f t="shared" si="0"/>
        <v>45</v>
      </c>
      <c r="C47" s="3" t="s">
        <v>112</v>
      </c>
      <c r="D47" s="6" t="s">
        <v>102</v>
      </c>
      <c r="E47" s="1">
        <v>1</v>
      </c>
    </row>
    <row r="48" spans="1:5" x14ac:dyDescent="0.35">
      <c r="A48" s="70"/>
      <c r="B48" s="10">
        <f t="shared" si="0"/>
        <v>46</v>
      </c>
      <c r="C48" s="3" t="s">
        <v>113</v>
      </c>
      <c r="D48" s="6" t="s">
        <v>102</v>
      </c>
      <c r="E48" s="1">
        <v>1</v>
      </c>
    </row>
    <row r="49" spans="1:5" x14ac:dyDescent="0.35">
      <c r="A49" s="70"/>
      <c r="B49" s="10">
        <f t="shared" si="0"/>
        <v>47</v>
      </c>
      <c r="C49" s="3" t="s">
        <v>50</v>
      </c>
      <c r="D49" s="21" t="s">
        <v>102</v>
      </c>
      <c r="E49" s="1">
        <v>10</v>
      </c>
    </row>
    <row r="50" spans="1:5" x14ac:dyDescent="0.35">
      <c r="A50" s="70"/>
      <c r="B50" s="10">
        <f t="shared" si="0"/>
        <v>48</v>
      </c>
      <c r="C50" s="3" t="s">
        <v>51</v>
      </c>
      <c r="D50" s="21" t="s">
        <v>102</v>
      </c>
      <c r="E50" s="1">
        <v>4</v>
      </c>
    </row>
    <row r="51" spans="1:5" x14ac:dyDescent="0.35">
      <c r="A51" s="70"/>
      <c r="B51" s="10">
        <f t="shared" si="0"/>
        <v>49</v>
      </c>
      <c r="C51" s="3" t="s">
        <v>52</v>
      </c>
      <c r="D51" s="21" t="s">
        <v>102</v>
      </c>
      <c r="E51" s="1">
        <v>2</v>
      </c>
    </row>
    <row r="52" spans="1:5" x14ac:dyDescent="0.35">
      <c r="A52" s="70"/>
      <c r="B52" s="10">
        <f t="shared" si="0"/>
        <v>50</v>
      </c>
      <c r="C52" s="3" t="s">
        <v>121</v>
      </c>
      <c r="D52" s="21" t="s">
        <v>102</v>
      </c>
      <c r="E52" s="1">
        <v>1</v>
      </c>
    </row>
    <row r="53" spans="1:5" x14ac:dyDescent="0.35">
      <c r="A53" s="70"/>
      <c r="B53" s="10">
        <f t="shared" si="0"/>
        <v>51</v>
      </c>
      <c r="C53" s="3" t="s">
        <v>122</v>
      </c>
      <c r="D53" s="21" t="s">
        <v>102</v>
      </c>
      <c r="E53" s="1">
        <v>1</v>
      </c>
    </row>
    <row r="54" spans="1:5" x14ac:dyDescent="0.35">
      <c r="A54" s="70"/>
      <c r="B54" s="10">
        <f t="shared" si="0"/>
        <v>52</v>
      </c>
      <c r="C54" s="3" t="s">
        <v>123</v>
      </c>
      <c r="D54" s="21" t="s">
        <v>102</v>
      </c>
      <c r="E54" s="1">
        <v>1</v>
      </c>
    </row>
    <row r="55" spans="1:5" x14ac:dyDescent="0.35">
      <c r="A55" s="70"/>
      <c r="B55" s="10">
        <f t="shared" si="0"/>
        <v>53</v>
      </c>
      <c r="C55" s="3" t="s">
        <v>124</v>
      </c>
      <c r="D55" s="21" t="s">
        <v>102</v>
      </c>
      <c r="E55" s="1">
        <v>1</v>
      </c>
    </row>
    <row r="56" spans="1:5" x14ac:dyDescent="0.35">
      <c r="A56" s="70"/>
      <c r="B56" s="10">
        <f t="shared" si="0"/>
        <v>54</v>
      </c>
      <c r="C56" s="3" t="s">
        <v>125</v>
      </c>
      <c r="D56" s="21" t="s">
        <v>102</v>
      </c>
      <c r="E56" s="1">
        <v>200</v>
      </c>
    </row>
    <row r="57" spans="1:5" x14ac:dyDescent="0.35">
      <c r="A57" s="70"/>
      <c r="B57" s="10">
        <f t="shared" si="0"/>
        <v>55</v>
      </c>
      <c r="C57" s="3" t="s">
        <v>126</v>
      </c>
      <c r="D57" s="21" t="s">
        <v>102</v>
      </c>
      <c r="E57" s="1">
        <v>2</v>
      </c>
    </row>
    <row r="58" spans="1:5" x14ac:dyDescent="0.35">
      <c r="A58" s="70"/>
      <c r="B58" s="10">
        <f t="shared" si="0"/>
        <v>56</v>
      </c>
      <c r="C58" s="3" t="s">
        <v>127</v>
      </c>
      <c r="D58" s="21" t="s">
        <v>128</v>
      </c>
      <c r="E58" s="1">
        <v>4</v>
      </c>
    </row>
    <row r="59" spans="1:5" x14ac:dyDescent="0.35">
      <c r="A59" s="70"/>
      <c r="B59" s="10">
        <f t="shared" si="0"/>
        <v>57</v>
      </c>
      <c r="C59" s="3" t="s">
        <v>129</v>
      </c>
      <c r="D59" s="21" t="s">
        <v>128</v>
      </c>
      <c r="E59" s="1">
        <v>4</v>
      </c>
    </row>
    <row r="60" spans="1:5" x14ac:dyDescent="0.35">
      <c r="A60" s="70"/>
      <c r="B60" s="10">
        <f t="shared" si="0"/>
        <v>58</v>
      </c>
      <c r="C60" s="3" t="s">
        <v>145</v>
      </c>
      <c r="D60" s="21" t="s">
        <v>68</v>
      </c>
      <c r="E60" s="1">
        <v>40</v>
      </c>
    </row>
    <row r="61" spans="1:5" x14ac:dyDescent="0.35">
      <c r="A61" s="71"/>
      <c r="B61" s="10">
        <f t="shared" si="0"/>
        <v>59</v>
      </c>
      <c r="C61" s="3" t="s">
        <v>146</v>
      </c>
      <c r="D61" s="21" t="s">
        <v>68</v>
      </c>
      <c r="E61" s="1">
        <v>40</v>
      </c>
    </row>
    <row r="63" spans="1:5" x14ac:dyDescent="0.35">
      <c r="A63" s="12" t="s">
        <v>166</v>
      </c>
    </row>
    <row r="78" spans="1:1" x14ac:dyDescent="0.35">
      <c r="A78" s="27"/>
    </row>
    <row r="81" spans="1:1" x14ac:dyDescent="0.35">
      <c r="A81" s="12" t="s">
        <v>49</v>
      </c>
    </row>
  </sheetData>
  <mergeCells count="3">
    <mergeCell ref="A3:A4"/>
    <mergeCell ref="A6:A8"/>
    <mergeCell ref="A9:A61"/>
  </mergeCell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6F719-B689-46C7-B2DB-78185CA06255}">
  <sheetPr>
    <pageSetUpPr fitToPage="1"/>
  </sheetPr>
  <dimension ref="A1:E19"/>
  <sheetViews>
    <sheetView view="pageBreakPreview" zoomScale="160" zoomScaleNormal="115" zoomScaleSheetLayoutView="160" workbookViewId="0">
      <selection activeCell="C9" sqref="C9"/>
    </sheetView>
  </sheetViews>
  <sheetFormatPr defaultColWidth="8.7265625" defaultRowHeight="14.5" x14ac:dyDescent="0.35"/>
  <cols>
    <col min="1" max="1" width="11.1796875" style="54" customWidth="1"/>
    <col min="2" max="2" width="2.81640625" style="54" bestFit="1" customWidth="1"/>
    <col min="3" max="3" width="45.453125" style="54" bestFit="1" customWidth="1"/>
    <col min="4" max="4" width="7.7265625" style="54" customWidth="1"/>
    <col min="5" max="5" width="8.81640625" style="54" bestFit="1" customWidth="1"/>
    <col min="6" max="16384" width="8.7265625" style="54"/>
  </cols>
  <sheetData>
    <row r="1" spans="1:5" ht="18.5" x14ac:dyDescent="0.35">
      <c r="A1" s="58" t="s">
        <v>172</v>
      </c>
      <c r="B1" s="58"/>
    </row>
    <row r="2" spans="1:5" s="60" customFormat="1" x14ac:dyDescent="0.35">
      <c r="A2" s="51" t="s">
        <v>3</v>
      </c>
      <c r="B2" s="51" t="s">
        <v>11</v>
      </c>
      <c r="C2" s="51" t="s">
        <v>1</v>
      </c>
      <c r="D2" s="51" t="s">
        <v>0</v>
      </c>
      <c r="E2" s="59" t="s">
        <v>2</v>
      </c>
    </row>
    <row r="3" spans="1:5" x14ac:dyDescent="0.35">
      <c r="A3" s="80" t="s">
        <v>7</v>
      </c>
      <c r="B3" s="61">
        <v>1</v>
      </c>
      <c r="C3" s="66" t="s">
        <v>190</v>
      </c>
      <c r="D3" s="67" t="s">
        <v>5</v>
      </c>
      <c r="E3" s="68">
        <v>4</v>
      </c>
    </row>
    <row r="4" spans="1:5" x14ac:dyDescent="0.35">
      <c r="A4" s="80"/>
      <c r="B4" s="61">
        <f>B3+1</f>
        <v>2</v>
      </c>
      <c r="C4" s="66" t="s">
        <v>202</v>
      </c>
      <c r="D4" s="67" t="s">
        <v>5</v>
      </c>
      <c r="E4" s="67">
        <v>6</v>
      </c>
    </row>
    <row r="5" spans="1:5" ht="29" x14ac:dyDescent="0.35">
      <c r="A5" s="80"/>
      <c r="B5" s="61">
        <f t="shared" ref="B5:B19" si="0">B4+1</f>
        <v>3</v>
      </c>
      <c r="C5" s="66" t="s">
        <v>191</v>
      </c>
      <c r="D5" s="67" t="s">
        <v>5</v>
      </c>
      <c r="E5" s="67">
        <v>10</v>
      </c>
    </row>
    <row r="6" spans="1:5" x14ac:dyDescent="0.35">
      <c r="A6" s="80"/>
      <c r="B6" s="61">
        <f t="shared" si="0"/>
        <v>4</v>
      </c>
      <c r="C6" s="66" t="s">
        <v>192</v>
      </c>
      <c r="D6" s="67" t="s">
        <v>5</v>
      </c>
      <c r="E6" s="67">
        <v>4</v>
      </c>
    </row>
    <row r="7" spans="1:5" x14ac:dyDescent="0.35">
      <c r="A7" s="80"/>
      <c r="B7" s="61">
        <f t="shared" si="0"/>
        <v>5</v>
      </c>
      <c r="C7" s="66" t="s">
        <v>193</v>
      </c>
      <c r="D7" s="67" t="s">
        <v>5</v>
      </c>
      <c r="E7" s="67">
        <v>6</v>
      </c>
    </row>
    <row r="8" spans="1:5" x14ac:dyDescent="0.35">
      <c r="A8" s="80"/>
      <c r="B8" s="61">
        <f t="shared" si="0"/>
        <v>6</v>
      </c>
      <c r="C8" s="66" t="s">
        <v>6</v>
      </c>
      <c r="D8" s="68" t="s">
        <v>176</v>
      </c>
      <c r="E8" s="67">
        <v>20</v>
      </c>
    </row>
    <row r="9" spans="1:5" ht="29" x14ac:dyDescent="0.35">
      <c r="A9" s="80"/>
      <c r="B9" s="65">
        <f t="shared" si="0"/>
        <v>7</v>
      </c>
      <c r="C9" s="66" t="s">
        <v>203</v>
      </c>
      <c r="D9" s="67" t="s">
        <v>201</v>
      </c>
      <c r="E9" s="67">
        <v>1</v>
      </c>
    </row>
    <row r="10" spans="1:5" x14ac:dyDescent="0.35">
      <c r="A10" s="80"/>
      <c r="B10" s="65">
        <f t="shared" si="0"/>
        <v>8</v>
      </c>
      <c r="C10" s="66" t="s">
        <v>194</v>
      </c>
      <c r="D10" s="67" t="s">
        <v>5</v>
      </c>
      <c r="E10" s="67">
        <v>4</v>
      </c>
    </row>
    <row r="11" spans="1:5" x14ac:dyDescent="0.35">
      <c r="A11" s="80"/>
      <c r="B11" s="65">
        <f t="shared" si="0"/>
        <v>9</v>
      </c>
      <c r="C11" s="66" t="s">
        <v>195</v>
      </c>
      <c r="D11" s="67" t="s">
        <v>5</v>
      </c>
      <c r="E11" s="67">
        <v>4</v>
      </c>
    </row>
    <row r="12" spans="1:5" x14ac:dyDescent="0.35">
      <c r="A12" s="80"/>
      <c r="B12" s="65">
        <f t="shared" si="0"/>
        <v>10</v>
      </c>
      <c r="C12" s="66" t="s">
        <v>196</v>
      </c>
      <c r="D12" s="67" t="s">
        <v>5</v>
      </c>
      <c r="E12" s="67">
        <v>2</v>
      </c>
    </row>
    <row r="13" spans="1:5" x14ac:dyDescent="0.35">
      <c r="A13" s="80"/>
      <c r="B13" s="65">
        <f t="shared" si="0"/>
        <v>11</v>
      </c>
      <c r="C13" s="66" t="s">
        <v>197</v>
      </c>
      <c r="D13" s="67" t="s">
        <v>5</v>
      </c>
      <c r="E13" s="67">
        <v>4</v>
      </c>
    </row>
    <row r="14" spans="1:5" x14ac:dyDescent="0.35">
      <c r="A14" s="80"/>
      <c r="B14" s="65">
        <f t="shared" si="0"/>
        <v>12</v>
      </c>
      <c r="C14" s="66" t="s">
        <v>198</v>
      </c>
      <c r="D14" s="67" t="s">
        <v>5</v>
      </c>
      <c r="E14" s="67">
        <v>4</v>
      </c>
    </row>
    <row r="15" spans="1:5" x14ac:dyDescent="0.35">
      <c r="A15" s="80"/>
      <c r="B15" s="65">
        <f t="shared" si="0"/>
        <v>13</v>
      </c>
      <c r="C15" s="66" t="s">
        <v>199</v>
      </c>
      <c r="D15" s="67" t="s">
        <v>5</v>
      </c>
      <c r="E15" s="67">
        <v>4</v>
      </c>
    </row>
    <row r="16" spans="1:5" x14ac:dyDescent="0.35">
      <c r="A16" s="80"/>
      <c r="B16" s="65">
        <f t="shared" si="0"/>
        <v>14</v>
      </c>
      <c r="C16" s="66" t="s">
        <v>200</v>
      </c>
      <c r="D16" s="67" t="s">
        <v>5</v>
      </c>
      <c r="E16" s="67">
        <v>2</v>
      </c>
    </row>
    <row r="17" spans="1:5" x14ac:dyDescent="0.35">
      <c r="A17" s="76" t="s">
        <v>8</v>
      </c>
      <c r="B17" s="65">
        <f t="shared" si="0"/>
        <v>15</v>
      </c>
      <c r="C17" s="3" t="s">
        <v>173</v>
      </c>
      <c r="D17" s="1" t="s">
        <v>176</v>
      </c>
      <c r="E17" s="1">
        <v>40</v>
      </c>
    </row>
    <row r="18" spans="1:5" x14ac:dyDescent="0.35">
      <c r="A18" s="76"/>
      <c r="B18" s="65">
        <f t="shared" si="0"/>
        <v>16</v>
      </c>
      <c r="C18" s="1" t="s">
        <v>175</v>
      </c>
      <c r="D18" s="1" t="s">
        <v>176</v>
      </c>
      <c r="E18" s="1">
        <v>20</v>
      </c>
    </row>
    <row r="19" spans="1:5" x14ac:dyDescent="0.35">
      <c r="A19" s="76"/>
      <c r="B19" s="61">
        <f t="shared" si="0"/>
        <v>17</v>
      </c>
      <c r="C19" s="1" t="s">
        <v>174</v>
      </c>
      <c r="D19" s="1" t="s">
        <v>176</v>
      </c>
      <c r="E19" s="1">
        <v>40</v>
      </c>
    </row>
  </sheetData>
  <mergeCells count="2">
    <mergeCell ref="A3:A16"/>
    <mergeCell ref="A17:A19"/>
  </mergeCells>
  <pageMargins left="0.7" right="0.7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40mm flowmeters</vt:lpstr>
      <vt:lpstr>80mm flowmeters</vt:lpstr>
      <vt:lpstr>15mm HH meters</vt:lpstr>
      <vt:lpstr>Pipe &amp; fittings</vt:lpstr>
      <vt:lpstr>Equipment &amp; tools</vt:lpstr>
      <vt:lpstr>Solar &amp; wind pump parts</vt:lpstr>
      <vt:lpstr>'15mm HH meters'!Print_Area</vt:lpstr>
      <vt:lpstr>'Equipment &amp; tools'!Print_Area</vt:lpstr>
      <vt:lpstr>'Solar &amp; wind pump parts'!Print_Area</vt:lpstr>
      <vt:lpstr>'Equipment &amp; tools'!Print_Titles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Jake</dc:creator>
  <cp:lastModifiedBy>Heilala Erenavula</cp:lastModifiedBy>
  <cp:lastPrinted>2022-10-31T03:14:27Z</cp:lastPrinted>
  <dcterms:created xsi:type="dcterms:W3CDTF">2022-06-21T20:12:04Z</dcterms:created>
  <dcterms:modified xsi:type="dcterms:W3CDTF">2022-12-21T02:32:27Z</dcterms:modified>
</cp:coreProperties>
</file>