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annoelr\Desktop\"/>
    </mc:Choice>
  </mc:AlternateContent>
  <bookViews>
    <workbookView xWindow="0" yWindow="0" windowWidth="28800" windowHeight="12435" firstSheet="16" activeTab="18"/>
  </bookViews>
  <sheets>
    <sheet name="Road No1 Naviago No.1" sheetId="1" r:id="rId1"/>
    <sheet name="Road No2 Naviago No.2" sheetId="34" r:id="rId2"/>
    <sheet name="Road No3 Naviago No.3" sheetId="37" r:id="rId3"/>
    <sheet name="Road No5 Kitione Nasau" sheetId="38" r:id="rId4"/>
    <sheet name="Road No6 Inoke Navunilagi" sheetId="39" r:id="rId5"/>
    <sheet name="Road No7 Tamani " sheetId="40" r:id="rId6"/>
    <sheet name="Road No8 Bila Mosque" sheetId="41" r:id="rId7"/>
    <sheet name="Road No10 Drasa 18-16" sheetId="42" r:id="rId8"/>
    <sheet name="Road No14 Gangaiya" sheetId="43" r:id="rId9"/>
    <sheet name="Road No15 Bal Meek" sheetId="44" r:id="rId10"/>
    <sheet name="Road No18 Ram Phal Singh" sheetId="45" r:id="rId11"/>
    <sheet name="Road No89 Saret Chand" sheetId="46" r:id="rId12"/>
    <sheet name="Road No212 Naviago 2-1" sheetId="47" r:id="rId13"/>
    <sheet name="Road No203 Naviago 3-1" sheetId="48" r:id="rId14"/>
    <sheet name="Road No206 Inoke Navunilagi No1" sheetId="49" r:id="rId15"/>
    <sheet name="Road No208 Bila Mosque No.1" sheetId="50" r:id="rId16"/>
    <sheet name="Road No.214 Gangaiya No.1" sheetId="51" r:id="rId17"/>
    <sheet name="Road No303 Sanita Lal No.1" sheetId="52" r:id="rId18"/>
    <sheet name="Road No306 Inoke Navunilagi No2" sheetId="53" r:id="rId1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53" l="1"/>
  <c r="H18" i="53"/>
  <c r="H21" i="53"/>
  <c r="H22" i="53"/>
  <c r="H23" i="53"/>
  <c r="H25" i="53"/>
  <c r="H26" i="53"/>
  <c r="H27" i="53"/>
  <c r="H29" i="53"/>
  <c r="H30" i="53"/>
  <c r="H31" i="53"/>
  <c r="H32" i="53"/>
  <c r="F33" i="53"/>
  <c r="H33" i="53"/>
  <c r="F36" i="53"/>
  <c r="H36" i="53"/>
  <c r="H37" i="53"/>
  <c r="H38" i="53"/>
  <c r="H41" i="53"/>
  <c r="H44" i="53"/>
  <c r="F45" i="53"/>
  <c r="H45" i="53"/>
  <c r="F46" i="53"/>
  <c r="H46" i="53"/>
  <c r="H47" i="53"/>
  <c r="H50" i="53"/>
  <c r="H51" i="53"/>
  <c r="H52" i="53"/>
  <c r="H54" i="53"/>
  <c r="H57" i="53"/>
  <c r="H58" i="53"/>
  <c r="H59" i="53"/>
  <c r="H60" i="53"/>
  <c r="H61" i="53"/>
  <c r="H62" i="53"/>
  <c r="H63" i="53"/>
  <c r="H64" i="53"/>
  <c r="H65" i="53"/>
  <c r="H67" i="53" l="1"/>
  <c r="H17" i="52"/>
  <c r="H18" i="52"/>
  <c r="H21" i="52"/>
  <c r="H22" i="52"/>
  <c r="H23" i="52"/>
  <c r="H25" i="52"/>
  <c r="H26" i="52"/>
  <c r="H27" i="52"/>
  <c r="H29" i="52"/>
  <c r="H30" i="52"/>
  <c r="H31" i="52"/>
  <c r="H32" i="52"/>
  <c r="H33" i="52"/>
  <c r="H36" i="52"/>
  <c r="H37" i="52"/>
  <c r="H38" i="52"/>
  <c r="H41" i="52"/>
  <c r="H44" i="52"/>
  <c r="F45" i="52"/>
  <c r="H45" i="52"/>
  <c r="F46" i="52"/>
  <c r="H46" i="52"/>
  <c r="H47" i="52"/>
  <c r="H50" i="52"/>
  <c r="H51" i="52"/>
  <c r="H52" i="52"/>
  <c r="H54" i="52"/>
  <c r="H57" i="52"/>
  <c r="H58" i="52"/>
  <c r="H59" i="52"/>
  <c r="H60" i="52"/>
  <c r="H61" i="52"/>
  <c r="H62" i="52"/>
  <c r="H63" i="52"/>
  <c r="H64" i="52"/>
  <c r="H65" i="52"/>
  <c r="H67" i="52" l="1"/>
  <c r="H17" i="51"/>
  <c r="H18" i="51"/>
  <c r="H21" i="51"/>
  <c r="H22" i="51"/>
  <c r="H23" i="51"/>
  <c r="H25" i="51"/>
  <c r="H26" i="51"/>
  <c r="H27" i="51"/>
  <c r="H29" i="51"/>
  <c r="H30" i="51"/>
  <c r="H31" i="51"/>
  <c r="H32" i="51"/>
  <c r="F33" i="51"/>
  <c r="H33" i="51"/>
  <c r="H36" i="51"/>
  <c r="H37" i="51"/>
  <c r="H38" i="51"/>
  <c r="H41" i="51"/>
  <c r="H44" i="51"/>
  <c r="F45" i="51"/>
  <c r="H45" i="51" s="1"/>
  <c r="F46" i="51"/>
  <c r="H46" i="51"/>
  <c r="H47" i="51"/>
  <c r="H50" i="51"/>
  <c r="H51" i="51"/>
  <c r="H52" i="51"/>
  <c r="H54" i="51"/>
  <c r="H57" i="51"/>
  <c r="H58" i="51"/>
  <c r="H59" i="51"/>
  <c r="H60" i="51"/>
  <c r="H61" i="51"/>
  <c r="H62" i="51"/>
  <c r="H63" i="51"/>
  <c r="H64" i="51"/>
  <c r="H65" i="51"/>
  <c r="H67" i="51" l="1"/>
  <c r="H17" i="50"/>
  <c r="H18" i="50"/>
  <c r="H21" i="50"/>
  <c r="H22" i="50"/>
  <c r="F23" i="50"/>
  <c r="H23" i="50" s="1"/>
  <c r="H25" i="50"/>
  <c r="H26" i="50"/>
  <c r="H27" i="50"/>
  <c r="H29" i="50"/>
  <c r="H30" i="50"/>
  <c r="H31" i="50"/>
  <c r="H32" i="50"/>
  <c r="F33" i="50"/>
  <c r="H33" i="50"/>
  <c r="F36" i="50"/>
  <c r="H36" i="50"/>
  <c r="H37" i="50"/>
  <c r="H38" i="50"/>
  <c r="H41" i="50"/>
  <c r="H44" i="50"/>
  <c r="F45" i="50"/>
  <c r="H45" i="50"/>
  <c r="F46" i="50"/>
  <c r="H46" i="50"/>
  <c r="H47" i="50"/>
  <c r="H50" i="50"/>
  <c r="H51" i="50"/>
  <c r="H52" i="50"/>
  <c r="H54" i="50"/>
  <c r="H57" i="50"/>
  <c r="H58" i="50"/>
  <c r="H59" i="50"/>
  <c r="H60" i="50"/>
  <c r="H61" i="50"/>
  <c r="H62" i="50"/>
  <c r="H63" i="50"/>
  <c r="H64" i="50"/>
  <c r="H65" i="50"/>
  <c r="H67" i="50" l="1"/>
  <c r="H17" i="49"/>
  <c r="H18" i="49"/>
  <c r="H21" i="49"/>
  <c r="H22" i="49"/>
  <c r="H23" i="49"/>
  <c r="H25" i="49"/>
  <c r="H26" i="49"/>
  <c r="H27" i="49"/>
  <c r="H29" i="49"/>
  <c r="H30" i="49"/>
  <c r="H31" i="49"/>
  <c r="H32" i="49"/>
  <c r="F33" i="49"/>
  <c r="H33" i="49"/>
  <c r="H36" i="49"/>
  <c r="H37" i="49"/>
  <c r="H38" i="49"/>
  <c r="H41" i="49"/>
  <c r="H44" i="49"/>
  <c r="F45" i="49"/>
  <c r="H45" i="49" s="1"/>
  <c r="F46" i="49"/>
  <c r="H46" i="49"/>
  <c r="H47" i="49"/>
  <c r="H50" i="49"/>
  <c r="H51" i="49"/>
  <c r="H52" i="49"/>
  <c r="H54" i="49"/>
  <c r="H57" i="49"/>
  <c r="H58" i="49"/>
  <c r="H59" i="49"/>
  <c r="H60" i="49"/>
  <c r="H61" i="49"/>
  <c r="H62" i="49"/>
  <c r="H63" i="49"/>
  <c r="H64" i="49"/>
  <c r="H65" i="49"/>
  <c r="H67" i="49" l="1"/>
  <c r="H17" i="48"/>
  <c r="H18" i="48"/>
  <c r="H21" i="48"/>
  <c r="H22" i="48"/>
  <c r="H23" i="48"/>
  <c r="H25" i="48"/>
  <c r="H26" i="48"/>
  <c r="H27" i="48"/>
  <c r="H29" i="48"/>
  <c r="H30" i="48"/>
  <c r="H31" i="48"/>
  <c r="H32" i="48"/>
  <c r="H33" i="48"/>
  <c r="H36" i="48"/>
  <c r="H37" i="48"/>
  <c r="H38" i="48"/>
  <c r="H41" i="48"/>
  <c r="H44" i="48"/>
  <c r="F45" i="48"/>
  <c r="H45" i="48"/>
  <c r="F46" i="48"/>
  <c r="H46" i="48"/>
  <c r="H47" i="48"/>
  <c r="H50" i="48"/>
  <c r="H51" i="48"/>
  <c r="H52" i="48"/>
  <c r="H54" i="48"/>
  <c r="H57" i="48"/>
  <c r="H58" i="48"/>
  <c r="H59" i="48"/>
  <c r="H60" i="48"/>
  <c r="H61" i="48"/>
  <c r="H62" i="48"/>
  <c r="H63" i="48"/>
  <c r="H64" i="48"/>
  <c r="H65" i="48"/>
  <c r="H67" i="48" l="1"/>
  <c r="H17" i="47"/>
  <c r="H18" i="47"/>
  <c r="H21" i="47"/>
  <c r="H22" i="47"/>
  <c r="H23" i="47"/>
  <c r="H25" i="47"/>
  <c r="H26" i="47"/>
  <c r="H27" i="47"/>
  <c r="H29" i="47"/>
  <c r="H30" i="47"/>
  <c r="H31" i="47"/>
  <c r="H32" i="47"/>
  <c r="F33" i="47"/>
  <c r="H33" i="47"/>
  <c r="H36" i="47"/>
  <c r="H37" i="47"/>
  <c r="H38" i="47"/>
  <c r="H41" i="47"/>
  <c r="H44" i="47"/>
  <c r="F45" i="47"/>
  <c r="H45" i="47" s="1"/>
  <c r="F46" i="47"/>
  <c r="H46" i="47"/>
  <c r="H47" i="47"/>
  <c r="H50" i="47"/>
  <c r="H51" i="47"/>
  <c r="H52" i="47"/>
  <c r="H54" i="47"/>
  <c r="H57" i="47"/>
  <c r="H58" i="47"/>
  <c r="H59" i="47"/>
  <c r="H60" i="47"/>
  <c r="H61" i="47"/>
  <c r="H62" i="47"/>
  <c r="H63" i="47"/>
  <c r="H64" i="47"/>
  <c r="H65" i="47"/>
  <c r="H67" i="47" l="1"/>
  <c r="H17" i="46"/>
  <c r="H18" i="46"/>
  <c r="H21" i="46"/>
  <c r="H22" i="46"/>
  <c r="H23" i="46"/>
  <c r="H25" i="46"/>
  <c r="H26" i="46"/>
  <c r="H27" i="46"/>
  <c r="H29" i="46"/>
  <c r="H30" i="46"/>
  <c r="H31" i="46"/>
  <c r="H32" i="46"/>
  <c r="F33" i="46"/>
  <c r="H33" i="46" s="1"/>
  <c r="F36" i="46"/>
  <c r="H36" i="46"/>
  <c r="H37" i="46"/>
  <c r="H38" i="46"/>
  <c r="H41" i="46"/>
  <c r="H44" i="46"/>
  <c r="F45" i="46"/>
  <c r="H45" i="46" s="1"/>
  <c r="F46" i="46"/>
  <c r="H46" i="46"/>
  <c r="H47" i="46"/>
  <c r="H50" i="46"/>
  <c r="H51" i="46"/>
  <c r="H52" i="46"/>
  <c r="H54" i="46"/>
  <c r="H57" i="46"/>
  <c r="H58" i="46"/>
  <c r="H59" i="46"/>
  <c r="H60" i="46"/>
  <c r="H61" i="46"/>
  <c r="H62" i="46"/>
  <c r="H63" i="46"/>
  <c r="H64" i="46"/>
  <c r="H65" i="46"/>
  <c r="H67" i="46" l="1"/>
  <c r="H18" i="45"/>
  <c r="H21" i="45"/>
  <c r="H22" i="45"/>
  <c r="H23" i="45"/>
  <c r="H25" i="45"/>
  <c r="H26" i="45"/>
  <c r="H27" i="45"/>
  <c r="H29" i="45"/>
  <c r="H30" i="45"/>
  <c r="H31" i="45"/>
  <c r="H32" i="45"/>
  <c r="F33" i="45"/>
  <c r="H33" i="45" s="1"/>
  <c r="H36" i="45"/>
  <c r="H37" i="45"/>
  <c r="H38" i="45"/>
  <c r="H41" i="45"/>
  <c r="H44" i="45"/>
  <c r="F45" i="45"/>
  <c r="H45" i="45"/>
  <c r="F46" i="45"/>
  <c r="H46" i="45"/>
  <c r="H47" i="45"/>
  <c r="H50" i="45"/>
  <c r="H51" i="45"/>
  <c r="H52" i="45"/>
  <c r="H54" i="45"/>
  <c r="H57" i="45"/>
  <c r="H58" i="45"/>
  <c r="H59" i="45"/>
  <c r="H60" i="45"/>
  <c r="H61" i="45"/>
  <c r="H62" i="45"/>
  <c r="H63" i="45"/>
  <c r="H64" i="45"/>
  <c r="H65" i="45"/>
  <c r="H67" i="45" l="1"/>
  <c r="H17" i="44"/>
  <c r="H18" i="44"/>
  <c r="H21" i="44"/>
  <c r="H22" i="44"/>
  <c r="H23" i="44"/>
  <c r="H25" i="44"/>
  <c r="H26" i="44"/>
  <c r="H27" i="44"/>
  <c r="H29" i="44"/>
  <c r="H30" i="44"/>
  <c r="H31" i="44"/>
  <c r="H32" i="44"/>
  <c r="F33" i="44"/>
  <c r="H33" i="44"/>
  <c r="H36" i="44"/>
  <c r="H37" i="44"/>
  <c r="H38" i="44"/>
  <c r="H41" i="44"/>
  <c r="H44" i="44"/>
  <c r="F45" i="44"/>
  <c r="H45" i="44"/>
  <c r="F46" i="44"/>
  <c r="H46" i="44" s="1"/>
  <c r="H47" i="44"/>
  <c r="H50" i="44"/>
  <c r="H51" i="44"/>
  <c r="H52" i="44"/>
  <c r="H54" i="44"/>
  <c r="H57" i="44"/>
  <c r="H58" i="44"/>
  <c r="H59" i="44"/>
  <c r="H60" i="44"/>
  <c r="H61" i="44"/>
  <c r="H62" i="44"/>
  <c r="H63" i="44"/>
  <c r="H64" i="44"/>
  <c r="H65" i="44"/>
  <c r="H67" i="44" l="1"/>
  <c r="H17" i="43"/>
  <c r="H18" i="43"/>
  <c r="H19" i="43"/>
  <c r="H20" i="43"/>
  <c r="H21" i="43"/>
  <c r="H22" i="43"/>
  <c r="H23" i="43"/>
  <c r="H24" i="43"/>
  <c r="H25" i="43"/>
  <c r="H26" i="43"/>
  <c r="H27" i="43"/>
  <c r="H28" i="43"/>
  <c r="H29" i="43"/>
  <c r="H30" i="43"/>
  <c r="H31" i="43"/>
  <c r="H32" i="43"/>
  <c r="F33" i="43"/>
  <c r="H33" i="43"/>
  <c r="H34" i="43"/>
  <c r="H35" i="43"/>
  <c r="F36" i="43"/>
  <c r="H36" i="43"/>
  <c r="H37" i="43"/>
  <c r="H38" i="43"/>
  <c r="H39" i="43"/>
  <c r="H40" i="43"/>
  <c r="H41" i="43"/>
  <c r="H42" i="43"/>
  <c r="H43" i="43"/>
  <c r="H44" i="43"/>
  <c r="F45" i="43"/>
  <c r="H45" i="43"/>
  <c r="F46" i="43"/>
  <c r="H46" i="43"/>
  <c r="H47" i="43"/>
  <c r="H48" i="43"/>
  <c r="H49" i="43"/>
  <c r="H50" i="43"/>
  <c r="H51" i="43"/>
  <c r="H52" i="43"/>
  <c r="H53" i="43"/>
  <c r="H54" i="43"/>
  <c r="H55" i="43"/>
  <c r="H56" i="43"/>
  <c r="H57" i="43"/>
  <c r="H58" i="43"/>
  <c r="H59" i="43"/>
  <c r="H60" i="43"/>
  <c r="H61" i="43"/>
  <c r="H62" i="43"/>
  <c r="H63" i="43"/>
  <c r="H64" i="43"/>
  <c r="H65" i="43"/>
  <c r="H67" i="43" l="1"/>
  <c r="H17" i="42"/>
  <c r="H18" i="42"/>
  <c r="H21" i="42"/>
  <c r="H22" i="42"/>
  <c r="H23" i="42"/>
  <c r="H24" i="42"/>
  <c r="H25" i="42"/>
  <c r="H26" i="42"/>
  <c r="H27" i="42"/>
  <c r="H28" i="42"/>
  <c r="H29" i="42"/>
  <c r="H30" i="42"/>
  <c r="H33" i="42"/>
  <c r="H34" i="42"/>
  <c r="H35" i="42"/>
  <c r="H38" i="42"/>
  <c r="H41" i="42"/>
  <c r="F42" i="42"/>
  <c r="H42" i="42"/>
  <c r="F43" i="42"/>
  <c r="H43" i="42"/>
  <c r="H44" i="42"/>
  <c r="H47" i="42"/>
  <c r="H48" i="42"/>
  <c r="H49" i="42"/>
  <c r="H51" i="42"/>
  <c r="H54" i="42"/>
  <c r="H55" i="42"/>
  <c r="H56" i="42"/>
  <c r="H57" i="42"/>
  <c r="H58" i="42"/>
  <c r="H59" i="42"/>
  <c r="H60" i="42"/>
  <c r="H61" i="42"/>
  <c r="H62" i="42"/>
  <c r="H64" i="42" l="1"/>
  <c r="H17" i="41"/>
  <c r="H18" i="41"/>
  <c r="H21" i="41"/>
  <c r="H22" i="41"/>
  <c r="H23" i="41"/>
  <c r="H24" i="41"/>
  <c r="H25" i="41"/>
  <c r="H26" i="41"/>
  <c r="H27" i="41"/>
  <c r="H28" i="41"/>
  <c r="H29" i="41"/>
  <c r="F30" i="41"/>
  <c r="H30" i="41"/>
  <c r="H33" i="41"/>
  <c r="H34" i="41"/>
  <c r="H35" i="41"/>
  <c r="H38" i="41"/>
  <c r="H41" i="41"/>
  <c r="F42" i="41"/>
  <c r="H42" i="41"/>
  <c r="F43" i="41"/>
  <c r="H43" i="41" s="1"/>
  <c r="H44" i="41"/>
  <c r="H47" i="41"/>
  <c r="H48" i="41"/>
  <c r="H49" i="41"/>
  <c r="H51" i="41"/>
  <c r="H54" i="41"/>
  <c r="H55" i="41"/>
  <c r="H56" i="41"/>
  <c r="H57" i="41"/>
  <c r="H58" i="41"/>
  <c r="H59" i="41"/>
  <c r="H60" i="41"/>
  <c r="H61" i="41"/>
  <c r="H62" i="41"/>
  <c r="H64" i="41" l="1"/>
  <c r="H17" i="40"/>
  <c r="H18" i="40"/>
  <c r="H21" i="40"/>
  <c r="H22" i="40"/>
  <c r="H23" i="40"/>
  <c r="H24" i="40"/>
  <c r="H25" i="40"/>
  <c r="H26" i="40"/>
  <c r="H27" i="40"/>
  <c r="H28" i="40"/>
  <c r="H29" i="40"/>
  <c r="H30" i="40"/>
  <c r="H31" i="40"/>
  <c r="H32" i="40"/>
  <c r="H33" i="40"/>
  <c r="F36" i="40"/>
  <c r="H36" i="40" s="1"/>
  <c r="H37" i="40"/>
  <c r="H38" i="40"/>
  <c r="H41" i="40"/>
  <c r="H44" i="40"/>
  <c r="F45" i="40"/>
  <c r="H45" i="40"/>
  <c r="F46" i="40"/>
  <c r="H46" i="40" s="1"/>
  <c r="H47" i="40"/>
  <c r="H50" i="40"/>
  <c r="H51" i="40"/>
  <c r="H52" i="40"/>
  <c r="H54" i="40"/>
  <c r="H57" i="40"/>
  <c r="H58" i="40"/>
  <c r="H59" i="40"/>
  <c r="H60" i="40"/>
  <c r="H61" i="40"/>
  <c r="H62" i="40"/>
  <c r="H63" i="40"/>
  <c r="H64" i="40"/>
  <c r="H65" i="40"/>
  <c r="H67" i="40" l="1"/>
  <c r="H17" i="39"/>
  <c r="H18" i="39"/>
  <c r="H21" i="39"/>
  <c r="H22" i="39"/>
  <c r="H23" i="39"/>
  <c r="H25" i="39"/>
  <c r="H26" i="39"/>
  <c r="H27" i="39"/>
  <c r="H29" i="39"/>
  <c r="H30" i="39"/>
  <c r="H31" i="39"/>
  <c r="H32" i="39"/>
  <c r="H33" i="39"/>
  <c r="H36" i="39"/>
  <c r="H37" i="39"/>
  <c r="H38" i="39"/>
  <c r="H41" i="39"/>
  <c r="H44" i="39"/>
  <c r="F45" i="39"/>
  <c r="H45" i="39"/>
  <c r="F46" i="39"/>
  <c r="H46" i="39"/>
  <c r="H47" i="39"/>
  <c r="H50" i="39"/>
  <c r="H51" i="39"/>
  <c r="H52" i="39"/>
  <c r="H54" i="39"/>
  <c r="H57" i="39"/>
  <c r="H58" i="39"/>
  <c r="H59" i="39"/>
  <c r="H60" i="39"/>
  <c r="H61" i="39"/>
  <c r="H62" i="39"/>
  <c r="H63" i="39"/>
  <c r="H64" i="39"/>
  <c r="H65" i="39"/>
  <c r="H67" i="39" l="1"/>
  <c r="H17" i="38"/>
  <c r="H18" i="38"/>
  <c r="H21" i="38"/>
  <c r="H22" i="38"/>
  <c r="H23" i="38"/>
  <c r="H25" i="38"/>
  <c r="H26" i="38"/>
  <c r="H27" i="38"/>
  <c r="H29" i="38"/>
  <c r="H30" i="38"/>
  <c r="H31" i="38"/>
  <c r="H32" i="38"/>
  <c r="F33" i="38"/>
  <c r="H33" i="38"/>
  <c r="H36" i="38"/>
  <c r="H37" i="38"/>
  <c r="H38" i="38"/>
  <c r="H41" i="38"/>
  <c r="H44" i="38"/>
  <c r="F45" i="38"/>
  <c r="H45" i="38" s="1"/>
  <c r="F46" i="38"/>
  <c r="H46" i="38"/>
  <c r="H47" i="38"/>
  <c r="H50" i="38"/>
  <c r="H51" i="38"/>
  <c r="H52" i="38"/>
  <c r="H54" i="38"/>
  <c r="H57" i="38"/>
  <c r="H58" i="38"/>
  <c r="H59" i="38"/>
  <c r="H60" i="38"/>
  <c r="H61" i="38"/>
  <c r="H62" i="38"/>
  <c r="H63" i="38"/>
  <c r="H64" i="38"/>
  <c r="H65" i="38"/>
  <c r="H67" i="38" l="1"/>
  <c r="H17" i="37"/>
  <c r="H18" i="37"/>
  <c r="H21" i="37"/>
  <c r="H22" i="37"/>
  <c r="H23" i="37"/>
  <c r="H25" i="37"/>
  <c r="H26" i="37"/>
  <c r="H27" i="37"/>
  <c r="H29" i="37"/>
  <c r="H30" i="37"/>
  <c r="H31" i="37"/>
  <c r="H32" i="37"/>
  <c r="F33" i="37"/>
  <c r="H33" i="37"/>
  <c r="H36" i="37"/>
  <c r="H37" i="37"/>
  <c r="H38" i="37"/>
  <c r="H41" i="37"/>
  <c r="H44" i="37"/>
  <c r="F45" i="37"/>
  <c r="H45" i="37" s="1"/>
  <c r="F46" i="37"/>
  <c r="H46" i="37"/>
  <c r="H47" i="37"/>
  <c r="H50" i="37"/>
  <c r="H51" i="37"/>
  <c r="H52" i="37"/>
  <c r="H54" i="37"/>
  <c r="H57" i="37"/>
  <c r="H58" i="37"/>
  <c r="H59" i="37"/>
  <c r="H60" i="37"/>
  <c r="H61" i="37"/>
  <c r="H62" i="37"/>
  <c r="H63" i="37"/>
  <c r="H64" i="37"/>
  <c r="H65" i="37"/>
  <c r="H67" i="37" l="1"/>
  <c r="H17" i="34"/>
  <c r="H18" i="34"/>
  <c r="H21" i="34"/>
  <c r="H22" i="34"/>
  <c r="H23" i="34"/>
  <c r="H24" i="34"/>
  <c r="H25" i="34"/>
  <c r="H26" i="34"/>
  <c r="H27" i="34"/>
  <c r="H28" i="34"/>
  <c r="H29" i="34"/>
  <c r="H30" i="34"/>
  <c r="F33" i="34"/>
  <c r="H33" i="34" s="1"/>
  <c r="H34" i="34"/>
  <c r="H35" i="34"/>
  <c r="H38" i="34"/>
  <c r="H41" i="34"/>
  <c r="F42" i="34"/>
  <c r="H42" i="34"/>
  <c r="F43" i="34"/>
  <c r="H43" i="34" s="1"/>
  <c r="H44" i="34"/>
  <c r="H47" i="34"/>
  <c r="H48" i="34"/>
  <c r="H49" i="34"/>
  <c r="H51" i="34"/>
  <c r="H54" i="34"/>
  <c r="H55" i="34"/>
  <c r="H56" i="34"/>
  <c r="H57" i="34"/>
  <c r="H58" i="34"/>
  <c r="H59" i="34"/>
  <c r="H60" i="34"/>
  <c r="H61" i="34"/>
  <c r="H62" i="34"/>
  <c r="H64" i="34" l="1"/>
  <c r="H15" i="1"/>
  <c r="H16" i="1"/>
  <c r="H19" i="1"/>
  <c r="H20" i="1"/>
  <c r="H21" i="1"/>
  <c r="H23" i="1"/>
  <c r="H24" i="1"/>
  <c r="H25" i="1"/>
  <c r="H26" i="1"/>
  <c r="H27" i="1"/>
  <c r="H28" i="1"/>
  <c r="H29" i="1"/>
  <c r="H30" i="1"/>
  <c r="H34" i="1"/>
  <c r="H35" i="1"/>
  <c r="H36" i="1"/>
  <c r="H39" i="1"/>
  <c r="H42" i="1"/>
  <c r="H45" i="1"/>
  <c r="H48" i="1"/>
  <c r="H49" i="1"/>
  <c r="H50" i="1"/>
  <c r="H52" i="1"/>
  <c r="H55" i="1"/>
  <c r="H56" i="1"/>
  <c r="H57" i="1"/>
  <c r="H58" i="1"/>
  <c r="H59" i="1"/>
  <c r="H60" i="1"/>
  <c r="H61" i="1"/>
  <c r="H62" i="1"/>
  <c r="H63" i="1"/>
  <c r="F44" i="1" l="1"/>
  <c r="H44" i="1" s="1"/>
  <c r="F43" i="1"/>
  <c r="H43" i="1" s="1"/>
  <c r="H65" i="1" s="1"/>
  <c r="F31" i="1"/>
  <c r="H31" i="1" s="1"/>
</calcChain>
</file>

<file path=xl/sharedStrings.xml><?xml version="1.0" encoding="utf-8"?>
<sst xmlns="http://schemas.openxmlformats.org/spreadsheetml/2006/main" count="1785" uniqueCount="123">
  <si>
    <t>CONTRACT NO:</t>
  </si>
  <si>
    <t>BILL OF QUANTITIES</t>
  </si>
  <si>
    <t>ITEM</t>
  </si>
  <si>
    <t>DESCRIPTION</t>
  </si>
  <si>
    <t>UNIT</t>
  </si>
  <si>
    <t>QUANTITY</t>
  </si>
  <si>
    <t>RATE</t>
  </si>
  <si>
    <t>AMOUNT</t>
  </si>
  <si>
    <t>PRELIMINARY &amp; GENERAL</t>
  </si>
  <si>
    <t>Establishment and Disestablishment</t>
  </si>
  <si>
    <t>LS</t>
  </si>
  <si>
    <t>Traffic Management</t>
  </si>
  <si>
    <t>DRAINAGE</t>
  </si>
  <si>
    <t>Supply and Construct 600mm dia RRJ Culvert</t>
  </si>
  <si>
    <t>m</t>
  </si>
  <si>
    <t>Supply and Construct 450mm dia RRJ Culvert</t>
  </si>
  <si>
    <t>Supply and Construct 900mm dia RRJ Culvert</t>
  </si>
  <si>
    <t>Supply and Construct 600mm dia Headwall</t>
  </si>
  <si>
    <t>No.</t>
  </si>
  <si>
    <t>Supply and Construct 450mm dia Headwall</t>
  </si>
  <si>
    <t>Supply and Construct 900mm dia Headwall</t>
  </si>
  <si>
    <t>Supply and install 110mm dia Subsoil Drains</t>
  </si>
  <si>
    <t>Rockfill and Lining of Channels</t>
  </si>
  <si>
    <t>Construct new water channel</t>
  </si>
  <si>
    <t>Clear Existing water channels</t>
  </si>
  <si>
    <t>EARTHWORKS</t>
  </si>
  <si>
    <t>Clear and Grub</t>
  </si>
  <si>
    <t>m2</t>
  </si>
  <si>
    <t>Cut to Waste ( Solid Measure)</t>
  </si>
  <si>
    <t>m3</t>
  </si>
  <si>
    <t>Cut to Fill ( Solid Measure)</t>
  </si>
  <si>
    <t>STRUCTURAL REPAIRS</t>
  </si>
  <si>
    <t>Structural Repairs</t>
  </si>
  <si>
    <t>PAVEMENT</t>
  </si>
  <si>
    <t>Grade and Shape exisitng surface</t>
  </si>
  <si>
    <t>Supply and Construct AP65, 150mm thick( solid measure)</t>
  </si>
  <si>
    <t>Supply and Construct Running Course AP20, 80mm thick( solid measure)</t>
  </si>
  <si>
    <t>MISCELLANEOUS</t>
  </si>
  <si>
    <t>Remove and Replace fences</t>
  </si>
  <si>
    <t>Supply and install culver marker post</t>
  </si>
  <si>
    <t>Geotextile Fabric</t>
  </si>
  <si>
    <t>CONTINGENCIES</t>
  </si>
  <si>
    <t>PS</t>
  </si>
  <si>
    <t>DAYWORKS</t>
  </si>
  <si>
    <t>Labourer</t>
  </si>
  <si>
    <t>Hr</t>
  </si>
  <si>
    <t>Supervisor</t>
  </si>
  <si>
    <t>Utility Truck &lt; 3.5m3</t>
  </si>
  <si>
    <t>Truck 3.5-9.0m3</t>
  </si>
  <si>
    <t>Excavator 6 -16Tons</t>
  </si>
  <si>
    <t>Loader 0.5-1.5m3</t>
  </si>
  <si>
    <t>Grader</t>
  </si>
  <si>
    <t>Roller 1.5 -4.5 tonne Static or Vibratory</t>
  </si>
  <si>
    <t>D6 Dozer</t>
  </si>
  <si>
    <t>Supply and Construct Running Course AP40, 50mm thick( solid measure)</t>
  </si>
  <si>
    <t>Supply and Construct 1050mm dia RRJ Culvert</t>
  </si>
  <si>
    <t>Supply and Construct 1050mm dia Headwall</t>
  </si>
  <si>
    <t>Supply and Install 400mm - 600mm Rocks for Rock Protection</t>
  </si>
  <si>
    <t>ROAD NO: 1</t>
  </si>
  <si>
    <t>Length - 1.247 Km</t>
  </si>
  <si>
    <t>ROAD NAME: Naviago No.1</t>
  </si>
  <si>
    <t>Annex V</t>
  </si>
  <si>
    <t xml:space="preserve">FINANCIAL PROPOSAL SUBMISSION FORM </t>
  </si>
  <si>
    <t>Request for Proposal (RFP) no: 16/116</t>
  </si>
  <si>
    <t>Drasa Sector Cane Access Roads Rehabilitation Phase 1 – Package 1</t>
  </si>
  <si>
    <t>ROAD NAME:Naviago No. 2</t>
  </si>
  <si>
    <t>ROAD NO:2</t>
  </si>
  <si>
    <t>Length - 1.611Km</t>
  </si>
  <si>
    <t>QTY</t>
  </si>
  <si>
    <t>TOTAL VIP</t>
  </si>
  <si>
    <t>Length - 1.553Km</t>
  </si>
  <si>
    <t>ROAD NO: 3</t>
  </si>
  <si>
    <t>ROAD NAME: Naviago No. 3</t>
  </si>
  <si>
    <t>Length - 0.8 Km</t>
  </si>
  <si>
    <t>ROAD NO: 5</t>
  </si>
  <si>
    <t>ROAD NAME: Kitione Nasau</t>
  </si>
  <si>
    <t>Grade and Shape existing surface</t>
  </si>
  <si>
    <t>Length - 500m</t>
  </si>
  <si>
    <t>ROAD NO: 6</t>
  </si>
  <si>
    <t>ROAD NAME: Inoke Navunilagi</t>
  </si>
  <si>
    <t>Length - 0.427 Km</t>
  </si>
  <si>
    <t>ROAD NO:7</t>
  </si>
  <si>
    <t>ROAD NAME: Tamani</t>
  </si>
  <si>
    <t>Length - 1.128 Km</t>
  </si>
  <si>
    <t>ROAD NO: 8</t>
  </si>
  <si>
    <t xml:space="preserve">ROAD NAME:Bila Mosque Road </t>
  </si>
  <si>
    <t>Length - 980m</t>
  </si>
  <si>
    <t>ROAD NO:10</t>
  </si>
  <si>
    <t>ROAD NAME:Drasa 18-26</t>
  </si>
  <si>
    <t>Length - 993m</t>
  </si>
  <si>
    <t>ROAD NO:14</t>
  </si>
  <si>
    <t>ROAD NAME:Gangaiya</t>
  </si>
  <si>
    <t>Length - 0.505 Km</t>
  </si>
  <si>
    <t>ROAD NO: 15</t>
  </si>
  <si>
    <t>ROAD NAME: Bal Meek</t>
  </si>
  <si>
    <t>Length - 0.413 Km</t>
  </si>
  <si>
    <t>ROAD NO: 18</t>
  </si>
  <si>
    <t>ROAD NAME: Ram Phal Singh</t>
  </si>
  <si>
    <t>Length - 0.531 Km</t>
  </si>
  <si>
    <t>ROAD NO: 89</t>
  </si>
  <si>
    <t>ROAD NAME: Saret Chand</t>
  </si>
  <si>
    <t>Length - 0.473Km</t>
  </si>
  <si>
    <t>ROAD NO: 202</t>
  </si>
  <si>
    <t>ROAD NAME: Naviago 2/1</t>
  </si>
  <si>
    <t>Length - 351m</t>
  </si>
  <si>
    <t>ROAD NO: 203</t>
  </si>
  <si>
    <t>ROAD NAME: Naviago 3/1</t>
  </si>
  <si>
    <t xml:space="preserve">Length - 0.205 Km </t>
  </si>
  <si>
    <t>ROAD NO: 206</t>
  </si>
  <si>
    <t>ROAD NAME: Inoke Navunilagi No. 1</t>
  </si>
  <si>
    <t xml:space="preserve"> </t>
  </si>
  <si>
    <t>Length - 0.554Km</t>
  </si>
  <si>
    <t>ROAD NO: 208</t>
  </si>
  <si>
    <t>ROAD NAME: Bila Mosque No.1</t>
  </si>
  <si>
    <t>Length - 90m</t>
  </si>
  <si>
    <t>ROAD NO: 214</t>
  </si>
  <si>
    <t>ROAD NAME: Gangaiya No. 1</t>
  </si>
  <si>
    <t>Length - 0.60 Km</t>
  </si>
  <si>
    <t>ROAD NO: 303</t>
  </si>
  <si>
    <t>ROAD NAME: Sanita Lal No.1</t>
  </si>
  <si>
    <t>Length - 0.104km</t>
  </si>
  <si>
    <t>ROAD NO: 306</t>
  </si>
  <si>
    <t>ROAD NAME:Inoke Navunilagi No.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</si>
</sst>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4" fontId="3" fillId="0" borderId="0" xfId="1" applyFont="1"/>
    <xf numFmtId="0" fontId="2" fillId="0" borderId="1" xfId="0" applyFont="1" applyBorder="1"/>
    <xf numFmtId="0" fontId="2" fillId="0" borderId="2" xfId="0" applyFont="1" applyBorder="1"/>
    <xf numFmtId="0" fontId="3" fillId="0" borderId="1" xfId="0" applyFont="1" applyBorder="1"/>
    <xf numFmtId="0" fontId="3" fillId="0" borderId="2" xfId="0" applyFont="1" applyBorder="1"/>
    <xf numFmtId="44" fontId="3" fillId="0" borderId="1" xfId="1" applyFont="1" applyBorder="1"/>
    <xf numFmtId="44" fontId="3" fillId="0" borderId="3" xfId="1" applyFont="1" applyBorder="1"/>
    <xf numFmtId="0" fontId="3" fillId="0" borderId="6" xfId="0" applyFont="1" applyBorder="1"/>
    <xf numFmtId="0" fontId="3" fillId="0" borderId="7" xfId="0" applyFont="1" applyBorder="1"/>
    <xf numFmtId="44" fontId="3" fillId="0" borderId="6" xfId="1" applyFont="1" applyBorder="1"/>
    <xf numFmtId="44" fontId="3" fillId="0" borderId="8" xfId="1" applyFont="1" applyBorder="1"/>
    <xf numFmtId="0" fontId="2" fillId="0" borderId="6" xfId="0" applyFont="1" applyBorder="1"/>
    <xf numFmtId="0" fontId="2" fillId="0" borderId="7" xfId="0" applyFont="1" applyBorder="1"/>
    <xf numFmtId="44" fontId="2" fillId="0" borderId="6" xfId="1" applyFont="1" applyBorder="1"/>
    <xf numFmtId="44" fontId="2" fillId="0" borderId="8" xfId="1" applyFont="1" applyBorder="1"/>
    <xf numFmtId="0" fontId="3" fillId="0" borderId="9" xfId="0" applyFont="1" applyBorder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44" fontId="3" fillId="0" borderId="3" xfId="1" applyFont="1" applyBorder="1" applyAlignment="1">
      <alignment horizontal="center"/>
    </xf>
    <xf numFmtId="0" fontId="3" fillId="0" borderId="10" xfId="0" applyFont="1" applyBorder="1"/>
    <xf numFmtId="0" fontId="2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4" fontId="3" fillId="0" borderId="4" xfId="1" applyFont="1" applyBorder="1" applyAlignment="1">
      <alignment horizontal="center"/>
    </xf>
    <xf numFmtId="44" fontId="3" fillId="0" borderId="5" xfId="1" applyFont="1" applyBorder="1" applyAlignment="1">
      <alignment horizontal="center"/>
    </xf>
    <xf numFmtId="0" fontId="3" fillId="0" borderId="4" xfId="0" applyFont="1" applyBorder="1"/>
    <xf numFmtId="2" fontId="3" fillId="0" borderId="10" xfId="0" applyNumberFormat="1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 applyAlignment="1">
      <alignment wrapText="1"/>
    </xf>
    <xf numFmtId="0" fontId="3" fillId="0" borderId="11" xfId="0" applyFont="1" applyBorder="1"/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4" fontId="3" fillId="0" borderId="6" xfId="1" applyFont="1" applyBorder="1" applyAlignment="1">
      <alignment horizontal="center"/>
    </xf>
    <xf numFmtId="44" fontId="3" fillId="0" borderId="8" xfId="1" applyFont="1" applyBorder="1" applyAlignment="1">
      <alignment horizontal="center"/>
    </xf>
    <xf numFmtId="44" fontId="3" fillId="0" borderId="0" xfId="1" applyFont="1" applyBorder="1" applyAlignment="1">
      <alignment horizontal="center"/>
    </xf>
    <xf numFmtId="44" fontId="3" fillId="0" borderId="7" xfId="1" applyFont="1" applyBorder="1" applyAlignment="1">
      <alignment horizontal="center"/>
    </xf>
    <xf numFmtId="44" fontId="5" fillId="0" borderId="8" xfId="1" applyFont="1" applyBorder="1" applyAlignment="1">
      <alignment horizontal="center"/>
    </xf>
    <xf numFmtId="0" fontId="3" fillId="0" borderId="0" xfId="0" applyFont="1" applyBorder="1"/>
    <xf numFmtId="44" fontId="3" fillId="0" borderId="4" xfId="1" applyFont="1" applyBorder="1"/>
    <xf numFmtId="44" fontId="3" fillId="0" borderId="5" xfId="1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4" fontId="2" fillId="0" borderId="12" xfId="1" applyFont="1" applyBorder="1" applyAlignment="1">
      <alignment horizontal="center" vertical="center"/>
    </xf>
    <xf numFmtId="44" fontId="2" fillId="0" borderId="14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4" fontId="2" fillId="0" borderId="12" xfId="1" applyFont="1" applyBorder="1" applyAlignment="1">
      <alignment horizontal="center"/>
    </xf>
    <xf numFmtId="44" fontId="2" fillId="0" borderId="14" xfId="1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4" fontId="2" fillId="0" borderId="6" xfId="1" applyFont="1" applyBorder="1" applyAlignment="1">
      <alignment horizontal="center" vertical="center"/>
    </xf>
    <xf numFmtId="44" fontId="2" fillId="0" borderId="8" xfId="1" applyFont="1" applyBorder="1" applyAlignment="1">
      <alignment horizontal="center" vertical="center"/>
    </xf>
    <xf numFmtId="44" fontId="2" fillId="0" borderId="12" xfId="1" applyFont="1" applyBorder="1"/>
    <xf numFmtId="44" fontId="2" fillId="0" borderId="14" xfId="1" applyFont="1" applyBorder="1"/>
    <xf numFmtId="0" fontId="6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zoomScaleNormal="100" workbookViewId="0">
      <selection sqref="A1:XFD4"/>
    </sheetView>
  </sheetViews>
  <sheetFormatPr baseColWidth="10" defaultColWidth="8.7109375" defaultRowHeight="15" x14ac:dyDescent="0.25"/>
  <cols>
    <col min="1" max="3" width="8.7109375" style="2"/>
    <col min="4" max="4" width="65.42578125" style="2" customWidth="1"/>
    <col min="5" max="5" width="9.5703125" style="2" customWidth="1"/>
    <col min="6" max="6" width="10.5703125" style="2" customWidth="1"/>
    <col min="7" max="7" width="13.140625" style="4" customWidth="1"/>
    <col min="8" max="8" width="15.5703125" style="4" customWidth="1"/>
    <col min="9" max="16384" width="8.7109375" style="2"/>
  </cols>
  <sheetData>
    <row r="1" spans="1:8" ht="20.25" x14ac:dyDescent="0.3">
      <c r="A1" s="62" t="s">
        <v>61</v>
      </c>
      <c r="B1" s="62"/>
      <c r="C1" s="62"/>
      <c r="D1" s="62"/>
      <c r="E1" s="62"/>
      <c r="F1" s="62"/>
      <c r="G1" s="62"/>
      <c r="H1" s="62"/>
    </row>
    <row r="2" spans="1:8" ht="20.25" x14ac:dyDescent="0.3">
      <c r="A2" s="62" t="s">
        <v>62</v>
      </c>
      <c r="B2" s="62"/>
      <c r="C2" s="62"/>
      <c r="D2" s="62"/>
      <c r="E2" s="62"/>
      <c r="F2" s="62"/>
      <c r="G2" s="62"/>
      <c r="H2" s="62"/>
    </row>
    <row r="3" spans="1:8" ht="20.25" x14ac:dyDescent="0.3">
      <c r="A3" s="62" t="s">
        <v>63</v>
      </c>
      <c r="B3" s="62"/>
      <c r="C3" s="62"/>
      <c r="D3" s="62"/>
      <c r="E3" s="62"/>
      <c r="F3" s="62"/>
      <c r="G3" s="62"/>
      <c r="H3" s="62"/>
    </row>
    <row r="4" spans="1:8" ht="20.25" x14ac:dyDescent="0.3">
      <c r="A4" s="62" t="s">
        <v>64</v>
      </c>
      <c r="B4" s="62"/>
      <c r="C4" s="62"/>
      <c r="D4" s="62"/>
      <c r="E4" s="62"/>
      <c r="F4" s="62"/>
      <c r="G4" s="62"/>
      <c r="H4" s="62"/>
    </row>
    <row r="5" spans="1:8" x14ac:dyDescent="0.25">
      <c r="A5" s="63"/>
      <c r="B5" s="63"/>
      <c r="C5" s="63"/>
      <c r="D5" s="63"/>
      <c r="E5" s="63"/>
      <c r="F5" s="63"/>
      <c r="G5" s="63"/>
      <c r="H5" s="63"/>
    </row>
    <row r="6" spans="1:8" ht="18.75" x14ac:dyDescent="0.3">
      <c r="D6" s="3" t="s">
        <v>60</v>
      </c>
    </row>
    <row r="7" spans="1:8" ht="15.75" x14ac:dyDescent="0.25">
      <c r="D7" s="1" t="s">
        <v>58</v>
      </c>
    </row>
    <row r="8" spans="1:8" ht="15.75" x14ac:dyDescent="0.25">
      <c r="C8" s="1"/>
      <c r="D8" s="1" t="s">
        <v>0</v>
      </c>
    </row>
    <row r="9" spans="1:8" ht="15.75" thickBot="1" x14ac:dyDescent="0.3">
      <c r="D9" s="2" t="s">
        <v>59</v>
      </c>
    </row>
    <row r="10" spans="1:8" ht="15.75" x14ac:dyDescent="0.25">
      <c r="C10" s="5"/>
      <c r="D10" s="6" t="s">
        <v>1</v>
      </c>
      <c r="E10" s="7"/>
      <c r="F10" s="8"/>
      <c r="G10" s="9"/>
      <c r="H10" s="10"/>
    </row>
    <row r="11" spans="1:8" ht="15.75" thickBot="1" x14ac:dyDescent="0.3">
      <c r="C11" s="11"/>
      <c r="D11" s="12"/>
      <c r="E11" s="11"/>
      <c r="F11" s="12"/>
      <c r="G11" s="13"/>
      <c r="H11" s="14"/>
    </row>
    <row r="12" spans="1:8" ht="16.5" thickBot="1" x14ac:dyDescent="0.3">
      <c r="C12" s="15" t="s">
        <v>2</v>
      </c>
      <c r="D12" s="16" t="s">
        <v>3</v>
      </c>
      <c r="E12" s="15" t="s">
        <v>4</v>
      </c>
      <c r="F12" s="16" t="s">
        <v>5</v>
      </c>
      <c r="G12" s="17" t="s">
        <v>6</v>
      </c>
      <c r="H12" s="18" t="s">
        <v>7</v>
      </c>
    </row>
    <row r="13" spans="1:8" x14ac:dyDescent="0.25">
      <c r="C13" s="19"/>
      <c r="D13" s="7"/>
      <c r="E13" s="20"/>
      <c r="F13" s="21"/>
      <c r="G13" s="22"/>
      <c r="H13" s="23"/>
    </row>
    <row r="14" spans="1:8" ht="15.75" x14ac:dyDescent="0.25">
      <c r="C14" s="24">
        <v>1</v>
      </c>
      <c r="D14" s="25" t="s">
        <v>8</v>
      </c>
      <c r="E14" s="26"/>
      <c r="F14" s="27"/>
      <c r="G14" s="28"/>
      <c r="H14" s="29"/>
    </row>
    <row r="15" spans="1:8" x14ac:dyDescent="0.25">
      <c r="C15" s="24">
        <v>1.1000000000000001</v>
      </c>
      <c r="D15" s="30" t="s">
        <v>9</v>
      </c>
      <c r="E15" s="26" t="s">
        <v>10</v>
      </c>
      <c r="F15" s="27">
        <v>1</v>
      </c>
      <c r="G15" s="28"/>
      <c r="H15" s="29">
        <f>F15*G15</f>
        <v>0</v>
      </c>
    </row>
    <row r="16" spans="1:8" x14ac:dyDescent="0.25">
      <c r="C16" s="24">
        <v>1.2</v>
      </c>
      <c r="D16" s="30" t="s">
        <v>11</v>
      </c>
      <c r="E16" s="26" t="s">
        <v>10</v>
      </c>
      <c r="F16" s="27">
        <v>1</v>
      </c>
      <c r="G16" s="28"/>
      <c r="H16" s="29">
        <f>F16*G16</f>
        <v>0</v>
      </c>
    </row>
    <row r="17" spans="3:11" x14ac:dyDescent="0.25">
      <c r="C17" s="24"/>
      <c r="D17" s="30"/>
      <c r="E17" s="26"/>
      <c r="F17" s="27"/>
      <c r="G17" s="28"/>
      <c r="H17" s="29"/>
    </row>
    <row r="18" spans="3:11" ht="15.75" x14ac:dyDescent="0.25">
      <c r="C18" s="24">
        <v>2</v>
      </c>
      <c r="D18" s="25" t="s">
        <v>12</v>
      </c>
      <c r="E18" s="26"/>
      <c r="F18" s="27"/>
      <c r="G18" s="28"/>
      <c r="H18" s="29"/>
    </row>
    <row r="19" spans="3:11" x14ac:dyDescent="0.25">
      <c r="C19" s="24">
        <v>2.1</v>
      </c>
      <c r="D19" s="30" t="s">
        <v>13</v>
      </c>
      <c r="E19" s="26" t="s">
        <v>14</v>
      </c>
      <c r="F19" s="27">
        <v>0</v>
      </c>
      <c r="G19" s="28"/>
      <c r="H19" s="29">
        <f t="shared" ref="H19:H63" si="0">F19*G19</f>
        <v>0</v>
      </c>
    </row>
    <row r="20" spans="3:11" x14ac:dyDescent="0.25">
      <c r="C20" s="24">
        <v>2.2000000000000002</v>
      </c>
      <c r="D20" s="30" t="s">
        <v>15</v>
      </c>
      <c r="E20" s="26" t="s">
        <v>14</v>
      </c>
      <c r="F20" s="27">
        <v>0</v>
      </c>
      <c r="G20" s="28"/>
      <c r="H20" s="29">
        <f t="shared" si="0"/>
        <v>0</v>
      </c>
    </row>
    <row r="21" spans="3:11" x14ac:dyDescent="0.25">
      <c r="C21" s="24">
        <v>2.2999999999999998</v>
      </c>
      <c r="D21" s="30" t="s">
        <v>16</v>
      </c>
      <c r="E21" s="26" t="s">
        <v>14</v>
      </c>
      <c r="F21" s="27">
        <v>0</v>
      </c>
      <c r="G21" s="28"/>
      <c r="H21" s="29">
        <f t="shared" si="0"/>
        <v>0</v>
      </c>
    </row>
    <row r="22" spans="3:11" x14ac:dyDescent="0.25">
      <c r="C22" s="24">
        <v>2.4</v>
      </c>
      <c r="D22" s="30" t="s">
        <v>55</v>
      </c>
      <c r="E22" s="26" t="s">
        <v>14</v>
      </c>
      <c r="F22" s="27"/>
      <c r="G22" s="28"/>
      <c r="H22" s="29"/>
    </row>
    <row r="23" spans="3:11" x14ac:dyDescent="0.25">
      <c r="C23" s="24">
        <v>2.5</v>
      </c>
      <c r="D23" s="30" t="s">
        <v>17</v>
      </c>
      <c r="E23" s="26" t="s">
        <v>18</v>
      </c>
      <c r="F23" s="27">
        <v>0</v>
      </c>
      <c r="G23" s="28"/>
      <c r="H23" s="29">
        <f t="shared" si="0"/>
        <v>0</v>
      </c>
    </row>
    <row r="24" spans="3:11" x14ac:dyDescent="0.25">
      <c r="C24" s="24">
        <v>2.6</v>
      </c>
      <c r="D24" s="30" t="s">
        <v>19</v>
      </c>
      <c r="E24" s="26" t="s">
        <v>18</v>
      </c>
      <c r="F24" s="27">
        <v>0</v>
      </c>
      <c r="G24" s="28"/>
      <c r="H24" s="29">
        <f t="shared" si="0"/>
        <v>0</v>
      </c>
    </row>
    <row r="25" spans="3:11" x14ac:dyDescent="0.25">
      <c r="C25" s="24">
        <v>2.7</v>
      </c>
      <c r="D25" s="30" t="s">
        <v>20</v>
      </c>
      <c r="E25" s="26" t="s">
        <v>18</v>
      </c>
      <c r="F25" s="27">
        <v>0</v>
      </c>
      <c r="G25" s="28"/>
      <c r="H25" s="29">
        <f t="shared" si="0"/>
        <v>0</v>
      </c>
    </row>
    <row r="26" spans="3:11" x14ac:dyDescent="0.25">
      <c r="C26" s="24">
        <v>2.8</v>
      </c>
      <c r="D26" s="30" t="s">
        <v>56</v>
      </c>
      <c r="E26" s="26" t="s">
        <v>18</v>
      </c>
      <c r="F26" s="27">
        <v>0</v>
      </c>
      <c r="G26" s="28"/>
      <c r="H26" s="29">
        <f t="shared" si="0"/>
        <v>0</v>
      </c>
    </row>
    <row r="27" spans="3:11" x14ac:dyDescent="0.25">
      <c r="C27" s="24">
        <v>2.9</v>
      </c>
      <c r="D27" s="30" t="s">
        <v>21</v>
      </c>
      <c r="E27" s="26" t="s">
        <v>14</v>
      </c>
      <c r="F27" s="27">
        <v>0</v>
      </c>
      <c r="G27" s="28"/>
      <c r="H27" s="29">
        <f t="shared" si="0"/>
        <v>0</v>
      </c>
    </row>
    <row r="28" spans="3:11" x14ac:dyDescent="0.25">
      <c r="C28" s="31">
        <v>2.1</v>
      </c>
      <c r="D28" s="30" t="s">
        <v>22</v>
      </c>
      <c r="E28" s="26" t="s">
        <v>27</v>
      </c>
      <c r="F28" s="27">
        <v>0</v>
      </c>
      <c r="G28" s="28"/>
      <c r="H28" s="29">
        <f t="shared" si="0"/>
        <v>0</v>
      </c>
    </row>
    <row r="29" spans="3:11" x14ac:dyDescent="0.25">
      <c r="C29" s="24">
        <v>2.11</v>
      </c>
      <c r="D29" s="30" t="s">
        <v>57</v>
      </c>
      <c r="E29" s="26" t="s">
        <v>27</v>
      </c>
      <c r="F29" s="27">
        <v>0</v>
      </c>
      <c r="G29" s="28"/>
      <c r="H29" s="29">
        <f t="shared" si="0"/>
        <v>0</v>
      </c>
    </row>
    <row r="30" spans="3:11" x14ac:dyDescent="0.25">
      <c r="C30" s="31">
        <v>2.12</v>
      </c>
      <c r="D30" s="30" t="s">
        <v>23</v>
      </c>
      <c r="E30" s="26" t="s">
        <v>14</v>
      </c>
      <c r="F30" s="27">
        <v>0</v>
      </c>
      <c r="G30" s="28"/>
      <c r="H30" s="29">
        <f t="shared" si="0"/>
        <v>0</v>
      </c>
    </row>
    <row r="31" spans="3:11" x14ac:dyDescent="0.25">
      <c r="C31" s="31">
        <v>2.13</v>
      </c>
      <c r="D31" s="30" t="s">
        <v>24</v>
      </c>
      <c r="E31" s="26" t="s">
        <v>14</v>
      </c>
      <c r="F31" s="27">
        <f>1247*2</f>
        <v>2494</v>
      </c>
      <c r="G31" s="28"/>
      <c r="H31" s="29">
        <f t="shared" si="0"/>
        <v>0</v>
      </c>
    </row>
    <row r="32" spans="3:11" x14ac:dyDescent="0.25">
      <c r="C32" s="31"/>
      <c r="D32" s="30"/>
      <c r="E32" s="26"/>
      <c r="F32" s="27"/>
      <c r="G32" s="28"/>
      <c r="H32" s="29"/>
      <c r="K32" s="27"/>
    </row>
    <row r="33" spans="3:11" ht="15.75" x14ac:dyDescent="0.25">
      <c r="C33" s="24">
        <v>3</v>
      </c>
      <c r="D33" s="25" t="s">
        <v>25</v>
      </c>
      <c r="E33" s="26"/>
      <c r="F33" s="27"/>
      <c r="G33" s="28"/>
      <c r="H33" s="29"/>
      <c r="K33" s="27"/>
    </row>
    <row r="34" spans="3:11" x14ac:dyDescent="0.25">
      <c r="C34" s="24">
        <v>3.1</v>
      </c>
      <c r="D34" s="30" t="s">
        <v>26</v>
      </c>
      <c r="E34" s="26" t="s">
        <v>27</v>
      </c>
      <c r="F34" s="27">
        <v>0</v>
      </c>
      <c r="G34" s="28"/>
      <c r="H34" s="29">
        <f t="shared" si="0"/>
        <v>0</v>
      </c>
      <c r="K34" s="27"/>
    </row>
    <row r="35" spans="3:11" x14ac:dyDescent="0.25">
      <c r="C35" s="24">
        <v>3.1</v>
      </c>
      <c r="D35" s="30" t="s">
        <v>28</v>
      </c>
      <c r="E35" s="26" t="s">
        <v>29</v>
      </c>
      <c r="F35" s="27">
        <v>0</v>
      </c>
      <c r="G35" s="28"/>
      <c r="H35" s="29">
        <f t="shared" si="0"/>
        <v>0</v>
      </c>
    </row>
    <row r="36" spans="3:11" x14ac:dyDescent="0.25">
      <c r="C36" s="24">
        <v>3.2</v>
      </c>
      <c r="D36" s="30" t="s">
        <v>30</v>
      </c>
      <c r="E36" s="26" t="s">
        <v>29</v>
      </c>
      <c r="F36" s="27">
        <v>0</v>
      </c>
      <c r="G36" s="28"/>
      <c r="H36" s="29">
        <f t="shared" si="0"/>
        <v>0</v>
      </c>
    </row>
    <row r="37" spans="3:11" x14ac:dyDescent="0.25">
      <c r="C37" s="24"/>
      <c r="D37" s="30"/>
      <c r="E37" s="26"/>
      <c r="F37" s="27"/>
      <c r="G37" s="28"/>
      <c r="H37" s="29"/>
    </row>
    <row r="38" spans="3:11" ht="15.75" x14ac:dyDescent="0.25">
      <c r="C38" s="24">
        <v>4</v>
      </c>
      <c r="D38" s="25" t="s">
        <v>31</v>
      </c>
      <c r="E38" s="26"/>
      <c r="F38" s="27"/>
      <c r="G38" s="28"/>
      <c r="H38" s="29"/>
    </row>
    <row r="39" spans="3:11" x14ac:dyDescent="0.25">
      <c r="C39" s="24">
        <v>4.0999999999999996</v>
      </c>
      <c r="D39" s="33" t="s">
        <v>32</v>
      </c>
      <c r="E39" s="26" t="s">
        <v>27</v>
      </c>
      <c r="F39" s="27">
        <v>0</v>
      </c>
      <c r="G39" s="28"/>
      <c r="H39" s="29">
        <f t="shared" si="0"/>
        <v>0</v>
      </c>
    </row>
    <row r="40" spans="3:11" ht="18" customHeight="1" x14ac:dyDescent="0.25">
      <c r="C40" s="24"/>
      <c r="D40" s="30"/>
      <c r="E40" s="26"/>
      <c r="F40" s="27"/>
      <c r="G40" s="28"/>
      <c r="H40" s="29"/>
    </row>
    <row r="41" spans="3:11" ht="18" customHeight="1" x14ac:dyDescent="0.25">
      <c r="C41" s="24">
        <v>5</v>
      </c>
      <c r="D41" s="25" t="s">
        <v>33</v>
      </c>
      <c r="E41" s="26"/>
      <c r="F41" s="27"/>
      <c r="G41" s="28"/>
      <c r="H41" s="29"/>
    </row>
    <row r="42" spans="3:11" ht="16.5" customHeight="1" x14ac:dyDescent="0.25">
      <c r="C42" s="24">
        <v>5.0999999999999996</v>
      </c>
      <c r="D42" s="30" t="s">
        <v>34</v>
      </c>
      <c r="E42" s="26" t="s">
        <v>14</v>
      </c>
      <c r="F42" s="27">
        <v>1247</v>
      </c>
      <c r="G42" s="28"/>
      <c r="H42" s="29">
        <f t="shared" si="0"/>
        <v>0</v>
      </c>
    </row>
    <row r="43" spans="3:11" x14ac:dyDescent="0.25">
      <c r="C43" s="24">
        <v>5.2</v>
      </c>
      <c r="D43" s="34" t="s">
        <v>35</v>
      </c>
      <c r="E43" s="26" t="s">
        <v>29</v>
      </c>
      <c r="F43" s="27">
        <f>4.5*0.15*1247</f>
        <v>841.72499999999991</v>
      </c>
      <c r="G43" s="28"/>
      <c r="H43" s="29">
        <f t="shared" si="0"/>
        <v>0</v>
      </c>
    </row>
    <row r="44" spans="3:11" x14ac:dyDescent="0.25">
      <c r="C44" s="24">
        <v>5.3</v>
      </c>
      <c r="D44" s="34" t="s">
        <v>54</v>
      </c>
      <c r="E44" s="26" t="s">
        <v>29</v>
      </c>
      <c r="F44" s="27">
        <f>4.5*0.05*1247</f>
        <v>280.57499999999999</v>
      </c>
      <c r="G44" s="28"/>
      <c r="H44" s="29">
        <f t="shared" si="0"/>
        <v>0</v>
      </c>
    </row>
    <row r="45" spans="3:11" x14ac:dyDescent="0.25">
      <c r="C45" s="24">
        <v>5.4</v>
      </c>
      <c r="D45" s="34" t="s">
        <v>36</v>
      </c>
      <c r="E45" s="26" t="s">
        <v>29</v>
      </c>
      <c r="F45" s="27">
        <v>0</v>
      </c>
      <c r="G45" s="28"/>
      <c r="H45" s="29">
        <f t="shared" si="0"/>
        <v>0</v>
      </c>
    </row>
    <row r="46" spans="3:11" x14ac:dyDescent="0.25">
      <c r="C46" s="24"/>
      <c r="D46" s="30"/>
      <c r="E46" s="26"/>
      <c r="F46" s="27"/>
      <c r="G46" s="28"/>
      <c r="H46" s="29"/>
    </row>
    <row r="47" spans="3:11" ht="15.75" x14ac:dyDescent="0.25">
      <c r="C47" s="24">
        <v>6</v>
      </c>
      <c r="D47" s="25" t="s">
        <v>37</v>
      </c>
      <c r="E47" s="26"/>
      <c r="F47" s="27"/>
      <c r="G47" s="28"/>
      <c r="H47" s="29"/>
    </row>
    <row r="48" spans="3:11" x14ac:dyDescent="0.25">
      <c r="C48" s="24">
        <v>6.1</v>
      </c>
      <c r="D48" s="30" t="s">
        <v>38</v>
      </c>
      <c r="E48" s="26" t="s">
        <v>14</v>
      </c>
      <c r="F48" s="27">
        <v>0</v>
      </c>
      <c r="G48" s="28"/>
      <c r="H48" s="29">
        <f t="shared" si="0"/>
        <v>0</v>
      </c>
    </row>
    <row r="49" spans="3:8" x14ac:dyDescent="0.25">
      <c r="C49" s="24">
        <v>6.2</v>
      </c>
      <c r="D49" s="30" t="s">
        <v>39</v>
      </c>
      <c r="E49" s="26" t="s">
        <v>18</v>
      </c>
      <c r="F49" s="27">
        <v>0</v>
      </c>
      <c r="G49" s="28"/>
      <c r="H49" s="29">
        <f t="shared" si="0"/>
        <v>0</v>
      </c>
    </row>
    <row r="50" spans="3:8" x14ac:dyDescent="0.25">
      <c r="C50" s="24">
        <v>6.3</v>
      </c>
      <c r="D50" s="30" t="s">
        <v>40</v>
      </c>
      <c r="E50" s="26" t="s">
        <v>27</v>
      </c>
      <c r="F50" s="27">
        <v>0</v>
      </c>
      <c r="G50" s="28"/>
      <c r="H50" s="29">
        <f t="shared" si="0"/>
        <v>0</v>
      </c>
    </row>
    <row r="51" spans="3:8" x14ac:dyDescent="0.25">
      <c r="C51" s="24"/>
      <c r="D51" s="30"/>
      <c r="E51" s="26"/>
      <c r="F51" s="27"/>
      <c r="G51" s="28"/>
      <c r="H51" s="29"/>
    </row>
    <row r="52" spans="3:8" ht="15.75" x14ac:dyDescent="0.25">
      <c r="C52" s="24">
        <v>7</v>
      </c>
      <c r="D52" s="25" t="s">
        <v>41</v>
      </c>
      <c r="E52" s="26" t="s">
        <v>42</v>
      </c>
      <c r="F52" s="27">
        <v>1</v>
      </c>
      <c r="G52" s="28"/>
      <c r="H52" s="29">
        <f t="shared" si="0"/>
        <v>0</v>
      </c>
    </row>
    <row r="53" spans="3:8" ht="15.75" x14ac:dyDescent="0.25">
      <c r="C53" s="24"/>
      <c r="D53" s="25"/>
      <c r="E53" s="26"/>
      <c r="F53" s="27"/>
      <c r="G53" s="28"/>
      <c r="H53" s="29"/>
    </row>
    <row r="54" spans="3:8" ht="15.75" x14ac:dyDescent="0.25">
      <c r="C54" s="24">
        <v>8</v>
      </c>
      <c r="D54" s="25" t="s">
        <v>43</v>
      </c>
      <c r="E54" s="26"/>
      <c r="F54" s="27"/>
      <c r="G54" s="28"/>
      <c r="H54" s="29"/>
    </row>
    <row r="55" spans="3:8" x14ac:dyDescent="0.25">
      <c r="C55" s="24">
        <v>8.1</v>
      </c>
      <c r="D55" s="30" t="s">
        <v>44</v>
      </c>
      <c r="E55" s="26" t="s">
        <v>45</v>
      </c>
      <c r="F55" s="27">
        <v>250</v>
      </c>
      <c r="G55" s="28"/>
      <c r="H55" s="29">
        <f t="shared" si="0"/>
        <v>0</v>
      </c>
    </row>
    <row r="56" spans="3:8" x14ac:dyDescent="0.25">
      <c r="C56" s="24">
        <v>8.1999999999999993</v>
      </c>
      <c r="D56" s="30" t="s">
        <v>46</v>
      </c>
      <c r="E56" s="26" t="s">
        <v>45</v>
      </c>
      <c r="F56" s="27">
        <v>80</v>
      </c>
      <c r="G56" s="28"/>
      <c r="H56" s="29">
        <f t="shared" si="0"/>
        <v>0</v>
      </c>
    </row>
    <row r="57" spans="3:8" x14ac:dyDescent="0.25">
      <c r="C57" s="24">
        <v>8.3000000000000007</v>
      </c>
      <c r="D57" s="30" t="s">
        <v>47</v>
      </c>
      <c r="E57" s="26" t="s">
        <v>45</v>
      </c>
      <c r="F57" s="27">
        <v>80</v>
      </c>
      <c r="G57" s="28"/>
      <c r="H57" s="29">
        <f t="shared" si="0"/>
        <v>0</v>
      </c>
    </row>
    <row r="58" spans="3:8" x14ac:dyDescent="0.25">
      <c r="C58" s="24">
        <v>8.4</v>
      </c>
      <c r="D58" s="30" t="s">
        <v>48</v>
      </c>
      <c r="E58" s="26" t="s">
        <v>45</v>
      </c>
      <c r="F58" s="27">
        <v>100</v>
      </c>
      <c r="G58" s="28"/>
      <c r="H58" s="29">
        <f t="shared" si="0"/>
        <v>0</v>
      </c>
    </row>
    <row r="59" spans="3:8" x14ac:dyDescent="0.25">
      <c r="C59" s="24">
        <v>8.5</v>
      </c>
      <c r="D59" s="30" t="s">
        <v>49</v>
      </c>
      <c r="E59" s="26" t="s">
        <v>45</v>
      </c>
      <c r="F59" s="27">
        <v>100</v>
      </c>
      <c r="G59" s="28"/>
      <c r="H59" s="29">
        <f t="shared" si="0"/>
        <v>0</v>
      </c>
    </row>
    <row r="60" spans="3:8" x14ac:dyDescent="0.25">
      <c r="C60" s="24">
        <v>8.6</v>
      </c>
      <c r="D60" s="30" t="s">
        <v>50</v>
      </c>
      <c r="E60" s="26" t="s">
        <v>45</v>
      </c>
      <c r="F60" s="27">
        <v>80</v>
      </c>
      <c r="G60" s="28"/>
      <c r="H60" s="29">
        <f t="shared" si="0"/>
        <v>0</v>
      </c>
    </row>
    <row r="61" spans="3:8" x14ac:dyDescent="0.25">
      <c r="C61" s="24">
        <v>8.6999999999999993</v>
      </c>
      <c r="D61" s="30" t="s">
        <v>51</v>
      </c>
      <c r="E61" s="26" t="s">
        <v>45</v>
      </c>
      <c r="F61" s="27">
        <v>100</v>
      </c>
      <c r="G61" s="28"/>
      <c r="H61" s="29">
        <f t="shared" si="0"/>
        <v>0</v>
      </c>
    </row>
    <row r="62" spans="3:8" x14ac:dyDescent="0.25">
      <c r="C62" s="24">
        <v>8.8000000000000007</v>
      </c>
      <c r="D62" s="34" t="s">
        <v>52</v>
      </c>
      <c r="E62" s="26" t="s">
        <v>45</v>
      </c>
      <c r="F62" s="27">
        <v>100</v>
      </c>
      <c r="G62" s="28"/>
      <c r="H62" s="29">
        <f t="shared" si="0"/>
        <v>0</v>
      </c>
    </row>
    <row r="63" spans="3:8" ht="15.75" thickBot="1" x14ac:dyDescent="0.3">
      <c r="C63" s="35">
        <v>8.9</v>
      </c>
      <c r="D63" s="11" t="s">
        <v>53</v>
      </c>
      <c r="E63" s="36" t="s">
        <v>45</v>
      </c>
      <c r="F63" s="37">
        <v>100</v>
      </c>
      <c r="G63" s="38"/>
      <c r="H63" s="39">
        <f t="shared" si="0"/>
        <v>0</v>
      </c>
    </row>
    <row r="64" spans="3:8" x14ac:dyDescent="0.25">
      <c r="C64" s="24"/>
      <c r="D64" s="30"/>
      <c r="E64" s="27"/>
      <c r="F64" s="27"/>
      <c r="G64" s="40"/>
      <c r="H64" s="29"/>
    </row>
    <row r="65" spans="3:8" ht="16.5" thickBot="1" x14ac:dyDescent="0.3">
      <c r="C65" s="35"/>
      <c r="D65" s="15" t="s">
        <v>69</v>
      </c>
      <c r="E65" s="37"/>
      <c r="F65" s="37"/>
      <c r="G65" s="41"/>
      <c r="H65" s="42">
        <f>SUM(H14:H64)</f>
        <v>0</v>
      </c>
    </row>
  </sheetData>
  <mergeCells count="5">
    <mergeCell ref="A1:H1"/>
    <mergeCell ref="A4:H4"/>
    <mergeCell ref="A5:H5"/>
    <mergeCell ref="A2:H2"/>
    <mergeCell ref="A3:H3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workbookViewId="0">
      <selection sqref="A1:XFD4"/>
    </sheetView>
  </sheetViews>
  <sheetFormatPr baseColWidth="10" defaultColWidth="8.7109375" defaultRowHeight="15" x14ac:dyDescent="0.25"/>
  <cols>
    <col min="1" max="3" width="8.7109375" style="2"/>
    <col min="4" max="4" width="65.42578125" style="2" customWidth="1"/>
    <col min="5" max="5" width="9.5703125" style="2" customWidth="1"/>
    <col min="6" max="6" width="11.140625" style="2" customWidth="1"/>
    <col min="7" max="7" width="15.140625" style="4" customWidth="1"/>
    <col min="8" max="8" width="15.5703125" style="4" customWidth="1"/>
    <col min="9" max="16384" width="8.7109375" style="2"/>
  </cols>
  <sheetData>
    <row r="1" spans="1:8" ht="20.25" x14ac:dyDescent="0.3">
      <c r="A1" s="62" t="s">
        <v>61</v>
      </c>
      <c r="B1" s="62"/>
      <c r="C1" s="62"/>
      <c r="D1" s="62"/>
      <c r="E1" s="62"/>
      <c r="F1" s="62"/>
      <c r="G1" s="62"/>
      <c r="H1" s="62"/>
    </row>
    <row r="2" spans="1:8" ht="20.25" x14ac:dyDescent="0.3">
      <c r="A2" s="62" t="s">
        <v>62</v>
      </c>
      <c r="B2" s="62"/>
      <c r="C2" s="62"/>
      <c r="D2" s="62"/>
      <c r="E2" s="62"/>
      <c r="F2" s="62"/>
      <c r="G2" s="62"/>
      <c r="H2" s="62"/>
    </row>
    <row r="3" spans="1:8" ht="20.25" x14ac:dyDescent="0.3">
      <c r="A3" s="62" t="s">
        <v>63</v>
      </c>
      <c r="B3" s="62"/>
      <c r="C3" s="62"/>
      <c r="D3" s="62"/>
      <c r="E3" s="62"/>
      <c r="F3" s="62"/>
      <c r="G3" s="62"/>
      <c r="H3" s="62"/>
    </row>
    <row r="4" spans="1:8" ht="20.25" x14ac:dyDescent="0.3">
      <c r="A4" s="62" t="s">
        <v>64</v>
      </c>
      <c r="B4" s="62"/>
      <c r="C4" s="62"/>
      <c r="D4" s="62"/>
      <c r="E4" s="62"/>
      <c r="F4" s="62"/>
      <c r="G4" s="62"/>
      <c r="H4" s="62"/>
    </row>
    <row r="8" spans="1:8" ht="18.75" x14ac:dyDescent="0.3">
      <c r="D8" s="3" t="s">
        <v>94</v>
      </c>
    </row>
    <row r="9" spans="1:8" ht="15.75" x14ac:dyDescent="0.25">
      <c r="D9" s="1" t="s">
        <v>93</v>
      </c>
    </row>
    <row r="10" spans="1:8" ht="15.75" x14ac:dyDescent="0.25">
      <c r="C10" s="1"/>
      <c r="D10" s="1" t="s">
        <v>0</v>
      </c>
    </row>
    <row r="11" spans="1:8" ht="15.75" thickBot="1" x14ac:dyDescent="0.3">
      <c r="D11" s="2" t="s">
        <v>92</v>
      </c>
    </row>
    <row r="12" spans="1:8" ht="15.75" x14ac:dyDescent="0.25">
      <c r="C12" s="5"/>
      <c r="D12" s="6" t="s">
        <v>1</v>
      </c>
      <c r="E12" s="7"/>
      <c r="F12" s="8"/>
      <c r="G12" s="9"/>
      <c r="H12" s="10"/>
    </row>
    <row r="13" spans="1:8" ht="15.75" thickBot="1" x14ac:dyDescent="0.3">
      <c r="C13" s="30"/>
      <c r="D13" s="43"/>
      <c r="E13" s="30"/>
      <c r="F13" s="43"/>
      <c r="G13" s="44"/>
      <c r="H13" s="45"/>
    </row>
    <row r="14" spans="1:8" ht="16.5" thickBot="1" x14ac:dyDescent="0.3">
      <c r="C14" s="48" t="s">
        <v>2</v>
      </c>
      <c r="D14" s="47" t="s">
        <v>3</v>
      </c>
      <c r="E14" s="48" t="s">
        <v>4</v>
      </c>
      <c r="F14" s="49" t="s">
        <v>68</v>
      </c>
      <c r="G14" s="50" t="s">
        <v>6</v>
      </c>
      <c r="H14" s="51" t="s">
        <v>7</v>
      </c>
    </row>
    <row r="15" spans="1:8" x14ac:dyDescent="0.25">
      <c r="C15" s="19"/>
      <c r="D15" s="7"/>
      <c r="E15" s="20"/>
      <c r="F15" s="21"/>
      <c r="G15" s="22"/>
      <c r="H15" s="23"/>
    </row>
    <row r="16" spans="1:8" ht="15.75" x14ac:dyDescent="0.25">
      <c r="C16" s="24">
        <v>1</v>
      </c>
      <c r="D16" s="25" t="s">
        <v>8</v>
      </c>
      <c r="E16" s="26"/>
      <c r="F16" s="27"/>
      <c r="G16" s="28"/>
      <c r="H16" s="29"/>
    </row>
    <row r="17" spans="3:8" x14ac:dyDescent="0.25">
      <c r="C17" s="24">
        <v>1.1000000000000001</v>
      </c>
      <c r="D17" s="30" t="s">
        <v>9</v>
      </c>
      <c r="E17" s="26" t="s">
        <v>10</v>
      </c>
      <c r="F17" s="27">
        <v>1</v>
      </c>
      <c r="G17" s="28"/>
      <c r="H17" s="29">
        <f>F17*G17</f>
        <v>0</v>
      </c>
    </row>
    <row r="18" spans="3:8" x14ac:dyDescent="0.25">
      <c r="C18" s="24">
        <v>1.2</v>
      </c>
      <c r="D18" s="30" t="s">
        <v>11</v>
      </c>
      <c r="E18" s="26" t="s">
        <v>10</v>
      </c>
      <c r="F18" s="27">
        <v>1</v>
      </c>
      <c r="G18" s="28"/>
      <c r="H18" s="29">
        <f>F18*G18</f>
        <v>0</v>
      </c>
    </row>
    <row r="19" spans="3:8" x14ac:dyDescent="0.25">
      <c r="C19" s="24"/>
      <c r="D19" s="30"/>
      <c r="E19" s="26"/>
      <c r="F19" s="27"/>
      <c r="G19" s="28"/>
      <c r="H19" s="29"/>
    </row>
    <row r="20" spans="3:8" ht="15.75" x14ac:dyDescent="0.25">
      <c r="C20" s="24">
        <v>2</v>
      </c>
      <c r="D20" s="25" t="s">
        <v>12</v>
      </c>
      <c r="E20" s="26"/>
      <c r="F20" s="27"/>
      <c r="G20" s="28"/>
      <c r="H20" s="29"/>
    </row>
    <row r="21" spans="3:8" x14ac:dyDescent="0.25">
      <c r="C21" s="24">
        <v>2.1</v>
      </c>
      <c r="D21" s="30" t="s">
        <v>13</v>
      </c>
      <c r="E21" s="26" t="s">
        <v>14</v>
      </c>
      <c r="F21" s="27">
        <v>0</v>
      </c>
      <c r="G21" s="28"/>
      <c r="H21" s="29">
        <f>F21*G21</f>
        <v>0</v>
      </c>
    </row>
    <row r="22" spans="3:8" x14ac:dyDescent="0.25">
      <c r="C22" s="24">
        <v>2.2000000000000002</v>
      </c>
      <c r="D22" s="30" t="s">
        <v>15</v>
      </c>
      <c r="E22" s="26" t="s">
        <v>14</v>
      </c>
      <c r="F22" s="27">
        <v>0</v>
      </c>
      <c r="G22" s="28"/>
      <c r="H22" s="29">
        <f>F22*G22</f>
        <v>0</v>
      </c>
    </row>
    <row r="23" spans="3:8" x14ac:dyDescent="0.25">
      <c r="C23" s="24">
        <v>2.2999999999999998</v>
      </c>
      <c r="D23" s="30" t="s">
        <v>16</v>
      </c>
      <c r="E23" s="26" t="s">
        <v>14</v>
      </c>
      <c r="F23" s="27">
        <v>0</v>
      </c>
      <c r="G23" s="28"/>
      <c r="H23" s="29">
        <f>F23*G23</f>
        <v>0</v>
      </c>
    </row>
    <row r="24" spans="3:8" x14ac:dyDescent="0.25">
      <c r="C24" s="24">
        <v>2.4</v>
      </c>
      <c r="D24" s="30" t="s">
        <v>55</v>
      </c>
      <c r="E24" s="26" t="s">
        <v>14</v>
      </c>
      <c r="F24" s="27"/>
      <c r="G24" s="28"/>
      <c r="H24" s="29"/>
    </row>
    <row r="25" spans="3:8" x14ac:dyDescent="0.25">
      <c r="C25" s="24">
        <v>2.5</v>
      </c>
      <c r="D25" s="30" t="s">
        <v>17</v>
      </c>
      <c r="E25" s="26" t="s">
        <v>18</v>
      </c>
      <c r="F25" s="27">
        <v>0</v>
      </c>
      <c r="G25" s="28"/>
      <c r="H25" s="29">
        <f>F25*G25</f>
        <v>0</v>
      </c>
    </row>
    <row r="26" spans="3:8" x14ac:dyDescent="0.25">
      <c r="C26" s="24">
        <v>2.6</v>
      </c>
      <c r="D26" s="30" t="s">
        <v>19</v>
      </c>
      <c r="E26" s="26" t="s">
        <v>18</v>
      </c>
      <c r="F26" s="27">
        <v>0</v>
      </c>
      <c r="G26" s="28"/>
      <c r="H26" s="29">
        <f>F26*G26</f>
        <v>0</v>
      </c>
    </row>
    <row r="27" spans="3:8" x14ac:dyDescent="0.25">
      <c r="C27" s="24">
        <v>2.7</v>
      </c>
      <c r="D27" s="30" t="s">
        <v>20</v>
      </c>
      <c r="E27" s="26" t="s">
        <v>18</v>
      </c>
      <c r="F27" s="27">
        <v>0</v>
      </c>
      <c r="G27" s="28"/>
      <c r="H27" s="29">
        <f>F27*G27</f>
        <v>0</v>
      </c>
    </row>
    <row r="28" spans="3:8" x14ac:dyDescent="0.25">
      <c r="C28" s="24">
        <v>2.8</v>
      </c>
      <c r="D28" s="30" t="s">
        <v>56</v>
      </c>
      <c r="E28" s="26" t="s">
        <v>18</v>
      </c>
      <c r="F28" s="27"/>
      <c r="G28" s="28"/>
      <c r="H28" s="29"/>
    </row>
    <row r="29" spans="3:8" x14ac:dyDescent="0.25">
      <c r="C29" s="24">
        <v>2.9</v>
      </c>
      <c r="D29" s="30" t="s">
        <v>21</v>
      </c>
      <c r="E29" s="26" t="s">
        <v>14</v>
      </c>
      <c r="F29" s="27">
        <v>0</v>
      </c>
      <c r="G29" s="28"/>
      <c r="H29" s="29">
        <f>F29*G29</f>
        <v>0</v>
      </c>
    </row>
    <row r="30" spans="3:8" x14ac:dyDescent="0.25">
      <c r="C30" s="31">
        <v>2.1</v>
      </c>
      <c r="D30" s="30" t="s">
        <v>22</v>
      </c>
      <c r="E30" s="26" t="s">
        <v>27</v>
      </c>
      <c r="F30" s="27">
        <v>0</v>
      </c>
      <c r="G30" s="28"/>
      <c r="H30" s="29">
        <f>F30*G30</f>
        <v>0</v>
      </c>
    </row>
    <row r="31" spans="3:8" x14ac:dyDescent="0.25">
      <c r="C31" s="24">
        <v>2.11</v>
      </c>
      <c r="D31" s="30" t="s">
        <v>57</v>
      </c>
      <c r="E31" s="26" t="s">
        <v>27</v>
      </c>
      <c r="F31" s="27"/>
      <c r="G31" s="28"/>
      <c r="H31" s="29">
        <f>F31*G31</f>
        <v>0</v>
      </c>
    </row>
    <row r="32" spans="3:8" x14ac:dyDescent="0.25">
      <c r="C32" s="31">
        <v>2.12</v>
      </c>
      <c r="D32" s="30" t="s">
        <v>23</v>
      </c>
      <c r="E32" s="26" t="s">
        <v>14</v>
      </c>
      <c r="F32" s="27">
        <v>0</v>
      </c>
      <c r="G32" s="28"/>
      <c r="H32" s="29">
        <f>F32*G32</f>
        <v>0</v>
      </c>
    </row>
    <row r="33" spans="3:11" x14ac:dyDescent="0.25">
      <c r="C33" s="31">
        <v>2.13</v>
      </c>
      <c r="D33" s="30" t="s">
        <v>24</v>
      </c>
      <c r="E33" s="26" t="s">
        <v>14</v>
      </c>
      <c r="F33" s="27">
        <f>505*2</f>
        <v>1010</v>
      </c>
      <c r="G33" s="28"/>
      <c r="H33" s="29">
        <f>F33*G33</f>
        <v>0</v>
      </c>
    </row>
    <row r="34" spans="3:11" x14ac:dyDescent="0.25">
      <c r="C34" s="31"/>
      <c r="D34" s="30"/>
      <c r="E34" s="26"/>
      <c r="F34" s="27"/>
      <c r="G34" s="28"/>
      <c r="H34" s="29"/>
      <c r="K34" s="32"/>
    </row>
    <row r="35" spans="3:11" ht="15.75" x14ac:dyDescent="0.25">
      <c r="C35" s="24">
        <v>3</v>
      </c>
      <c r="D35" s="25" t="s">
        <v>25</v>
      </c>
      <c r="E35" s="26"/>
      <c r="F35" s="27"/>
      <c r="G35" s="28"/>
      <c r="H35" s="29"/>
      <c r="K35" s="32"/>
    </row>
    <row r="36" spans="3:11" x14ac:dyDescent="0.25">
      <c r="C36" s="24">
        <v>3.1</v>
      </c>
      <c r="D36" s="30" t="s">
        <v>26</v>
      </c>
      <c r="E36" s="26" t="s">
        <v>27</v>
      </c>
      <c r="F36" s="27">
        <v>0</v>
      </c>
      <c r="G36" s="28"/>
      <c r="H36" s="29">
        <f>F36*G36</f>
        <v>0</v>
      </c>
      <c r="K36" s="32"/>
    </row>
    <row r="37" spans="3:11" x14ac:dyDescent="0.25">
      <c r="C37" s="24">
        <v>3.1</v>
      </c>
      <c r="D37" s="30" t="s">
        <v>28</v>
      </c>
      <c r="E37" s="26" t="s">
        <v>29</v>
      </c>
      <c r="F37" s="27">
        <v>0</v>
      </c>
      <c r="G37" s="28"/>
      <c r="H37" s="29">
        <f>F37*G37</f>
        <v>0</v>
      </c>
    </row>
    <row r="38" spans="3:11" x14ac:dyDescent="0.25">
      <c r="C38" s="24">
        <v>3.2</v>
      </c>
      <c r="D38" s="30" t="s">
        <v>30</v>
      </c>
      <c r="E38" s="26" t="s">
        <v>29</v>
      </c>
      <c r="F38" s="27">
        <v>0</v>
      </c>
      <c r="G38" s="28"/>
      <c r="H38" s="29">
        <f>F38*G38</f>
        <v>0</v>
      </c>
    </row>
    <row r="39" spans="3:11" x14ac:dyDescent="0.25">
      <c r="C39" s="24"/>
      <c r="D39" s="30"/>
      <c r="E39" s="26"/>
      <c r="F39" s="27"/>
      <c r="G39" s="28"/>
      <c r="H39" s="29"/>
    </row>
    <row r="40" spans="3:11" ht="15.75" x14ac:dyDescent="0.25">
      <c r="C40" s="24">
        <v>4</v>
      </c>
      <c r="D40" s="25" t="s">
        <v>31</v>
      </c>
      <c r="E40" s="26"/>
      <c r="F40" s="27"/>
      <c r="G40" s="28"/>
      <c r="H40" s="29"/>
    </row>
    <row r="41" spans="3:11" x14ac:dyDescent="0.25">
      <c r="C41" s="24">
        <v>4.0999999999999996</v>
      </c>
      <c r="D41" s="33" t="s">
        <v>32</v>
      </c>
      <c r="E41" s="26" t="s">
        <v>27</v>
      </c>
      <c r="F41" s="27">
        <v>0</v>
      </c>
      <c r="G41" s="28"/>
      <c r="H41" s="29">
        <f>F41*G41</f>
        <v>0</v>
      </c>
    </row>
    <row r="42" spans="3:11" ht="18" customHeight="1" x14ac:dyDescent="0.25">
      <c r="C42" s="24"/>
      <c r="D42" s="30"/>
      <c r="E42" s="26"/>
      <c r="F42" s="27"/>
      <c r="G42" s="28"/>
      <c r="H42" s="29"/>
    </row>
    <row r="43" spans="3:11" ht="18" customHeight="1" x14ac:dyDescent="0.25">
      <c r="C43" s="24">
        <v>5</v>
      </c>
      <c r="D43" s="25" t="s">
        <v>33</v>
      </c>
      <c r="E43" s="26"/>
      <c r="F43" s="27"/>
      <c r="G43" s="28"/>
      <c r="H43" s="29"/>
    </row>
    <row r="44" spans="3:11" ht="16.5" customHeight="1" x14ac:dyDescent="0.25">
      <c r="C44" s="24">
        <v>5.0999999999999996</v>
      </c>
      <c r="D44" s="30" t="s">
        <v>34</v>
      </c>
      <c r="E44" s="26" t="s">
        <v>14</v>
      </c>
      <c r="F44" s="27">
        <v>505</v>
      </c>
      <c r="G44" s="28"/>
      <c r="H44" s="29">
        <f>F44*G44</f>
        <v>0</v>
      </c>
    </row>
    <row r="45" spans="3:11" x14ac:dyDescent="0.25">
      <c r="C45" s="24">
        <v>5.2</v>
      </c>
      <c r="D45" s="34" t="s">
        <v>35</v>
      </c>
      <c r="E45" s="26" t="s">
        <v>29</v>
      </c>
      <c r="F45" s="27">
        <f>505*3.5*0.15</f>
        <v>265.125</v>
      </c>
      <c r="G45" s="28"/>
      <c r="H45" s="29">
        <f>F45*G45</f>
        <v>0</v>
      </c>
    </row>
    <row r="46" spans="3:11" x14ac:dyDescent="0.25">
      <c r="C46" s="24">
        <v>5.3</v>
      </c>
      <c r="D46" s="34" t="s">
        <v>54</v>
      </c>
      <c r="E46" s="26" t="s">
        <v>29</v>
      </c>
      <c r="F46" s="27">
        <f>505*3.5*0.05</f>
        <v>88.375</v>
      </c>
      <c r="G46" s="28"/>
      <c r="H46" s="29">
        <f>F46*G46</f>
        <v>0</v>
      </c>
    </row>
    <row r="47" spans="3:11" x14ac:dyDescent="0.25">
      <c r="C47" s="24">
        <v>5.4</v>
      </c>
      <c r="D47" s="34" t="s">
        <v>36</v>
      </c>
      <c r="E47" s="26" t="s">
        <v>29</v>
      </c>
      <c r="F47" s="27">
        <v>0</v>
      </c>
      <c r="G47" s="28"/>
      <c r="H47" s="29">
        <f>F47*G47</f>
        <v>0</v>
      </c>
    </row>
    <row r="48" spans="3:11" x14ac:dyDescent="0.25">
      <c r="C48" s="24"/>
      <c r="D48" s="30"/>
      <c r="E48" s="26"/>
      <c r="F48" s="27"/>
      <c r="G48" s="28"/>
      <c r="H48" s="29"/>
    </row>
    <row r="49" spans="3:8" ht="15.75" x14ac:dyDescent="0.25">
      <c r="C49" s="24">
        <v>6</v>
      </c>
      <c r="D49" s="25" t="s">
        <v>37</v>
      </c>
      <c r="E49" s="26"/>
      <c r="F49" s="27"/>
      <c r="G49" s="28"/>
      <c r="H49" s="29"/>
    </row>
    <row r="50" spans="3:8" x14ac:dyDescent="0.25">
      <c r="C50" s="24">
        <v>6.1</v>
      </c>
      <c r="D50" s="30" t="s">
        <v>38</v>
      </c>
      <c r="E50" s="26" t="s">
        <v>14</v>
      </c>
      <c r="F50" s="27">
        <v>0</v>
      </c>
      <c r="G50" s="28"/>
      <c r="H50" s="29">
        <f>F50*G50</f>
        <v>0</v>
      </c>
    </row>
    <row r="51" spans="3:8" x14ac:dyDescent="0.25">
      <c r="C51" s="24">
        <v>6.2</v>
      </c>
      <c r="D51" s="30" t="s">
        <v>39</v>
      </c>
      <c r="E51" s="26" t="s">
        <v>18</v>
      </c>
      <c r="F51" s="27">
        <v>0</v>
      </c>
      <c r="G51" s="28"/>
      <c r="H51" s="29">
        <f>F51*G51</f>
        <v>0</v>
      </c>
    </row>
    <row r="52" spans="3:8" x14ac:dyDescent="0.25">
      <c r="C52" s="24">
        <v>6.3</v>
      </c>
      <c r="D52" s="30" t="s">
        <v>40</v>
      </c>
      <c r="E52" s="26" t="s">
        <v>27</v>
      </c>
      <c r="F52" s="27">
        <v>0</v>
      </c>
      <c r="G52" s="28"/>
      <c r="H52" s="29">
        <f>F52*G52</f>
        <v>0</v>
      </c>
    </row>
    <row r="53" spans="3:8" x14ac:dyDescent="0.25">
      <c r="C53" s="24"/>
      <c r="D53" s="30"/>
      <c r="E53" s="26"/>
      <c r="F53" s="27"/>
      <c r="G53" s="28"/>
      <c r="H53" s="29"/>
    </row>
    <row r="54" spans="3:8" ht="15.75" x14ac:dyDescent="0.25">
      <c r="C54" s="24">
        <v>7</v>
      </c>
      <c r="D54" s="25" t="s">
        <v>41</v>
      </c>
      <c r="E54" s="26" t="s">
        <v>42</v>
      </c>
      <c r="F54" s="27">
        <v>1</v>
      </c>
      <c r="G54" s="28"/>
      <c r="H54" s="29">
        <f>F54*G54</f>
        <v>0</v>
      </c>
    </row>
    <row r="55" spans="3:8" ht="15.75" x14ac:dyDescent="0.25">
      <c r="C55" s="24"/>
      <c r="D55" s="25"/>
      <c r="E55" s="26"/>
      <c r="F55" s="27"/>
      <c r="G55" s="28"/>
      <c r="H55" s="29"/>
    </row>
    <row r="56" spans="3:8" ht="15.75" x14ac:dyDescent="0.25">
      <c r="C56" s="24">
        <v>8</v>
      </c>
      <c r="D56" s="25" t="s">
        <v>43</v>
      </c>
      <c r="E56" s="26"/>
      <c r="F56" s="27"/>
      <c r="G56" s="28"/>
      <c r="H56" s="29"/>
    </row>
    <row r="57" spans="3:8" x14ac:dyDescent="0.25">
      <c r="C57" s="24">
        <v>8.1</v>
      </c>
      <c r="D57" s="30" t="s">
        <v>44</v>
      </c>
      <c r="E57" s="26" t="s">
        <v>45</v>
      </c>
      <c r="F57" s="27">
        <v>250</v>
      </c>
      <c r="G57" s="28"/>
      <c r="H57" s="29">
        <f t="shared" ref="H57:H65" si="0">F57*G57</f>
        <v>0</v>
      </c>
    </row>
    <row r="58" spans="3:8" x14ac:dyDescent="0.25">
      <c r="C58" s="24">
        <v>8.1999999999999993</v>
      </c>
      <c r="D58" s="30" t="s">
        <v>46</v>
      </c>
      <c r="E58" s="26" t="s">
        <v>45</v>
      </c>
      <c r="F58" s="27">
        <v>80</v>
      </c>
      <c r="G58" s="28"/>
      <c r="H58" s="29">
        <f t="shared" si="0"/>
        <v>0</v>
      </c>
    </row>
    <row r="59" spans="3:8" x14ac:dyDescent="0.25">
      <c r="C59" s="24">
        <v>8.3000000000000007</v>
      </c>
      <c r="D59" s="30" t="s">
        <v>47</v>
      </c>
      <c r="E59" s="26" t="s">
        <v>45</v>
      </c>
      <c r="F59" s="27">
        <v>80</v>
      </c>
      <c r="G59" s="28"/>
      <c r="H59" s="29">
        <f t="shared" si="0"/>
        <v>0</v>
      </c>
    </row>
    <row r="60" spans="3:8" x14ac:dyDescent="0.25">
      <c r="C60" s="24">
        <v>8.4</v>
      </c>
      <c r="D60" s="30" t="s">
        <v>48</v>
      </c>
      <c r="E60" s="26" t="s">
        <v>45</v>
      </c>
      <c r="F60" s="27">
        <v>100</v>
      </c>
      <c r="G60" s="28"/>
      <c r="H60" s="29">
        <f t="shared" si="0"/>
        <v>0</v>
      </c>
    </row>
    <row r="61" spans="3:8" x14ac:dyDescent="0.25">
      <c r="C61" s="24">
        <v>8.5</v>
      </c>
      <c r="D61" s="30" t="s">
        <v>49</v>
      </c>
      <c r="E61" s="26" t="s">
        <v>45</v>
      </c>
      <c r="F61" s="27">
        <v>100</v>
      </c>
      <c r="G61" s="28"/>
      <c r="H61" s="29">
        <f t="shared" si="0"/>
        <v>0</v>
      </c>
    </row>
    <row r="62" spans="3:8" x14ac:dyDescent="0.25">
      <c r="C62" s="24">
        <v>8.6</v>
      </c>
      <c r="D62" s="30" t="s">
        <v>50</v>
      </c>
      <c r="E62" s="26" t="s">
        <v>45</v>
      </c>
      <c r="F62" s="27">
        <v>80</v>
      </c>
      <c r="G62" s="28"/>
      <c r="H62" s="29">
        <f t="shared" si="0"/>
        <v>0</v>
      </c>
    </row>
    <row r="63" spans="3:8" x14ac:dyDescent="0.25">
      <c r="C63" s="24">
        <v>8.6999999999999993</v>
      </c>
      <c r="D63" s="30" t="s">
        <v>51</v>
      </c>
      <c r="E63" s="26" t="s">
        <v>45</v>
      </c>
      <c r="F63" s="27">
        <v>100</v>
      </c>
      <c r="G63" s="28"/>
      <c r="H63" s="29">
        <f t="shared" si="0"/>
        <v>0</v>
      </c>
    </row>
    <row r="64" spans="3:8" x14ac:dyDescent="0.25">
      <c r="C64" s="24">
        <v>8.8000000000000007</v>
      </c>
      <c r="D64" s="34" t="s">
        <v>52</v>
      </c>
      <c r="E64" s="26" t="s">
        <v>45</v>
      </c>
      <c r="F64" s="27">
        <v>100</v>
      </c>
      <c r="G64" s="28"/>
      <c r="H64" s="29">
        <f t="shared" si="0"/>
        <v>0</v>
      </c>
    </row>
    <row r="65" spans="3:8" ht="15.75" thickBot="1" x14ac:dyDescent="0.3">
      <c r="C65" s="35">
        <v>8.9</v>
      </c>
      <c r="D65" s="11" t="s">
        <v>53</v>
      </c>
      <c r="E65" s="36" t="s">
        <v>45</v>
      </c>
      <c r="F65" s="37">
        <v>100</v>
      </c>
      <c r="G65" s="38"/>
      <c r="H65" s="39">
        <f t="shared" si="0"/>
        <v>0</v>
      </c>
    </row>
    <row r="66" spans="3:8" x14ac:dyDescent="0.25">
      <c r="C66" s="24"/>
      <c r="D66" s="30"/>
      <c r="E66" s="27"/>
      <c r="F66" s="27"/>
      <c r="G66" s="40"/>
      <c r="H66" s="29"/>
    </row>
    <row r="67" spans="3:8" ht="16.5" thickBot="1" x14ac:dyDescent="0.3">
      <c r="C67" s="35"/>
      <c r="D67" s="15" t="s">
        <v>69</v>
      </c>
      <c r="E67" s="37"/>
      <c r="F67" s="37"/>
      <c r="G67" s="41"/>
      <c r="H67" s="42">
        <f>SUM(H16:H66)</f>
        <v>0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opLeftCell="A19" workbookViewId="0">
      <selection activeCell="D7" sqref="D7"/>
    </sheetView>
  </sheetViews>
  <sheetFormatPr baseColWidth="10" defaultColWidth="8.7109375" defaultRowHeight="15" x14ac:dyDescent="0.25"/>
  <cols>
    <col min="1" max="2" width="8.7109375" style="2"/>
    <col min="3" max="3" width="9.85546875" style="2" customWidth="1"/>
    <col min="4" max="4" width="65.42578125" style="2" customWidth="1"/>
    <col min="5" max="5" width="9.5703125" style="2" customWidth="1"/>
    <col min="6" max="6" width="11.85546875" style="2" customWidth="1"/>
    <col min="7" max="7" width="15.140625" style="4" customWidth="1"/>
    <col min="8" max="8" width="15.5703125" style="4" customWidth="1"/>
    <col min="9" max="16384" width="8.7109375" style="2"/>
  </cols>
  <sheetData>
    <row r="1" spans="1:8" ht="20.25" x14ac:dyDescent="0.3">
      <c r="A1" s="62" t="s">
        <v>61</v>
      </c>
      <c r="B1" s="62"/>
      <c r="C1" s="62"/>
      <c r="D1" s="62"/>
      <c r="E1" s="62"/>
      <c r="F1" s="62"/>
      <c r="G1" s="62"/>
      <c r="H1" s="62"/>
    </row>
    <row r="2" spans="1:8" ht="20.25" x14ac:dyDescent="0.3">
      <c r="A2" s="62" t="s">
        <v>62</v>
      </c>
      <c r="B2" s="62"/>
      <c r="C2" s="62"/>
      <c r="D2" s="62"/>
      <c r="E2" s="62"/>
      <c r="F2" s="62"/>
      <c r="G2" s="62"/>
      <c r="H2" s="62"/>
    </row>
    <row r="3" spans="1:8" ht="20.25" x14ac:dyDescent="0.3">
      <c r="A3" s="62" t="s">
        <v>63</v>
      </c>
      <c r="B3" s="62"/>
      <c r="C3" s="62"/>
      <c r="D3" s="62"/>
      <c r="E3" s="62"/>
      <c r="F3" s="62"/>
      <c r="G3" s="62"/>
      <c r="H3" s="62"/>
    </row>
    <row r="4" spans="1:8" ht="20.25" x14ac:dyDescent="0.3">
      <c r="A4" s="62" t="s">
        <v>64</v>
      </c>
      <c r="B4" s="62"/>
      <c r="C4" s="62"/>
      <c r="D4" s="62"/>
      <c r="E4" s="62"/>
      <c r="F4" s="62"/>
      <c r="G4" s="62"/>
      <c r="H4" s="62"/>
    </row>
    <row r="8" spans="1:8" ht="18.75" x14ac:dyDescent="0.3">
      <c r="D8" s="3" t="s">
        <v>97</v>
      </c>
    </row>
    <row r="9" spans="1:8" ht="15.75" x14ac:dyDescent="0.25">
      <c r="D9" s="1" t="s">
        <v>96</v>
      </c>
    </row>
    <row r="10" spans="1:8" ht="15.75" x14ac:dyDescent="0.25">
      <c r="C10" s="1"/>
      <c r="D10" s="1" t="s">
        <v>0</v>
      </c>
    </row>
    <row r="11" spans="1:8" ht="15.75" thickBot="1" x14ac:dyDescent="0.3">
      <c r="D11" s="2" t="s">
        <v>95</v>
      </c>
    </row>
    <row r="12" spans="1:8" ht="15.75" x14ac:dyDescent="0.25">
      <c r="C12" s="5"/>
      <c r="D12" s="6" t="s">
        <v>1</v>
      </c>
      <c r="E12" s="7"/>
      <c r="F12" s="8"/>
      <c r="G12" s="9"/>
      <c r="H12" s="10"/>
    </row>
    <row r="13" spans="1:8" ht="15.75" thickBot="1" x14ac:dyDescent="0.3">
      <c r="C13" s="30"/>
      <c r="D13" s="43"/>
      <c r="E13" s="30"/>
      <c r="F13" s="43"/>
      <c r="G13" s="44"/>
      <c r="H13" s="45"/>
    </row>
    <row r="14" spans="1:8" ht="16.5" thickBot="1" x14ac:dyDescent="0.3">
      <c r="C14" s="48" t="s">
        <v>2</v>
      </c>
      <c r="D14" s="47" t="s">
        <v>3</v>
      </c>
      <c r="E14" s="52" t="s">
        <v>4</v>
      </c>
      <c r="F14" s="53" t="s">
        <v>68</v>
      </c>
      <c r="G14" s="54" t="s">
        <v>6</v>
      </c>
      <c r="H14" s="55" t="s">
        <v>7</v>
      </c>
    </row>
    <row r="15" spans="1:8" x14ac:dyDescent="0.25">
      <c r="C15" s="19"/>
      <c r="D15" s="7"/>
      <c r="E15" s="20"/>
      <c r="F15" s="21"/>
      <c r="G15" s="22"/>
      <c r="H15" s="23"/>
    </row>
    <row r="16" spans="1:8" ht="15.75" x14ac:dyDescent="0.25">
      <c r="C16" s="24">
        <v>1</v>
      </c>
      <c r="D16" s="25" t="s">
        <v>8</v>
      </c>
      <c r="E16" s="26"/>
      <c r="F16" s="27"/>
      <c r="G16" s="28"/>
      <c r="H16" s="29"/>
    </row>
    <row r="17" spans="3:8" x14ac:dyDescent="0.25">
      <c r="C17" s="24">
        <v>1.1000000000000001</v>
      </c>
      <c r="D17" s="30" t="s">
        <v>9</v>
      </c>
      <c r="E17" s="26" t="s">
        <v>10</v>
      </c>
      <c r="F17" s="27">
        <v>1</v>
      </c>
      <c r="G17" s="28"/>
      <c r="H17" s="29">
        <v>2500</v>
      </c>
    </row>
    <row r="18" spans="3:8" x14ac:dyDescent="0.25">
      <c r="C18" s="24">
        <v>1.2</v>
      </c>
      <c r="D18" s="30" t="s">
        <v>11</v>
      </c>
      <c r="E18" s="26" t="s">
        <v>10</v>
      </c>
      <c r="F18" s="27">
        <v>1</v>
      </c>
      <c r="G18" s="28"/>
      <c r="H18" s="29">
        <f>F18*G18</f>
        <v>0</v>
      </c>
    </row>
    <row r="19" spans="3:8" x14ac:dyDescent="0.25">
      <c r="C19" s="24"/>
      <c r="D19" s="30"/>
      <c r="E19" s="26"/>
      <c r="F19" s="27"/>
      <c r="G19" s="28"/>
      <c r="H19" s="29"/>
    </row>
    <row r="20" spans="3:8" ht="15.75" x14ac:dyDescent="0.25">
      <c r="C20" s="24">
        <v>2</v>
      </c>
      <c r="D20" s="25" t="s">
        <v>12</v>
      </c>
      <c r="E20" s="26"/>
      <c r="F20" s="27"/>
      <c r="G20" s="28"/>
      <c r="H20" s="29"/>
    </row>
    <row r="21" spans="3:8" x14ac:dyDescent="0.25">
      <c r="C21" s="24">
        <v>2.1</v>
      </c>
      <c r="D21" s="30" t="s">
        <v>13</v>
      </c>
      <c r="E21" s="26" t="s">
        <v>14</v>
      </c>
      <c r="F21" s="27">
        <v>0</v>
      </c>
      <c r="G21" s="28"/>
      <c r="H21" s="29">
        <f>F21*G21</f>
        <v>0</v>
      </c>
    </row>
    <row r="22" spans="3:8" x14ac:dyDescent="0.25">
      <c r="C22" s="24">
        <v>2.2000000000000002</v>
      </c>
      <c r="D22" s="30" t="s">
        <v>15</v>
      </c>
      <c r="E22" s="26" t="s">
        <v>14</v>
      </c>
      <c r="F22" s="27">
        <v>0</v>
      </c>
      <c r="G22" s="28"/>
      <c r="H22" s="29">
        <f>F22*G22</f>
        <v>0</v>
      </c>
    </row>
    <row r="23" spans="3:8" x14ac:dyDescent="0.25">
      <c r="C23" s="24">
        <v>2.2999999999999998</v>
      </c>
      <c r="D23" s="30" t="s">
        <v>16</v>
      </c>
      <c r="E23" s="26" t="s">
        <v>14</v>
      </c>
      <c r="F23" s="27">
        <v>0</v>
      </c>
      <c r="G23" s="28"/>
      <c r="H23" s="29">
        <f>F23*G23</f>
        <v>0</v>
      </c>
    </row>
    <row r="24" spans="3:8" x14ac:dyDescent="0.25">
      <c r="C24" s="24">
        <v>2.4</v>
      </c>
      <c r="D24" s="30" t="s">
        <v>55</v>
      </c>
      <c r="E24" s="26" t="s">
        <v>14</v>
      </c>
      <c r="F24" s="27"/>
      <c r="G24" s="28"/>
      <c r="H24" s="29"/>
    </row>
    <row r="25" spans="3:8" x14ac:dyDescent="0.25">
      <c r="C25" s="24">
        <v>2.5</v>
      </c>
      <c r="D25" s="30" t="s">
        <v>17</v>
      </c>
      <c r="E25" s="26" t="s">
        <v>18</v>
      </c>
      <c r="F25" s="27">
        <v>0</v>
      </c>
      <c r="G25" s="28"/>
      <c r="H25" s="29">
        <f>F25*G25</f>
        <v>0</v>
      </c>
    </row>
    <row r="26" spans="3:8" x14ac:dyDescent="0.25">
      <c r="C26" s="24">
        <v>2.6</v>
      </c>
      <c r="D26" s="30" t="s">
        <v>19</v>
      </c>
      <c r="E26" s="26" t="s">
        <v>18</v>
      </c>
      <c r="F26" s="27">
        <v>0</v>
      </c>
      <c r="G26" s="28"/>
      <c r="H26" s="29">
        <f>F26*G26</f>
        <v>0</v>
      </c>
    </row>
    <row r="27" spans="3:8" x14ac:dyDescent="0.25">
      <c r="C27" s="24">
        <v>2.7</v>
      </c>
      <c r="D27" s="30" t="s">
        <v>20</v>
      </c>
      <c r="E27" s="26" t="s">
        <v>18</v>
      </c>
      <c r="F27" s="27">
        <v>0</v>
      </c>
      <c r="G27" s="28"/>
      <c r="H27" s="29">
        <f>F27*G27</f>
        <v>0</v>
      </c>
    </row>
    <row r="28" spans="3:8" x14ac:dyDescent="0.25">
      <c r="C28" s="24">
        <v>2.8</v>
      </c>
      <c r="D28" s="30" t="s">
        <v>56</v>
      </c>
      <c r="E28" s="26" t="s">
        <v>18</v>
      </c>
      <c r="F28" s="27"/>
      <c r="G28" s="28"/>
      <c r="H28" s="29"/>
    </row>
    <row r="29" spans="3:8" x14ac:dyDescent="0.25">
      <c r="C29" s="24">
        <v>2.9</v>
      </c>
      <c r="D29" s="30" t="s">
        <v>21</v>
      </c>
      <c r="E29" s="26" t="s">
        <v>14</v>
      </c>
      <c r="F29" s="27">
        <v>0</v>
      </c>
      <c r="G29" s="28"/>
      <c r="H29" s="29">
        <f>F29*G29</f>
        <v>0</v>
      </c>
    </row>
    <row r="30" spans="3:8" x14ac:dyDescent="0.25">
      <c r="C30" s="31">
        <v>2.1</v>
      </c>
      <c r="D30" s="30" t="s">
        <v>22</v>
      </c>
      <c r="E30" s="26" t="s">
        <v>27</v>
      </c>
      <c r="F30" s="27">
        <v>0</v>
      </c>
      <c r="G30" s="28"/>
      <c r="H30" s="29">
        <f>F30*G30</f>
        <v>0</v>
      </c>
    </row>
    <row r="31" spans="3:8" x14ac:dyDescent="0.25">
      <c r="C31" s="24">
        <v>2.11</v>
      </c>
      <c r="D31" s="30" t="s">
        <v>57</v>
      </c>
      <c r="E31" s="26" t="s">
        <v>27</v>
      </c>
      <c r="F31" s="27"/>
      <c r="G31" s="28"/>
      <c r="H31" s="29">
        <f>F31*G31</f>
        <v>0</v>
      </c>
    </row>
    <row r="32" spans="3:8" x14ac:dyDescent="0.25">
      <c r="C32" s="31">
        <v>2.12</v>
      </c>
      <c r="D32" s="30" t="s">
        <v>23</v>
      </c>
      <c r="E32" s="26" t="s">
        <v>14</v>
      </c>
      <c r="F32" s="27">
        <v>0</v>
      </c>
      <c r="G32" s="28"/>
      <c r="H32" s="29">
        <f>F32*G32</f>
        <v>0</v>
      </c>
    </row>
    <row r="33" spans="3:11" x14ac:dyDescent="0.25">
      <c r="C33" s="31">
        <v>2.13</v>
      </c>
      <c r="D33" s="30" t="s">
        <v>24</v>
      </c>
      <c r="E33" s="26" t="s">
        <v>14</v>
      </c>
      <c r="F33" s="27">
        <f>413*2</f>
        <v>826</v>
      </c>
      <c r="G33" s="28"/>
      <c r="H33" s="29">
        <f>F33*G33</f>
        <v>0</v>
      </c>
    </row>
    <row r="34" spans="3:11" x14ac:dyDescent="0.25">
      <c r="C34" s="31"/>
      <c r="D34" s="30"/>
      <c r="E34" s="26"/>
      <c r="F34" s="27"/>
      <c r="G34" s="28"/>
      <c r="H34" s="29"/>
      <c r="K34" s="32"/>
    </row>
    <row r="35" spans="3:11" ht="15.75" x14ac:dyDescent="0.25">
      <c r="C35" s="24">
        <v>3</v>
      </c>
      <c r="D35" s="25" t="s">
        <v>25</v>
      </c>
      <c r="E35" s="26"/>
      <c r="F35" s="27"/>
      <c r="G35" s="28"/>
      <c r="H35" s="29"/>
      <c r="K35" s="32"/>
    </row>
    <row r="36" spans="3:11" x14ac:dyDescent="0.25">
      <c r="C36" s="24">
        <v>3.1</v>
      </c>
      <c r="D36" s="30" t="s">
        <v>26</v>
      </c>
      <c r="E36" s="26" t="s">
        <v>27</v>
      </c>
      <c r="F36" s="27">
        <v>0</v>
      </c>
      <c r="G36" s="28"/>
      <c r="H36" s="29">
        <f>F36*G36</f>
        <v>0</v>
      </c>
      <c r="K36" s="32"/>
    </row>
    <row r="37" spans="3:11" x14ac:dyDescent="0.25">
      <c r="C37" s="24">
        <v>3.1</v>
      </c>
      <c r="D37" s="30" t="s">
        <v>28</v>
      </c>
      <c r="E37" s="26" t="s">
        <v>29</v>
      </c>
      <c r="F37" s="27">
        <v>0</v>
      </c>
      <c r="G37" s="28"/>
      <c r="H37" s="29">
        <f>F37*G37</f>
        <v>0</v>
      </c>
    </row>
    <row r="38" spans="3:11" x14ac:dyDescent="0.25">
      <c r="C38" s="24">
        <v>3.2</v>
      </c>
      <c r="D38" s="30" t="s">
        <v>30</v>
      </c>
      <c r="E38" s="26" t="s">
        <v>29</v>
      </c>
      <c r="F38" s="27">
        <v>0</v>
      </c>
      <c r="G38" s="28"/>
      <c r="H38" s="29">
        <f>F38*G38</f>
        <v>0</v>
      </c>
    </row>
    <row r="39" spans="3:11" x14ac:dyDescent="0.25">
      <c r="C39" s="24"/>
      <c r="D39" s="30"/>
      <c r="E39" s="26"/>
      <c r="F39" s="27"/>
      <c r="G39" s="28"/>
      <c r="H39" s="29"/>
    </row>
    <row r="40" spans="3:11" ht="15.75" x14ac:dyDescent="0.25">
      <c r="C40" s="24">
        <v>4</v>
      </c>
      <c r="D40" s="25" t="s">
        <v>31</v>
      </c>
      <c r="E40" s="26"/>
      <c r="F40" s="27"/>
      <c r="G40" s="28"/>
      <c r="H40" s="29"/>
    </row>
    <row r="41" spans="3:11" x14ac:dyDescent="0.25">
      <c r="C41" s="24">
        <v>4.0999999999999996</v>
      </c>
      <c r="D41" s="33" t="s">
        <v>32</v>
      </c>
      <c r="E41" s="26" t="s">
        <v>27</v>
      </c>
      <c r="F41" s="27">
        <v>0</v>
      </c>
      <c r="G41" s="28"/>
      <c r="H41" s="29">
        <f>F41*G41</f>
        <v>0</v>
      </c>
    </row>
    <row r="42" spans="3:11" ht="18" customHeight="1" x14ac:dyDescent="0.25">
      <c r="C42" s="24"/>
      <c r="D42" s="30"/>
      <c r="E42" s="26"/>
      <c r="F42" s="27"/>
      <c r="G42" s="28"/>
      <c r="H42" s="29"/>
    </row>
    <row r="43" spans="3:11" ht="18" customHeight="1" x14ac:dyDescent="0.25">
      <c r="C43" s="24">
        <v>5</v>
      </c>
      <c r="D43" s="25" t="s">
        <v>33</v>
      </c>
      <c r="E43" s="26"/>
      <c r="F43" s="27"/>
      <c r="G43" s="28"/>
      <c r="H43" s="29"/>
    </row>
    <row r="44" spans="3:11" ht="16.5" customHeight="1" x14ac:dyDescent="0.25">
      <c r="C44" s="24">
        <v>5.0999999999999996</v>
      </c>
      <c r="D44" s="30" t="s">
        <v>34</v>
      </c>
      <c r="E44" s="26" t="s">
        <v>14</v>
      </c>
      <c r="F44" s="27">
        <v>413</v>
      </c>
      <c r="G44" s="28"/>
      <c r="H44" s="29">
        <f>F44*G44</f>
        <v>0</v>
      </c>
    </row>
    <row r="45" spans="3:11" x14ac:dyDescent="0.25">
      <c r="C45" s="24">
        <v>5.2</v>
      </c>
      <c r="D45" s="34" t="s">
        <v>35</v>
      </c>
      <c r="E45" s="26" t="s">
        <v>29</v>
      </c>
      <c r="F45" s="27">
        <f>413*3.5*0.15</f>
        <v>216.82499999999999</v>
      </c>
      <c r="G45" s="28"/>
      <c r="H45" s="29">
        <f>F45*G45</f>
        <v>0</v>
      </c>
    </row>
    <row r="46" spans="3:11" x14ac:dyDescent="0.25">
      <c r="C46" s="24">
        <v>5.3</v>
      </c>
      <c r="D46" s="34" t="s">
        <v>54</v>
      </c>
      <c r="E46" s="26" t="s">
        <v>29</v>
      </c>
      <c r="F46" s="27">
        <f>413*3.5*0.05</f>
        <v>72.275000000000006</v>
      </c>
      <c r="G46" s="28"/>
      <c r="H46" s="29">
        <f>F46*G46</f>
        <v>0</v>
      </c>
    </row>
    <row r="47" spans="3:11" x14ac:dyDescent="0.25">
      <c r="C47" s="24">
        <v>5.4</v>
      </c>
      <c r="D47" s="34" t="s">
        <v>36</v>
      </c>
      <c r="E47" s="26" t="s">
        <v>29</v>
      </c>
      <c r="F47" s="27">
        <v>0</v>
      </c>
      <c r="G47" s="28"/>
      <c r="H47" s="29">
        <f>F47*G47</f>
        <v>0</v>
      </c>
    </row>
    <row r="48" spans="3:11" x14ac:dyDescent="0.25">
      <c r="C48" s="24"/>
      <c r="D48" s="30"/>
      <c r="E48" s="26"/>
      <c r="F48" s="27"/>
      <c r="G48" s="28"/>
      <c r="H48" s="29"/>
    </row>
    <row r="49" spans="3:8" ht="15.75" x14ac:dyDescent="0.25">
      <c r="C49" s="24">
        <v>6</v>
      </c>
      <c r="D49" s="25" t="s">
        <v>37</v>
      </c>
      <c r="E49" s="26"/>
      <c r="F49" s="27"/>
      <c r="G49" s="28"/>
      <c r="H49" s="29"/>
    </row>
    <row r="50" spans="3:8" x14ac:dyDescent="0.25">
      <c r="C50" s="24">
        <v>6.1</v>
      </c>
      <c r="D50" s="30" t="s">
        <v>38</v>
      </c>
      <c r="E50" s="26" t="s">
        <v>14</v>
      </c>
      <c r="F50" s="27">
        <v>0</v>
      </c>
      <c r="G50" s="28"/>
      <c r="H50" s="29">
        <f>F50*G50</f>
        <v>0</v>
      </c>
    </row>
    <row r="51" spans="3:8" x14ac:dyDescent="0.25">
      <c r="C51" s="24">
        <v>6.2</v>
      </c>
      <c r="D51" s="30" t="s">
        <v>39</v>
      </c>
      <c r="E51" s="26" t="s">
        <v>18</v>
      </c>
      <c r="F51" s="27">
        <v>0</v>
      </c>
      <c r="G51" s="28"/>
      <c r="H51" s="29">
        <f>F51*G51</f>
        <v>0</v>
      </c>
    </row>
    <row r="52" spans="3:8" x14ac:dyDescent="0.25">
      <c r="C52" s="24">
        <v>6.3</v>
      </c>
      <c r="D52" s="30" t="s">
        <v>40</v>
      </c>
      <c r="E52" s="26" t="s">
        <v>27</v>
      </c>
      <c r="F52" s="27">
        <v>0</v>
      </c>
      <c r="G52" s="28"/>
      <c r="H52" s="29">
        <f>F52*G52</f>
        <v>0</v>
      </c>
    </row>
    <row r="53" spans="3:8" x14ac:dyDescent="0.25">
      <c r="C53" s="24"/>
      <c r="D53" s="30"/>
      <c r="E53" s="26"/>
      <c r="F53" s="27"/>
      <c r="G53" s="28"/>
      <c r="H53" s="29"/>
    </row>
    <row r="54" spans="3:8" ht="15.75" x14ac:dyDescent="0.25">
      <c r="C54" s="24">
        <v>7</v>
      </c>
      <c r="D54" s="25" t="s">
        <v>41</v>
      </c>
      <c r="E54" s="26" t="s">
        <v>42</v>
      </c>
      <c r="F54" s="27">
        <v>1</v>
      </c>
      <c r="G54" s="28"/>
      <c r="H54" s="29">
        <f>F54*G54</f>
        <v>0</v>
      </c>
    </row>
    <row r="55" spans="3:8" ht="15.75" x14ac:dyDescent="0.25">
      <c r="C55" s="24"/>
      <c r="D55" s="25"/>
      <c r="E55" s="26"/>
      <c r="F55" s="27"/>
      <c r="G55" s="28"/>
      <c r="H55" s="29"/>
    </row>
    <row r="56" spans="3:8" ht="15.75" x14ac:dyDescent="0.25">
      <c r="C56" s="24">
        <v>8</v>
      </c>
      <c r="D56" s="25" t="s">
        <v>43</v>
      </c>
      <c r="E56" s="26"/>
      <c r="F56" s="27"/>
      <c r="G56" s="28"/>
      <c r="H56" s="29"/>
    </row>
    <row r="57" spans="3:8" x14ac:dyDescent="0.25">
      <c r="C57" s="24">
        <v>8.1</v>
      </c>
      <c r="D57" s="30" t="s">
        <v>44</v>
      </c>
      <c r="E57" s="26" t="s">
        <v>45</v>
      </c>
      <c r="F57" s="27">
        <v>250</v>
      </c>
      <c r="G57" s="28"/>
      <c r="H57" s="29">
        <f t="shared" ref="H57:H65" si="0">F57*G57</f>
        <v>0</v>
      </c>
    </row>
    <row r="58" spans="3:8" x14ac:dyDescent="0.25">
      <c r="C58" s="24">
        <v>8.1999999999999993</v>
      </c>
      <c r="D58" s="30" t="s">
        <v>46</v>
      </c>
      <c r="E58" s="26" t="s">
        <v>45</v>
      </c>
      <c r="F58" s="27">
        <v>80</v>
      </c>
      <c r="G58" s="28"/>
      <c r="H58" s="29">
        <f t="shared" si="0"/>
        <v>0</v>
      </c>
    </row>
    <row r="59" spans="3:8" x14ac:dyDescent="0.25">
      <c r="C59" s="24">
        <v>8.3000000000000007</v>
      </c>
      <c r="D59" s="30" t="s">
        <v>47</v>
      </c>
      <c r="E59" s="26" t="s">
        <v>45</v>
      </c>
      <c r="F59" s="27">
        <v>80</v>
      </c>
      <c r="G59" s="28"/>
      <c r="H59" s="29">
        <f t="shared" si="0"/>
        <v>0</v>
      </c>
    </row>
    <row r="60" spans="3:8" x14ac:dyDescent="0.25">
      <c r="C60" s="24">
        <v>8.4</v>
      </c>
      <c r="D60" s="30" t="s">
        <v>48</v>
      </c>
      <c r="E60" s="26" t="s">
        <v>45</v>
      </c>
      <c r="F60" s="27">
        <v>100</v>
      </c>
      <c r="G60" s="28"/>
      <c r="H60" s="29">
        <f t="shared" si="0"/>
        <v>0</v>
      </c>
    </row>
    <row r="61" spans="3:8" x14ac:dyDescent="0.25">
      <c r="C61" s="24">
        <v>8.5</v>
      </c>
      <c r="D61" s="30" t="s">
        <v>49</v>
      </c>
      <c r="E61" s="26" t="s">
        <v>45</v>
      </c>
      <c r="F61" s="27">
        <v>100</v>
      </c>
      <c r="G61" s="28"/>
      <c r="H61" s="29">
        <f t="shared" si="0"/>
        <v>0</v>
      </c>
    </row>
    <row r="62" spans="3:8" x14ac:dyDescent="0.25">
      <c r="C62" s="24">
        <v>8.6</v>
      </c>
      <c r="D62" s="30" t="s">
        <v>50</v>
      </c>
      <c r="E62" s="26" t="s">
        <v>45</v>
      </c>
      <c r="F62" s="27">
        <v>80</v>
      </c>
      <c r="G62" s="28"/>
      <c r="H62" s="29">
        <f t="shared" si="0"/>
        <v>0</v>
      </c>
    </row>
    <row r="63" spans="3:8" x14ac:dyDescent="0.25">
      <c r="C63" s="24">
        <v>8.6999999999999993</v>
      </c>
      <c r="D63" s="30" t="s">
        <v>51</v>
      </c>
      <c r="E63" s="26" t="s">
        <v>45</v>
      </c>
      <c r="F63" s="27">
        <v>100</v>
      </c>
      <c r="G63" s="28"/>
      <c r="H63" s="29">
        <f t="shared" si="0"/>
        <v>0</v>
      </c>
    </row>
    <row r="64" spans="3:8" x14ac:dyDescent="0.25">
      <c r="C64" s="24">
        <v>8.8000000000000007</v>
      </c>
      <c r="D64" s="34" t="s">
        <v>52</v>
      </c>
      <c r="E64" s="26" t="s">
        <v>45</v>
      </c>
      <c r="F64" s="27">
        <v>100</v>
      </c>
      <c r="G64" s="28"/>
      <c r="H64" s="29">
        <f t="shared" si="0"/>
        <v>0</v>
      </c>
    </row>
    <row r="65" spans="3:8" ht="15.75" thickBot="1" x14ac:dyDescent="0.3">
      <c r="C65" s="35">
        <v>8.9</v>
      </c>
      <c r="D65" s="11" t="s">
        <v>53</v>
      </c>
      <c r="E65" s="36" t="s">
        <v>45</v>
      </c>
      <c r="F65" s="37">
        <v>100</v>
      </c>
      <c r="G65" s="38"/>
      <c r="H65" s="39">
        <f t="shared" si="0"/>
        <v>0</v>
      </c>
    </row>
    <row r="66" spans="3:8" x14ac:dyDescent="0.25">
      <c r="C66" s="24"/>
      <c r="D66" s="30"/>
      <c r="E66" s="27"/>
      <c r="F66" s="27"/>
      <c r="G66" s="40"/>
      <c r="H66" s="29"/>
    </row>
    <row r="67" spans="3:8" ht="16.5" thickBot="1" x14ac:dyDescent="0.3">
      <c r="C67" s="35"/>
      <c r="D67" s="15" t="s">
        <v>69</v>
      </c>
      <c r="E67" s="37"/>
      <c r="F67" s="37"/>
      <c r="G67" s="41"/>
      <c r="H67" s="42">
        <f>SUM(H16:H66)</f>
        <v>2500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workbookViewId="0">
      <selection sqref="A1:XFD4"/>
    </sheetView>
  </sheetViews>
  <sheetFormatPr baseColWidth="10" defaultColWidth="8.7109375" defaultRowHeight="15" x14ac:dyDescent="0.25"/>
  <cols>
    <col min="1" max="2" width="8.7109375" style="2"/>
    <col min="3" max="3" width="9.42578125" style="2" customWidth="1"/>
    <col min="4" max="4" width="65.42578125" style="2" customWidth="1"/>
    <col min="5" max="5" width="9.5703125" style="2" customWidth="1"/>
    <col min="6" max="6" width="13.42578125" style="2" customWidth="1"/>
    <col min="7" max="7" width="15.140625" style="4" customWidth="1"/>
    <col min="8" max="8" width="15.5703125" style="4" customWidth="1"/>
    <col min="9" max="16384" width="8.7109375" style="2"/>
  </cols>
  <sheetData>
    <row r="1" spans="1:8" ht="20.25" x14ac:dyDescent="0.3">
      <c r="A1" s="62" t="s">
        <v>61</v>
      </c>
      <c r="B1" s="62"/>
      <c r="C1" s="62"/>
      <c r="D1" s="62"/>
      <c r="E1" s="62"/>
      <c r="F1" s="62"/>
      <c r="G1" s="62"/>
      <c r="H1" s="62"/>
    </row>
    <row r="2" spans="1:8" ht="20.25" x14ac:dyDescent="0.3">
      <c r="A2" s="62" t="s">
        <v>62</v>
      </c>
      <c r="B2" s="62"/>
      <c r="C2" s="62"/>
      <c r="D2" s="62"/>
      <c r="E2" s="62"/>
      <c r="F2" s="62"/>
      <c r="G2" s="62"/>
      <c r="H2" s="62"/>
    </row>
    <row r="3" spans="1:8" ht="20.25" x14ac:dyDescent="0.3">
      <c r="A3" s="62" t="s">
        <v>63</v>
      </c>
      <c r="B3" s="62"/>
      <c r="C3" s="62"/>
      <c r="D3" s="62"/>
      <c r="E3" s="62"/>
      <c r="F3" s="62"/>
      <c r="G3" s="62"/>
      <c r="H3" s="62"/>
    </row>
    <row r="4" spans="1:8" ht="20.25" x14ac:dyDescent="0.3">
      <c r="A4" s="62" t="s">
        <v>64</v>
      </c>
      <c r="B4" s="62"/>
      <c r="C4" s="62"/>
      <c r="D4" s="62"/>
      <c r="E4" s="62"/>
      <c r="F4" s="62"/>
      <c r="G4" s="62"/>
      <c r="H4" s="62"/>
    </row>
    <row r="8" spans="1:8" ht="18.75" x14ac:dyDescent="0.3">
      <c r="D8" s="3" t="s">
        <v>100</v>
      </c>
    </row>
    <row r="9" spans="1:8" ht="15.75" x14ac:dyDescent="0.25">
      <c r="D9" s="1" t="s">
        <v>99</v>
      </c>
    </row>
    <row r="10" spans="1:8" ht="15.75" x14ac:dyDescent="0.25">
      <c r="C10" s="1"/>
      <c r="D10" s="1" t="s">
        <v>0</v>
      </c>
    </row>
    <row r="11" spans="1:8" ht="15.75" thickBot="1" x14ac:dyDescent="0.3">
      <c r="D11" s="2" t="s">
        <v>98</v>
      </c>
    </row>
    <row r="12" spans="1:8" ht="15.75" x14ac:dyDescent="0.25">
      <c r="C12" s="5"/>
      <c r="D12" s="6" t="s">
        <v>1</v>
      </c>
      <c r="E12" s="7"/>
      <c r="F12" s="8"/>
      <c r="G12" s="9"/>
      <c r="H12" s="10"/>
    </row>
    <row r="13" spans="1:8" ht="15.75" thickBot="1" x14ac:dyDescent="0.3">
      <c r="C13" s="30"/>
      <c r="D13" s="43"/>
      <c r="E13" s="30"/>
      <c r="F13" s="43"/>
      <c r="G13" s="44"/>
      <c r="H13" s="45"/>
    </row>
    <row r="14" spans="1:8" ht="16.5" thickBot="1" x14ac:dyDescent="0.3">
      <c r="C14" s="48" t="s">
        <v>2</v>
      </c>
      <c r="D14" s="47" t="s">
        <v>3</v>
      </c>
      <c r="E14" s="48" t="s">
        <v>4</v>
      </c>
      <c r="F14" s="49" t="s">
        <v>68</v>
      </c>
      <c r="G14" s="50" t="s">
        <v>6</v>
      </c>
      <c r="H14" s="51" t="s">
        <v>7</v>
      </c>
    </row>
    <row r="15" spans="1:8" x14ac:dyDescent="0.25">
      <c r="C15" s="19"/>
      <c r="D15" s="7"/>
      <c r="E15" s="20"/>
      <c r="F15" s="21"/>
      <c r="G15" s="22"/>
      <c r="H15" s="23"/>
    </row>
    <row r="16" spans="1:8" ht="15.75" x14ac:dyDescent="0.25">
      <c r="C16" s="24">
        <v>1</v>
      </c>
      <c r="D16" s="25" t="s">
        <v>8</v>
      </c>
      <c r="E16" s="26"/>
      <c r="F16" s="27"/>
      <c r="G16" s="28"/>
      <c r="H16" s="29"/>
    </row>
    <row r="17" spans="3:8" x14ac:dyDescent="0.25">
      <c r="C17" s="24">
        <v>1.1000000000000001</v>
      </c>
      <c r="D17" s="30" t="s">
        <v>9</v>
      </c>
      <c r="E17" s="26" t="s">
        <v>10</v>
      </c>
      <c r="F17" s="27">
        <v>1</v>
      </c>
      <c r="G17" s="28"/>
      <c r="H17" s="29">
        <f>F17*G17</f>
        <v>0</v>
      </c>
    </row>
    <row r="18" spans="3:8" x14ac:dyDescent="0.25">
      <c r="C18" s="24">
        <v>1.2</v>
      </c>
      <c r="D18" s="30" t="s">
        <v>11</v>
      </c>
      <c r="E18" s="26" t="s">
        <v>10</v>
      </c>
      <c r="F18" s="27">
        <v>1</v>
      </c>
      <c r="G18" s="28"/>
      <c r="H18" s="29">
        <f>F18*G18</f>
        <v>0</v>
      </c>
    </row>
    <row r="19" spans="3:8" x14ac:dyDescent="0.25">
      <c r="C19" s="24"/>
      <c r="D19" s="30"/>
      <c r="E19" s="26"/>
      <c r="F19" s="27"/>
      <c r="G19" s="28"/>
      <c r="H19" s="29"/>
    </row>
    <row r="20" spans="3:8" ht="15.75" x14ac:dyDescent="0.25">
      <c r="C20" s="24">
        <v>2</v>
      </c>
      <c r="D20" s="25" t="s">
        <v>12</v>
      </c>
      <c r="E20" s="26"/>
      <c r="F20" s="27"/>
      <c r="G20" s="28"/>
      <c r="H20" s="29"/>
    </row>
    <row r="21" spans="3:8" x14ac:dyDescent="0.25">
      <c r="C21" s="24">
        <v>2.1</v>
      </c>
      <c r="D21" s="30" t="s">
        <v>13</v>
      </c>
      <c r="E21" s="26" t="s">
        <v>14</v>
      </c>
      <c r="F21" s="27">
        <v>0</v>
      </c>
      <c r="G21" s="28"/>
      <c r="H21" s="29">
        <f>F21*G21</f>
        <v>0</v>
      </c>
    </row>
    <row r="22" spans="3:8" x14ac:dyDescent="0.25">
      <c r="C22" s="24">
        <v>2.2000000000000002</v>
      </c>
      <c r="D22" s="30" t="s">
        <v>15</v>
      </c>
      <c r="E22" s="26" t="s">
        <v>14</v>
      </c>
      <c r="F22" s="27">
        <v>0</v>
      </c>
      <c r="G22" s="28"/>
      <c r="H22" s="29">
        <f>F22*G22</f>
        <v>0</v>
      </c>
    </row>
    <row r="23" spans="3:8" x14ac:dyDescent="0.25">
      <c r="C23" s="24">
        <v>2.2999999999999998</v>
      </c>
      <c r="D23" s="30" t="s">
        <v>16</v>
      </c>
      <c r="E23" s="26" t="s">
        <v>14</v>
      </c>
      <c r="F23" s="27">
        <v>0</v>
      </c>
      <c r="G23" s="28"/>
      <c r="H23" s="29">
        <f>F23*G23</f>
        <v>0</v>
      </c>
    </row>
    <row r="24" spans="3:8" x14ac:dyDescent="0.25">
      <c r="C24" s="24">
        <v>2.4</v>
      </c>
      <c r="D24" s="30" t="s">
        <v>55</v>
      </c>
      <c r="E24" s="26"/>
      <c r="F24" s="27"/>
      <c r="G24" s="28"/>
      <c r="H24" s="29"/>
    </row>
    <row r="25" spans="3:8" x14ac:dyDescent="0.25">
      <c r="C25" s="24">
        <v>2.5</v>
      </c>
      <c r="D25" s="30" t="s">
        <v>17</v>
      </c>
      <c r="E25" s="26" t="s">
        <v>18</v>
      </c>
      <c r="F25" s="27">
        <v>0</v>
      </c>
      <c r="G25" s="28"/>
      <c r="H25" s="29">
        <f>F25*G25</f>
        <v>0</v>
      </c>
    </row>
    <row r="26" spans="3:8" x14ac:dyDescent="0.25">
      <c r="C26" s="24">
        <v>2.6</v>
      </c>
      <c r="D26" s="30" t="s">
        <v>19</v>
      </c>
      <c r="E26" s="26" t="s">
        <v>18</v>
      </c>
      <c r="F26" s="27">
        <v>0</v>
      </c>
      <c r="G26" s="28"/>
      <c r="H26" s="29">
        <f>F26*G26</f>
        <v>0</v>
      </c>
    </row>
    <row r="27" spans="3:8" x14ac:dyDescent="0.25">
      <c r="C27" s="24">
        <v>2.7</v>
      </c>
      <c r="D27" s="30" t="s">
        <v>20</v>
      </c>
      <c r="E27" s="26" t="s">
        <v>18</v>
      </c>
      <c r="F27" s="27">
        <v>0</v>
      </c>
      <c r="G27" s="28"/>
      <c r="H27" s="29">
        <f>F27*G27</f>
        <v>0</v>
      </c>
    </row>
    <row r="28" spans="3:8" x14ac:dyDescent="0.25">
      <c r="C28" s="24">
        <v>2.8</v>
      </c>
      <c r="D28" s="30" t="s">
        <v>56</v>
      </c>
      <c r="E28" s="26"/>
      <c r="F28" s="27"/>
      <c r="G28" s="28"/>
      <c r="H28" s="29"/>
    </row>
    <row r="29" spans="3:8" x14ac:dyDescent="0.25">
      <c r="C29" s="24">
        <v>2.9</v>
      </c>
      <c r="D29" s="30" t="s">
        <v>21</v>
      </c>
      <c r="E29" s="26" t="s">
        <v>14</v>
      </c>
      <c r="F29" s="27">
        <v>0</v>
      </c>
      <c r="G29" s="28"/>
      <c r="H29" s="29">
        <f>F29*G29</f>
        <v>0</v>
      </c>
    </row>
    <row r="30" spans="3:8" x14ac:dyDescent="0.25">
      <c r="C30" s="31">
        <v>2.1</v>
      </c>
      <c r="D30" s="30" t="s">
        <v>22</v>
      </c>
      <c r="E30" s="26" t="s">
        <v>14</v>
      </c>
      <c r="F30" s="27">
        <v>0</v>
      </c>
      <c r="G30" s="28"/>
      <c r="H30" s="29">
        <f>F30*G30</f>
        <v>0</v>
      </c>
    </row>
    <row r="31" spans="3:8" x14ac:dyDescent="0.25">
      <c r="C31" s="24">
        <v>2.11</v>
      </c>
      <c r="D31" s="30" t="s">
        <v>57</v>
      </c>
      <c r="E31" s="26" t="s">
        <v>27</v>
      </c>
      <c r="F31" s="27"/>
      <c r="G31" s="28"/>
      <c r="H31" s="29">
        <f>F31*G31</f>
        <v>0</v>
      </c>
    </row>
    <row r="32" spans="3:8" x14ac:dyDescent="0.25">
      <c r="C32" s="31">
        <v>2.12</v>
      </c>
      <c r="D32" s="30" t="s">
        <v>23</v>
      </c>
      <c r="E32" s="26" t="s">
        <v>14</v>
      </c>
      <c r="F32" s="27">
        <v>0</v>
      </c>
      <c r="G32" s="28"/>
      <c r="H32" s="29">
        <f>F32*G32</f>
        <v>0</v>
      </c>
    </row>
    <row r="33" spans="3:11" x14ac:dyDescent="0.25">
      <c r="C33" s="31">
        <v>2.13</v>
      </c>
      <c r="D33" s="30" t="s">
        <v>24</v>
      </c>
      <c r="E33" s="26" t="s">
        <v>14</v>
      </c>
      <c r="F33" s="27">
        <f>531*2</f>
        <v>1062</v>
      </c>
      <c r="G33" s="28"/>
      <c r="H33" s="29">
        <f>F33*G33</f>
        <v>0</v>
      </c>
    </row>
    <row r="34" spans="3:11" x14ac:dyDescent="0.25">
      <c r="C34" s="31"/>
      <c r="D34" s="30"/>
      <c r="E34" s="26"/>
      <c r="F34" s="27"/>
      <c r="G34" s="28"/>
      <c r="H34" s="29"/>
      <c r="K34" s="32"/>
    </row>
    <row r="35" spans="3:11" ht="15.75" x14ac:dyDescent="0.25">
      <c r="C35" s="24">
        <v>3</v>
      </c>
      <c r="D35" s="25" t="s">
        <v>25</v>
      </c>
      <c r="E35" s="26"/>
      <c r="F35" s="27"/>
      <c r="G35" s="28"/>
      <c r="H35" s="29"/>
      <c r="K35" s="32"/>
    </row>
    <row r="36" spans="3:11" x14ac:dyDescent="0.25">
      <c r="C36" s="24">
        <v>3.1</v>
      </c>
      <c r="D36" s="30" t="s">
        <v>26</v>
      </c>
      <c r="E36" s="26" t="s">
        <v>27</v>
      </c>
      <c r="F36" s="27">
        <f>3.5*531</f>
        <v>1858.5</v>
      </c>
      <c r="G36" s="28"/>
      <c r="H36" s="29">
        <f>F36*G36</f>
        <v>0</v>
      </c>
      <c r="K36" s="32"/>
    </row>
    <row r="37" spans="3:11" x14ac:dyDescent="0.25">
      <c r="C37" s="24">
        <v>3.1</v>
      </c>
      <c r="D37" s="30" t="s">
        <v>28</v>
      </c>
      <c r="E37" s="26" t="s">
        <v>29</v>
      </c>
      <c r="F37" s="27">
        <v>0</v>
      </c>
      <c r="G37" s="28"/>
      <c r="H37" s="29">
        <f>F37*G37</f>
        <v>0</v>
      </c>
    </row>
    <row r="38" spans="3:11" x14ac:dyDescent="0.25">
      <c r="C38" s="24">
        <v>3.2</v>
      </c>
      <c r="D38" s="30" t="s">
        <v>30</v>
      </c>
      <c r="E38" s="26" t="s">
        <v>29</v>
      </c>
      <c r="F38" s="27">
        <v>0</v>
      </c>
      <c r="G38" s="28"/>
      <c r="H38" s="29">
        <f>F38*G38</f>
        <v>0</v>
      </c>
    </row>
    <row r="39" spans="3:11" x14ac:dyDescent="0.25">
      <c r="C39" s="24"/>
      <c r="D39" s="30"/>
      <c r="E39" s="26"/>
      <c r="F39" s="27"/>
      <c r="G39" s="28"/>
      <c r="H39" s="29"/>
    </row>
    <row r="40" spans="3:11" ht="15.75" x14ac:dyDescent="0.25">
      <c r="C40" s="24">
        <v>4</v>
      </c>
      <c r="D40" s="25" t="s">
        <v>31</v>
      </c>
      <c r="E40" s="26"/>
      <c r="F40" s="27"/>
      <c r="G40" s="28"/>
      <c r="H40" s="29"/>
    </row>
    <row r="41" spans="3:11" x14ac:dyDescent="0.25">
      <c r="C41" s="24">
        <v>4.0999999999999996</v>
      </c>
      <c r="D41" s="33" t="s">
        <v>32</v>
      </c>
      <c r="E41" s="26" t="s">
        <v>27</v>
      </c>
      <c r="F41" s="27">
        <v>0</v>
      </c>
      <c r="G41" s="28"/>
      <c r="H41" s="29">
        <f>F41*G41</f>
        <v>0</v>
      </c>
    </row>
    <row r="42" spans="3:11" ht="18" customHeight="1" x14ac:dyDescent="0.25">
      <c r="C42" s="24"/>
      <c r="D42" s="30"/>
      <c r="E42" s="26"/>
      <c r="F42" s="27"/>
      <c r="G42" s="28"/>
      <c r="H42" s="29"/>
    </row>
    <row r="43" spans="3:11" ht="18" customHeight="1" x14ac:dyDescent="0.25">
      <c r="C43" s="24">
        <v>5</v>
      </c>
      <c r="D43" s="25" t="s">
        <v>33</v>
      </c>
      <c r="E43" s="26"/>
      <c r="F43" s="27"/>
      <c r="G43" s="28"/>
      <c r="H43" s="29"/>
    </row>
    <row r="44" spans="3:11" ht="16.5" customHeight="1" x14ac:dyDescent="0.25">
      <c r="C44" s="24">
        <v>5.0999999999999996</v>
      </c>
      <c r="D44" s="30" t="s">
        <v>34</v>
      </c>
      <c r="E44" s="26" t="s">
        <v>14</v>
      </c>
      <c r="F44" s="27">
        <v>531</v>
      </c>
      <c r="G44" s="28"/>
      <c r="H44" s="29">
        <f>F44*G44</f>
        <v>0</v>
      </c>
    </row>
    <row r="45" spans="3:11" x14ac:dyDescent="0.25">
      <c r="C45" s="24">
        <v>5.2</v>
      </c>
      <c r="D45" s="34" t="s">
        <v>35</v>
      </c>
      <c r="E45" s="26" t="s">
        <v>29</v>
      </c>
      <c r="F45" s="27">
        <f>3.5*0.15*531</f>
        <v>278.77500000000003</v>
      </c>
      <c r="G45" s="28"/>
      <c r="H45" s="29">
        <f>F45*G45</f>
        <v>0</v>
      </c>
    </row>
    <row r="46" spans="3:11" x14ac:dyDescent="0.25">
      <c r="C46" s="24">
        <v>5.3</v>
      </c>
      <c r="D46" s="34" t="s">
        <v>54</v>
      </c>
      <c r="E46" s="26" t="s">
        <v>29</v>
      </c>
      <c r="F46" s="27">
        <f>3.5*0.05*531</f>
        <v>92.925000000000011</v>
      </c>
      <c r="G46" s="28"/>
      <c r="H46" s="29">
        <f>F46*G46</f>
        <v>0</v>
      </c>
    </row>
    <row r="47" spans="3:11" x14ac:dyDescent="0.25">
      <c r="C47" s="24">
        <v>5.4</v>
      </c>
      <c r="D47" s="34" t="s">
        <v>36</v>
      </c>
      <c r="E47" s="26" t="s">
        <v>29</v>
      </c>
      <c r="F47" s="27">
        <v>0</v>
      </c>
      <c r="G47" s="28"/>
      <c r="H47" s="29">
        <f>F47*G47</f>
        <v>0</v>
      </c>
    </row>
    <row r="48" spans="3:11" x14ac:dyDescent="0.25">
      <c r="C48" s="24"/>
      <c r="D48" s="30"/>
      <c r="E48" s="26"/>
      <c r="F48" s="27"/>
      <c r="G48" s="28"/>
      <c r="H48" s="29"/>
    </row>
    <row r="49" spans="3:8" ht="15.75" x14ac:dyDescent="0.25">
      <c r="C49" s="24">
        <v>6</v>
      </c>
      <c r="D49" s="25" t="s">
        <v>37</v>
      </c>
      <c r="E49" s="26"/>
      <c r="F49" s="27"/>
      <c r="G49" s="28"/>
      <c r="H49" s="29"/>
    </row>
    <row r="50" spans="3:8" x14ac:dyDescent="0.25">
      <c r="C50" s="24">
        <v>6.1</v>
      </c>
      <c r="D50" s="30" t="s">
        <v>38</v>
      </c>
      <c r="E50" s="26" t="s">
        <v>14</v>
      </c>
      <c r="F50" s="27">
        <v>0</v>
      </c>
      <c r="G50" s="28"/>
      <c r="H50" s="29">
        <f>F50*G50</f>
        <v>0</v>
      </c>
    </row>
    <row r="51" spans="3:8" x14ac:dyDescent="0.25">
      <c r="C51" s="24">
        <v>6.2</v>
      </c>
      <c r="D51" s="30" t="s">
        <v>39</v>
      </c>
      <c r="E51" s="26" t="s">
        <v>18</v>
      </c>
      <c r="F51" s="27">
        <v>0</v>
      </c>
      <c r="G51" s="28"/>
      <c r="H51" s="29">
        <f>F51*G51</f>
        <v>0</v>
      </c>
    </row>
    <row r="52" spans="3:8" x14ac:dyDescent="0.25">
      <c r="C52" s="24">
        <v>6.3</v>
      </c>
      <c r="D52" s="30" t="s">
        <v>40</v>
      </c>
      <c r="E52" s="26" t="s">
        <v>27</v>
      </c>
      <c r="F52" s="27">
        <v>0</v>
      </c>
      <c r="G52" s="28"/>
      <c r="H52" s="29">
        <f>F52*G52</f>
        <v>0</v>
      </c>
    </row>
    <row r="53" spans="3:8" x14ac:dyDescent="0.25">
      <c r="C53" s="24"/>
      <c r="D53" s="30"/>
      <c r="E53" s="26"/>
      <c r="F53" s="27"/>
      <c r="G53" s="28"/>
      <c r="H53" s="29"/>
    </row>
    <row r="54" spans="3:8" ht="15.75" x14ac:dyDescent="0.25">
      <c r="C54" s="24">
        <v>7</v>
      </c>
      <c r="D54" s="25" t="s">
        <v>41</v>
      </c>
      <c r="E54" s="26" t="s">
        <v>42</v>
      </c>
      <c r="F54" s="27">
        <v>1</v>
      </c>
      <c r="G54" s="28"/>
      <c r="H54" s="29">
        <f>F54*G54</f>
        <v>0</v>
      </c>
    </row>
    <row r="55" spans="3:8" ht="15.75" x14ac:dyDescent="0.25">
      <c r="C55" s="24"/>
      <c r="D55" s="25"/>
      <c r="E55" s="26"/>
      <c r="F55" s="27"/>
      <c r="G55" s="28"/>
      <c r="H55" s="29"/>
    </row>
    <row r="56" spans="3:8" ht="15.75" x14ac:dyDescent="0.25">
      <c r="C56" s="24">
        <v>8</v>
      </c>
      <c r="D56" s="25" t="s">
        <v>43</v>
      </c>
      <c r="E56" s="26"/>
      <c r="F56" s="27"/>
      <c r="G56" s="28"/>
      <c r="H56" s="29"/>
    </row>
    <row r="57" spans="3:8" x14ac:dyDescent="0.25">
      <c r="C57" s="24">
        <v>8.1</v>
      </c>
      <c r="D57" s="30" t="s">
        <v>44</v>
      </c>
      <c r="E57" s="26" t="s">
        <v>45</v>
      </c>
      <c r="F57" s="27">
        <v>250</v>
      </c>
      <c r="G57" s="28"/>
      <c r="H57" s="29">
        <f t="shared" ref="H57:H65" si="0">F57*G57</f>
        <v>0</v>
      </c>
    </row>
    <row r="58" spans="3:8" x14ac:dyDescent="0.25">
      <c r="C58" s="24">
        <v>8.1999999999999993</v>
      </c>
      <c r="D58" s="30" t="s">
        <v>46</v>
      </c>
      <c r="E58" s="26" t="s">
        <v>45</v>
      </c>
      <c r="F58" s="27">
        <v>80</v>
      </c>
      <c r="G58" s="28"/>
      <c r="H58" s="29">
        <f t="shared" si="0"/>
        <v>0</v>
      </c>
    </row>
    <row r="59" spans="3:8" x14ac:dyDescent="0.25">
      <c r="C59" s="24">
        <v>8.3000000000000007</v>
      </c>
      <c r="D59" s="30" t="s">
        <v>47</v>
      </c>
      <c r="E59" s="26" t="s">
        <v>45</v>
      </c>
      <c r="F59" s="27">
        <v>80</v>
      </c>
      <c r="G59" s="28"/>
      <c r="H59" s="29">
        <f t="shared" si="0"/>
        <v>0</v>
      </c>
    </row>
    <row r="60" spans="3:8" x14ac:dyDescent="0.25">
      <c r="C60" s="24">
        <v>8.4</v>
      </c>
      <c r="D60" s="30" t="s">
        <v>48</v>
      </c>
      <c r="E60" s="26" t="s">
        <v>45</v>
      </c>
      <c r="F60" s="27">
        <v>100</v>
      </c>
      <c r="G60" s="28"/>
      <c r="H60" s="29">
        <f t="shared" si="0"/>
        <v>0</v>
      </c>
    </row>
    <row r="61" spans="3:8" x14ac:dyDescent="0.25">
      <c r="C61" s="24">
        <v>8.5</v>
      </c>
      <c r="D61" s="30" t="s">
        <v>49</v>
      </c>
      <c r="E61" s="26" t="s">
        <v>45</v>
      </c>
      <c r="F61" s="27">
        <v>100</v>
      </c>
      <c r="G61" s="28"/>
      <c r="H61" s="29">
        <f t="shared" si="0"/>
        <v>0</v>
      </c>
    </row>
    <row r="62" spans="3:8" x14ac:dyDescent="0.25">
      <c r="C62" s="24">
        <v>8.6</v>
      </c>
      <c r="D62" s="30" t="s">
        <v>50</v>
      </c>
      <c r="E62" s="26" t="s">
        <v>45</v>
      </c>
      <c r="F62" s="27">
        <v>80</v>
      </c>
      <c r="G62" s="28"/>
      <c r="H62" s="29">
        <f t="shared" si="0"/>
        <v>0</v>
      </c>
    </row>
    <row r="63" spans="3:8" x14ac:dyDescent="0.25">
      <c r="C63" s="24">
        <v>8.6999999999999993</v>
      </c>
      <c r="D63" s="30" t="s">
        <v>51</v>
      </c>
      <c r="E63" s="26" t="s">
        <v>45</v>
      </c>
      <c r="F63" s="27">
        <v>100</v>
      </c>
      <c r="G63" s="28"/>
      <c r="H63" s="29">
        <f t="shared" si="0"/>
        <v>0</v>
      </c>
    </row>
    <row r="64" spans="3:8" x14ac:dyDescent="0.25">
      <c r="C64" s="24">
        <v>8.8000000000000007</v>
      </c>
      <c r="D64" s="34" t="s">
        <v>52</v>
      </c>
      <c r="E64" s="26" t="s">
        <v>45</v>
      </c>
      <c r="F64" s="27">
        <v>100</v>
      </c>
      <c r="G64" s="28"/>
      <c r="H64" s="29">
        <f t="shared" si="0"/>
        <v>0</v>
      </c>
    </row>
    <row r="65" spans="3:8" ht="15.75" thickBot="1" x14ac:dyDescent="0.3">
      <c r="C65" s="35">
        <v>8.9</v>
      </c>
      <c r="D65" s="11" t="s">
        <v>53</v>
      </c>
      <c r="E65" s="36" t="s">
        <v>45</v>
      </c>
      <c r="F65" s="37">
        <v>100</v>
      </c>
      <c r="G65" s="38"/>
      <c r="H65" s="39">
        <f t="shared" si="0"/>
        <v>0</v>
      </c>
    </row>
    <row r="66" spans="3:8" x14ac:dyDescent="0.25">
      <c r="C66" s="24"/>
      <c r="D66" s="30"/>
      <c r="E66" s="27"/>
      <c r="F66" s="27"/>
      <c r="G66" s="40"/>
      <c r="H66" s="29"/>
    </row>
    <row r="67" spans="3:8" ht="16.5" thickBot="1" x14ac:dyDescent="0.3">
      <c r="C67" s="35"/>
      <c r="D67" s="15" t="s">
        <v>69</v>
      </c>
      <c r="E67" s="37"/>
      <c r="F67" s="37"/>
      <c r="G67" s="41"/>
      <c r="H67" s="42">
        <f>SUM(H16:H66)</f>
        <v>0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workbookViewId="0">
      <selection activeCell="D11" sqref="D11"/>
    </sheetView>
  </sheetViews>
  <sheetFormatPr baseColWidth="10" defaultColWidth="8.7109375" defaultRowHeight="15" x14ac:dyDescent="0.25"/>
  <cols>
    <col min="1" max="3" width="8.7109375" style="2"/>
    <col min="4" max="4" width="65.42578125" style="2" customWidth="1"/>
    <col min="5" max="5" width="9.5703125" style="2" customWidth="1"/>
    <col min="6" max="6" width="13.42578125" style="2" customWidth="1"/>
    <col min="7" max="7" width="13" style="4" customWidth="1"/>
    <col min="8" max="8" width="15.5703125" style="4" customWidth="1"/>
    <col min="9" max="16384" width="8.7109375" style="2"/>
  </cols>
  <sheetData>
    <row r="1" spans="1:8" ht="20.25" x14ac:dyDescent="0.3">
      <c r="A1" s="62" t="s">
        <v>61</v>
      </c>
      <c r="B1" s="62"/>
      <c r="C1" s="62"/>
      <c r="D1" s="62"/>
      <c r="E1" s="62"/>
      <c r="F1" s="62"/>
      <c r="G1" s="62"/>
      <c r="H1" s="62"/>
    </row>
    <row r="2" spans="1:8" ht="20.25" x14ac:dyDescent="0.3">
      <c r="A2" s="62" t="s">
        <v>62</v>
      </c>
      <c r="B2" s="62"/>
      <c r="C2" s="62"/>
      <c r="D2" s="62"/>
      <c r="E2" s="62"/>
      <c r="F2" s="62"/>
      <c r="G2" s="62"/>
      <c r="H2" s="62"/>
    </row>
    <row r="3" spans="1:8" ht="20.25" x14ac:dyDescent="0.3">
      <c r="A3" s="62" t="s">
        <v>63</v>
      </c>
      <c r="B3" s="62"/>
      <c r="C3" s="62"/>
      <c r="D3" s="62"/>
      <c r="E3" s="62"/>
      <c r="F3" s="62"/>
      <c r="G3" s="62"/>
      <c r="H3" s="62"/>
    </row>
    <row r="4" spans="1:8" ht="20.25" x14ac:dyDescent="0.3">
      <c r="A4" s="62" t="s">
        <v>64</v>
      </c>
      <c r="B4" s="62"/>
      <c r="C4" s="62"/>
      <c r="D4" s="62"/>
      <c r="E4" s="62"/>
      <c r="F4" s="62"/>
      <c r="G4" s="62"/>
      <c r="H4" s="62"/>
    </row>
    <row r="8" spans="1:8" ht="18.75" x14ac:dyDescent="0.3">
      <c r="D8" s="3" t="s">
        <v>103</v>
      </c>
    </row>
    <row r="9" spans="1:8" ht="15.75" x14ac:dyDescent="0.25">
      <c r="D9" s="1" t="s">
        <v>102</v>
      </c>
    </row>
    <row r="10" spans="1:8" ht="15.75" x14ac:dyDescent="0.25">
      <c r="C10" s="1"/>
      <c r="D10" s="1" t="s">
        <v>0</v>
      </c>
    </row>
    <row r="11" spans="1:8" ht="15.75" thickBot="1" x14ac:dyDescent="0.3">
      <c r="D11" s="2" t="s">
        <v>101</v>
      </c>
    </row>
    <row r="12" spans="1:8" ht="15.75" x14ac:dyDescent="0.25">
      <c r="C12" s="5"/>
      <c r="D12" s="6" t="s">
        <v>1</v>
      </c>
      <c r="E12" s="7"/>
      <c r="F12" s="8"/>
      <c r="G12" s="9"/>
      <c r="H12" s="10"/>
    </row>
    <row r="13" spans="1:8" ht="15.75" thickBot="1" x14ac:dyDescent="0.3">
      <c r="C13" s="30"/>
      <c r="D13" s="43"/>
      <c r="E13" s="30"/>
      <c r="F13" s="43"/>
      <c r="G13" s="44"/>
      <c r="H13" s="45"/>
    </row>
    <row r="14" spans="1:8" ht="16.5" thickBot="1" x14ac:dyDescent="0.3">
      <c r="C14" s="48" t="s">
        <v>2</v>
      </c>
      <c r="D14" s="47" t="s">
        <v>3</v>
      </c>
      <c r="E14" s="48" t="s">
        <v>4</v>
      </c>
      <c r="F14" s="49" t="s">
        <v>68</v>
      </c>
      <c r="G14" s="50" t="s">
        <v>6</v>
      </c>
      <c r="H14" s="51" t="s">
        <v>7</v>
      </c>
    </row>
    <row r="15" spans="1:8" x14ac:dyDescent="0.25">
      <c r="C15" s="19"/>
      <c r="D15" s="7"/>
      <c r="E15" s="20"/>
      <c r="F15" s="21"/>
      <c r="G15" s="22"/>
      <c r="H15" s="23"/>
    </row>
    <row r="16" spans="1:8" ht="15.75" x14ac:dyDescent="0.25">
      <c r="C16" s="24">
        <v>1</v>
      </c>
      <c r="D16" s="25" t="s">
        <v>8</v>
      </c>
      <c r="E16" s="26"/>
      <c r="F16" s="27"/>
      <c r="G16" s="28"/>
      <c r="H16" s="29"/>
    </row>
    <row r="17" spans="3:8" x14ac:dyDescent="0.25">
      <c r="C17" s="24">
        <v>1.1000000000000001</v>
      </c>
      <c r="D17" s="30" t="s">
        <v>9</v>
      </c>
      <c r="E17" s="26" t="s">
        <v>10</v>
      </c>
      <c r="F17" s="27">
        <v>1</v>
      </c>
      <c r="G17" s="28"/>
      <c r="H17" s="29">
        <f>F17*G17</f>
        <v>0</v>
      </c>
    </row>
    <row r="18" spans="3:8" x14ac:dyDescent="0.25">
      <c r="C18" s="24">
        <v>1.2</v>
      </c>
      <c r="D18" s="30" t="s">
        <v>11</v>
      </c>
      <c r="E18" s="26" t="s">
        <v>10</v>
      </c>
      <c r="F18" s="27">
        <v>1</v>
      </c>
      <c r="G18" s="28"/>
      <c r="H18" s="29">
        <f>F18*G18</f>
        <v>0</v>
      </c>
    </row>
    <row r="19" spans="3:8" x14ac:dyDescent="0.25">
      <c r="C19" s="24"/>
      <c r="D19" s="30"/>
      <c r="E19" s="26"/>
      <c r="F19" s="27"/>
      <c r="G19" s="28"/>
      <c r="H19" s="29"/>
    </row>
    <row r="20" spans="3:8" ht="15.75" x14ac:dyDescent="0.25">
      <c r="C20" s="24">
        <v>2</v>
      </c>
      <c r="D20" s="25" t="s">
        <v>12</v>
      </c>
      <c r="E20" s="26"/>
      <c r="F20" s="27"/>
      <c r="G20" s="28"/>
      <c r="H20" s="29"/>
    </row>
    <row r="21" spans="3:8" x14ac:dyDescent="0.25">
      <c r="C21" s="24">
        <v>2.1</v>
      </c>
      <c r="D21" s="30" t="s">
        <v>13</v>
      </c>
      <c r="E21" s="26" t="s">
        <v>14</v>
      </c>
      <c r="F21" s="27">
        <v>0</v>
      </c>
      <c r="G21" s="28"/>
      <c r="H21" s="29">
        <f>F21*G21</f>
        <v>0</v>
      </c>
    </row>
    <row r="22" spans="3:8" x14ac:dyDescent="0.25">
      <c r="C22" s="24">
        <v>2.2000000000000002</v>
      </c>
      <c r="D22" s="30" t="s">
        <v>15</v>
      </c>
      <c r="E22" s="26" t="s">
        <v>14</v>
      </c>
      <c r="F22" s="27">
        <v>0</v>
      </c>
      <c r="G22" s="28"/>
      <c r="H22" s="29">
        <f>F22*G22</f>
        <v>0</v>
      </c>
    </row>
    <row r="23" spans="3:8" x14ac:dyDescent="0.25">
      <c r="C23" s="24">
        <v>2.2999999999999998</v>
      </c>
      <c r="D23" s="30" t="s">
        <v>16</v>
      </c>
      <c r="E23" s="26" t="s">
        <v>14</v>
      </c>
      <c r="F23" s="27">
        <v>0</v>
      </c>
      <c r="G23" s="28"/>
      <c r="H23" s="29">
        <f>F23*G23</f>
        <v>0</v>
      </c>
    </row>
    <row r="24" spans="3:8" x14ac:dyDescent="0.25">
      <c r="C24" s="24">
        <v>2.4</v>
      </c>
      <c r="D24" s="30" t="s">
        <v>55</v>
      </c>
      <c r="E24" s="26" t="s">
        <v>14</v>
      </c>
      <c r="F24" s="27"/>
      <c r="G24" s="28"/>
      <c r="H24" s="29"/>
    </row>
    <row r="25" spans="3:8" x14ac:dyDescent="0.25">
      <c r="C25" s="24">
        <v>2.5</v>
      </c>
      <c r="D25" s="30" t="s">
        <v>17</v>
      </c>
      <c r="E25" s="26" t="s">
        <v>18</v>
      </c>
      <c r="F25" s="27">
        <v>3</v>
      </c>
      <c r="G25" s="28"/>
      <c r="H25" s="29">
        <f>F25*G25</f>
        <v>0</v>
      </c>
    </row>
    <row r="26" spans="3:8" x14ac:dyDescent="0.25">
      <c r="C26" s="24">
        <v>2.6</v>
      </c>
      <c r="D26" s="30" t="s">
        <v>19</v>
      </c>
      <c r="E26" s="26" t="s">
        <v>18</v>
      </c>
      <c r="F26" s="27">
        <v>1</v>
      </c>
      <c r="G26" s="28"/>
      <c r="H26" s="29">
        <f>F26*G26</f>
        <v>0</v>
      </c>
    </row>
    <row r="27" spans="3:8" x14ac:dyDescent="0.25">
      <c r="C27" s="24">
        <v>2.7</v>
      </c>
      <c r="D27" s="30" t="s">
        <v>20</v>
      </c>
      <c r="E27" s="26" t="s">
        <v>18</v>
      </c>
      <c r="F27" s="27">
        <v>0</v>
      </c>
      <c r="G27" s="28"/>
      <c r="H27" s="29">
        <f>F27*G27</f>
        <v>0</v>
      </c>
    </row>
    <row r="28" spans="3:8" x14ac:dyDescent="0.25">
      <c r="C28" s="24">
        <v>2.8</v>
      </c>
      <c r="D28" s="30" t="s">
        <v>56</v>
      </c>
      <c r="E28" s="26" t="s">
        <v>18</v>
      </c>
      <c r="F28" s="27"/>
      <c r="G28" s="28"/>
      <c r="H28" s="29"/>
    </row>
    <row r="29" spans="3:8" x14ac:dyDescent="0.25">
      <c r="C29" s="24">
        <v>2.9</v>
      </c>
      <c r="D29" s="30" t="s">
        <v>21</v>
      </c>
      <c r="E29" s="26" t="s">
        <v>14</v>
      </c>
      <c r="F29" s="27">
        <v>0</v>
      </c>
      <c r="G29" s="28"/>
      <c r="H29" s="29">
        <f>F29*G29</f>
        <v>0</v>
      </c>
    </row>
    <row r="30" spans="3:8" x14ac:dyDescent="0.25">
      <c r="C30" s="31">
        <v>2.1</v>
      </c>
      <c r="D30" s="30" t="s">
        <v>22</v>
      </c>
      <c r="E30" s="26" t="s">
        <v>27</v>
      </c>
      <c r="F30" s="27">
        <v>0</v>
      </c>
      <c r="G30" s="28"/>
      <c r="H30" s="29">
        <f>F30*G30</f>
        <v>0</v>
      </c>
    </row>
    <row r="31" spans="3:8" x14ac:dyDescent="0.25">
      <c r="C31" s="24">
        <v>2.11</v>
      </c>
      <c r="D31" s="30" t="s">
        <v>57</v>
      </c>
      <c r="E31" s="26" t="s">
        <v>27</v>
      </c>
      <c r="F31" s="27"/>
      <c r="G31" s="28"/>
      <c r="H31" s="29">
        <f>F31*G31</f>
        <v>0</v>
      </c>
    </row>
    <row r="32" spans="3:8" x14ac:dyDescent="0.25">
      <c r="C32" s="31">
        <v>2.12</v>
      </c>
      <c r="D32" s="30" t="s">
        <v>23</v>
      </c>
      <c r="E32" s="26" t="s">
        <v>14</v>
      </c>
      <c r="F32" s="27">
        <v>0</v>
      </c>
      <c r="G32" s="28"/>
      <c r="H32" s="29">
        <f>F32*G32</f>
        <v>0</v>
      </c>
    </row>
    <row r="33" spans="3:11" x14ac:dyDescent="0.25">
      <c r="C33" s="31">
        <v>2.13</v>
      </c>
      <c r="D33" s="30" t="s">
        <v>24</v>
      </c>
      <c r="E33" s="26" t="s">
        <v>14</v>
      </c>
      <c r="F33" s="27">
        <f>473*2</f>
        <v>946</v>
      </c>
      <c r="G33" s="28"/>
      <c r="H33" s="29">
        <f>F33*G33</f>
        <v>0</v>
      </c>
    </row>
    <row r="34" spans="3:11" x14ac:dyDescent="0.25">
      <c r="C34" s="31"/>
      <c r="D34" s="30"/>
      <c r="E34" s="26"/>
      <c r="F34" s="27"/>
      <c r="G34" s="28"/>
      <c r="H34" s="29"/>
      <c r="K34" s="32"/>
    </row>
    <row r="35" spans="3:11" ht="15.75" x14ac:dyDescent="0.25">
      <c r="C35" s="24">
        <v>3</v>
      </c>
      <c r="D35" s="25" t="s">
        <v>25</v>
      </c>
      <c r="E35" s="26"/>
      <c r="F35" s="27"/>
      <c r="G35" s="28"/>
      <c r="H35" s="29"/>
      <c r="K35" s="32"/>
    </row>
    <row r="36" spans="3:11" x14ac:dyDescent="0.25">
      <c r="C36" s="24">
        <v>3.1</v>
      </c>
      <c r="D36" s="30" t="s">
        <v>26</v>
      </c>
      <c r="E36" s="26" t="s">
        <v>27</v>
      </c>
      <c r="F36" s="27">
        <v>0</v>
      </c>
      <c r="G36" s="28"/>
      <c r="H36" s="29">
        <f>F36*G36</f>
        <v>0</v>
      </c>
      <c r="K36" s="32"/>
    </row>
    <row r="37" spans="3:11" x14ac:dyDescent="0.25">
      <c r="C37" s="24">
        <v>3.1</v>
      </c>
      <c r="D37" s="30" t="s">
        <v>28</v>
      </c>
      <c r="E37" s="26" t="s">
        <v>29</v>
      </c>
      <c r="F37" s="27">
        <v>0</v>
      </c>
      <c r="G37" s="28"/>
      <c r="H37" s="29">
        <f>F37*G37</f>
        <v>0</v>
      </c>
    </row>
    <row r="38" spans="3:11" x14ac:dyDescent="0.25">
      <c r="C38" s="24">
        <v>3.2</v>
      </c>
      <c r="D38" s="30" t="s">
        <v>30</v>
      </c>
      <c r="E38" s="26" t="s">
        <v>29</v>
      </c>
      <c r="F38" s="27">
        <v>0</v>
      </c>
      <c r="G38" s="28"/>
      <c r="H38" s="29">
        <f>F38*G38</f>
        <v>0</v>
      </c>
    </row>
    <row r="39" spans="3:11" x14ac:dyDescent="0.25">
      <c r="C39" s="24"/>
      <c r="D39" s="30"/>
      <c r="E39" s="26"/>
      <c r="F39" s="27"/>
      <c r="G39" s="28"/>
      <c r="H39" s="29"/>
    </row>
    <row r="40" spans="3:11" ht="15.75" x14ac:dyDescent="0.25">
      <c r="C40" s="24">
        <v>4</v>
      </c>
      <c r="D40" s="25" t="s">
        <v>31</v>
      </c>
      <c r="E40" s="26"/>
      <c r="F40" s="27"/>
      <c r="G40" s="28"/>
      <c r="H40" s="29"/>
    </row>
    <row r="41" spans="3:11" x14ac:dyDescent="0.25">
      <c r="C41" s="24">
        <v>4.0999999999999996</v>
      </c>
      <c r="D41" s="33" t="s">
        <v>32</v>
      </c>
      <c r="E41" s="26" t="s">
        <v>27</v>
      </c>
      <c r="F41" s="27">
        <v>0</v>
      </c>
      <c r="G41" s="28"/>
      <c r="H41" s="29">
        <f>F41*G41</f>
        <v>0</v>
      </c>
    </row>
    <row r="42" spans="3:11" ht="18" customHeight="1" x14ac:dyDescent="0.25">
      <c r="C42" s="24"/>
      <c r="D42" s="30"/>
      <c r="E42" s="26"/>
      <c r="F42" s="27"/>
      <c r="G42" s="28"/>
      <c r="H42" s="29"/>
    </row>
    <row r="43" spans="3:11" ht="18" customHeight="1" x14ac:dyDescent="0.25">
      <c r="C43" s="24">
        <v>5</v>
      </c>
      <c r="D43" s="25" t="s">
        <v>33</v>
      </c>
      <c r="E43" s="26"/>
      <c r="F43" s="27"/>
      <c r="G43" s="28"/>
      <c r="H43" s="29"/>
    </row>
    <row r="44" spans="3:11" ht="16.5" customHeight="1" x14ac:dyDescent="0.25">
      <c r="C44" s="24">
        <v>5.0999999999999996</v>
      </c>
      <c r="D44" s="30" t="s">
        <v>34</v>
      </c>
      <c r="E44" s="26" t="s">
        <v>14</v>
      </c>
      <c r="F44" s="27">
        <v>473</v>
      </c>
      <c r="G44" s="28"/>
      <c r="H44" s="29">
        <f>F44*G44</f>
        <v>0</v>
      </c>
    </row>
    <row r="45" spans="3:11" x14ac:dyDescent="0.25">
      <c r="C45" s="24">
        <v>5.2</v>
      </c>
      <c r="D45" s="34" t="s">
        <v>35</v>
      </c>
      <c r="E45" s="26" t="s">
        <v>29</v>
      </c>
      <c r="F45" s="27">
        <f>473*3.2*0.15</f>
        <v>227.04000000000002</v>
      </c>
      <c r="G45" s="28"/>
      <c r="H45" s="29">
        <f>F45*G45</f>
        <v>0</v>
      </c>
    </row>
    <row r="46" spans="3:11" x14ac:dyDescent="0.25">
      <c r="C46" s="24">
        <v>5.3</v>
      </c>
      <c r="D46" s="34" t="s">
        <v>54</v>
      </c>
      <c r="E46" s="26" t="s">
        <v>29</v>
      </c>
      <c r="F46" s="27">
        <f>473*3.2*0.05</f>
        <v>75.680000000000007</v>
      </c>
      <c r="G46" s="28"/>
      <c r="H46" s="29">
        <f>F46*G46</f>
        <v>0</v>
      </c>
    </row>
    <row r="47" spans="3:11" x14ac:dyDescent="0.25">
      <c r="C47" s="24">
        <v>5.4</v>
      </c>
      <c r="D47" s="34" t="s">
        <v>36</v>
      </c>
      <c r="E47" s="26" t="s">
        <v>29</v>
      </c>
      <c r="F47" s="27">
        <v>0</v>
      </c>
      <c r="G47" s="28"/>
      <c r="H47" s="29">
        <f>F47*G47</f>
        <v>0</v>
      </c>
    </row>
    <row r="48" spans="3:11" x14ac:dyDescent="0.25">
      <c r="C48" s="24"/>
      <c r="D48" s="30"/>
      <c r="E48" s="26"/>
      <c r="F48" s="27"/>
      <c r="G48" s="28"/>
      <c r="H48" s="29"/>
    </row>
    <row r="49" spans="3:8" ht="15.75" x14ac:dyDescent="0.25">
      <c r="C49" s="24">
        <v>6</v>
      </c>
      <c r="D49" s="25" t="s">
        <v>37</v>
      </c>
      <c r="E49" s="26"/>
      <c r="F49" s="27"/>
      <c r="G49" s="28"/>
      <c r="H49" s="29"/>
    </row>
    <row r="50" spans="3:8" x14ac:dyDescent="0.25">
      <c r="C50" s="24">
        <v>6.1</v>
      </c>
      <c r="D50" s="30" t="s">
        <v>38</v>
      </c>
      <c r="E50" s="26" t="s">
        <v>14</v>
      </c>
      <c r="F50" s="27">
        <v>0</v>
      </c>
      <c r="G50" s="28"/>
      <c r="H50" s="29">
        <f>F50*G50</f>
        <v>0</v>
      </c>
    </row>
    <row r="51" spans="3:8" x14ac:dyDescent="0.25">
      <c r="C51" s="24">
        <v>6.2</v>
      </c>
      <c r="D51" s="30" t="s">
        <v>39</v>
      </c>
      <c r="E51" s="26" t="s">
        <v>18</v>
      </c>
      <c r="F51" s="27">
        <v>0</v>
      </c>
      <c r="G51" s="28"/>
      <c r="H51" s="29">
        <f>F51*G51</f>
        <v>0</v>
      </c>
    </row>
    <row r="52" spans="3:8" x14ac:dyDescent="0.25">
      <c r="C52" s="24">
        <v>6.3</v>
      </c>
      <c r="D52" s="30" t="s">
        <v>40</v>
      </c>
      <c r="E52" s="26" t="s">
        <v>27</v>
      </c>
      <c r="F52" s="27">
        <v>0</v>
      </c>
      <c r="G52" s="28"/>
      <c r="H52" s="29">
        <f>F52*G52</f>
        <v>0</v>
      </c>
    </row>
    <row r="53" spans="3:8" x14ac:dyDescent="0.25">
      <c r="C53" s="24"/>
      <c r="D53" s="30"/>
      <c r="E53" s="26"/>
      <c r="F53" s="27"/>
      <c r="G53" s="28"/>
      <c r="H53" s="29"/>
    </row>
    <row r="54" spans="3:8" ht="15.75" x14ac:dyDescent="0.25">
      <c r="C54" s="24">
        <v>7</v>
      </c>
      <c r="D54" s="25" t="s">
        <v>41</v>
      </c>
      <c r="E54" s="26" t="s">
        <v>42</v>
      </c>
      <c r="F54" s="27">
        <v>1</v>
      </c>
      <c r="G54" s="28"/>
      <c r="H54" s="29">
        <f>F54*G54</f>
        <v>0</v>
      </c>
    </row>
    <row r="55" spans="3:8" ht="15.75" x14ac:dyDescent="0.25">
      <c r="C55" s="24"/>
      <c r="D55" s="25"/>
      <c r="E55" s="26"/>
      <c r="F55" s="27"/>
      <c r="G55" s="28"/>
      <c r="H55" s="29"/>
    </row>
    <row r="56" spans="3:8" ht="15.75" x14ac:dyDescent="0.25">
      <c r="C56" s="24">
        <v>8</v>
      </c>
      <c r="D56" s="25" t="s">
        <v>43</v>
      </c>
      <c r="E56" s="26"/>
      <c r="F56" s="27"/>
      <c r="G56" s="28"/>
      <c r="H56" s="29"/>
    </row>
    <row r="57" spans="3:8" x14ac:dyDescent="0.25">
      <c r="C57" s="24">
        <v>8.1</v>
      </c>
      <c r="D57" s="30" t="s">
        <v>44</v>
      </c>
      <c r="E57" s="26" t="s">
        <v>45</v>
      </c>
      <c r="F57" s="27">
        <v>250</v>
      </c>
      <c r="G57" s="28"/>
      <c r="H57" s="29">
        <f t="shared" ref="H57:H65" si="0">F57*G57</f>
        <v>0</v>
      </c>
    </row>
    <row r="58" spans="3:8" x14ac:dyDescent="0.25">
      <c r="C58" s="24">
        <v>8.1999999999999993</v>
      </c>
      <c r="D58" s="30" t="s">
        <v>46</v>
      </c>
      <c r="E58" s="26" t="s">
        <v>45</v>
      </c>
      <c r="F58" s="27">
        <v>80</v>
      </c>
      <c r="G58" s="28"/>
      <c r="H58" s="29">
        <f t="shared" si="0"/>
        <v>0</v>
      </c>
    </row>
    <row r="59" spans="3:8" x14ac:dyDescent="0.25">
      <c r="C59" s="24">
        <v>8.3000000000000007</v>
      </c>
      <c r="D59" s="30" t="s">
        <v>47</v>
      </c>
      <c r="E59" s="26" t="s">
        <v>45</v>
      </c>
      <c r="F59" s="27">
        <v>80</v>
      </c>
      <c r="G59" s="28"/>
      <c r="H59" s="29">
        <f t="shared" si="0"/>
        <v>0</v>
      </c>
    </row>
    <row r="60" spans="3:8" x14ac:dyDescent="0.25">
      <c r="C60" s="24">
        <v>8.4</v>
      </c>
      <c r="D60" s="30" t="s">
        <v>48</v>
      </c>
      <c r="E60" s="26" t="s">
        <v>45</v>
      </c>
      <c r="F60" s="27">
        <v>100</v>
      </c>
      <c r="G60" s="28"/>
      <c r="H60" s="29">
        <f t="shared" si="0"/>
        <v>0</v>
      </c>
    </row>
    <row r="61" spans="3:8" x14ac:dyDescent="0.25">
      <c r="C61" s="24">
        <v>8.5</v>
      </c>
      <c r="D61" s="30" t="s">
        <v>49</v>
      </c>
      <c r="E61" s="26" t="s">
        <v>45</v>
      </c>
      <c r="F61" s="27">
        <v>100</v>
      </c>
      <c r="G61" s="28"/>
      <c r="H61" s="29">
        <f t="shared" si="0"/>
        <v>0</v>
      </c>
    </row>
    <row r="62" spans="3:8" x14ac:dyDescent="0.25">
      <c r="C62" s="24">
        <v>8.6</v>
      </c>
      <c r="D62" s="30" t="s">
        <v>50</v>
      </c>
      <c r="E62" s="26" t="s">
        <v>45</v>
      </c>
      <c r="F62" s="27">
        <v>80</v>
      </c>
      <c r="G62" s="28"/>
      <c r="H62" s="29">
        <f t="shared" si="0"/>
        <v>0</v>
      </c>
    </row>
    <row r="63" spans="3:8" x14ac:dyDescent="0.25">
      <c r="C63" s="24">
        <v>8.6999999999999993</v>
      </c>
      <c r="D63" s="30" t="s">
        <v>51</v>
      </c>
      <c r="E63" s="26" t="s">
        <v>45</v>
      </c>
      <c r="F63" s="27">
        <v>100</v>
      </c>
      <c r="G63" s="28"/>
      <c r="H63" s="29">
        <f t="shared" si="0"/>
        <v>0</v>
      </c>
    </row>
    <row r="64" spans="3:8" x14ac:dyDescent="0.25">
      <c r="C64" s="24">
        <v>8.8000000000000007</v>
      </c>
      <c r="D64" s="34" t="s">
        <v>52</v>
      </c>
      <c r="E64" s="26" t="s">
        <v>45</v>
      </c>
      <c r="F64" s="27">
        <v>100</v>
      </c>
      <c r="G64" s="28"/>
      <c r="H64" s="29">
        <f t="shared" si="0"/>
        <v>0</v>
      </c>
    </row>
    <row r="65" spans="3:8" ht="15.75" thickBot="1" x14ac:dyDescent="0.3">
      <c r="C65" s="35">
        <v>8.9</v>
      </c>
      <c r="D65" s="11" t="s">
        <v>53</v>
      </c>
      <c r="E65" s="36" t="s">
        <v>45</v>
      </c>
      <c r="F65" s="37">
        <v>100</v>
      </c>
      <c r="G65" s="38"/>
      <c r="H65" s="39">
        <f t="shared" si="0"/>
        <v>0</v>
      </c>
    </row>
    <row r="66" spans="3:8" x14ac:dyDescent="0.25">
      <c r="C66" s="24"/>
      <c r="D66" s="30"/>
      <c r="E66" s="27"/>
      <c r="F66" s="27"/>
      <c r="G66" s="40"/>
      <c r="H66" s="29"/>
    </row>
    <row r="67" spans="3:8" ht="16.5" thickBot="1" x14ac:dyDescent="0.3">
      <c r="C67" s="35"/>
      <c r="D67" s="15" t="s">
        <v>69</v>
      </c>
      <c r="E67" s="37"/>
      <c r="F67" s="37"/>
      <c r="G67" s="41"/>
      <c r="H67" s="42">
        <f>SUM(H16:H66)</f>
        <v>0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workbookViewId="0">
      <selection sqref="A1:XFD4"/>
    </sheetView>
  </sheetViews>
  <sheetFormatPr baseColWidth="10" defaultColWidth="8.7109375" defaultRowHeight="15" x14ac:dyDescent="0.25"/>
  <cols>
    <col min="1" max="2" width="8.7109375" style="2"/>
    <col min="3" max="3" width="9.85546875" style="2" customWidth="1"/>
    <col min="4" max="4" width="65.42578125" style="2" customWidth="1"/>
    <col min="5" max="5" width="9.5703125" style="2" customWidth="1"/>
    <col min="6" max="6" width="13.42578125" style="2" customWidth="1"/>
    <col min="7" max="7" width="15.140625" style="4" customWidth="1"/>
    <col min="8" max="8" width="15.5703125" style="4" customWidth="1"/>
    <col min="9" max="16384" width="8.7109375" style="2"/>
  </cols>
  <sheetData>
    <row r="1" spans="1:8" ht="20.25" x14ac:dyDescent="0.3">
      <c r="A1" s="62" t="s">
        <v>61</v>
      </c>
      <c r="B1" s="62"/>
      <c r="C1" s="62"/>
      <c r="D1" s="62"/>
      <c r="E1" s="62"/>
      <c r="F1" s="62"/>
      <c r="G1" s="62"/>
      <c r="H1" s="62"/>
    </row>
    <row r="2" spans="1:8" ht="20.25" x14ac:dyDescent="0.3">
      <c r="A2" s="62" t="s">
        <v>62</v>
      </c>
      <c r="B2" s="62"/>
      <c r="C2" s="62"/>
      <c r="D2" s="62"/>
      <c r="E2" s="62"/>
      <c r="F2" s="62"/>
      <c r="G2" s="62"/>
      <c r="H2" s="62"/>
    </row>
    <row r="3" spans="1:8" ht="20.25" x14ac:dyDescent="0.3">
      <c r="A3" s="62" t="s">
        <v>63</v>
      </c>
      <c r="B3" s="62"/>
      <c r="C3" s="62"/>
      <c r="D3" s="62"/>
      <c r="E3" s="62"/>
      <c r="F3" s="62"/>
      <c r="G3" s="62"/>
      <c r="H3" s="62"/>
    </row>
    <row r="4" spans="1:8" ht="20.25" x14ac:dyDescent="0.3">
      <c r="A4" s="62" t="s">
        <v>64</v>
      </c>
      <c r="B4" s="62"/>
      <c r="C4" s="62"/>
      <c r="D4" s="62"/>
      <c r="E4" s="62"/>
      <c r="F4" s="62"/>
      <c r="G4" s="62"/>
      <c r="H4" s="62"/>
    </row>
    <row r="8" spans="1:8" ht="18.75" x14ac:dyDescent="0.3">
      <c r="D8" s="3" t="s">
        <v>106</v>
      </c>
    </row>
    <row r="9" spans="1:8" ht="15.75" x14ac:dyDescent="0.25">
      <c r="D9" s="1" t="s">
        <v>105</v>
      </c>
    </row>
    <row r="10" spans="1:8" ht="15.75" x14ac:dyDescent="0.25">
      <c r="C10" s="1"/>
      <c r="D10" s="1" t="s">
        <v>0</v>
      </c>
    </row>
    <row r="11" spans="1:8" ht="15.75" thickBot="1" x14ac:dyDescent="0.3">
      <c r="D11" s="2" t="s">
        <v>104</v>
      </c>
    </row>
    <row r="12" spans="1:8" ht="15.75" x14ac:dyDescent="0.25">
      <c r="C12" s="5"/>
      <c r="D12" s="6" t="s">
        <v>1</v>
      </c>
      <c r="E12" s="7"/>
      <c r="F12" s="8"/>
      <c r="G12" s="9"/>
      <c r="H12" s="10"/>
    </row>
    <row r="13" spans="1:8" ht="15.75" thickBot="1" x14ac:dyDescent="0.3">
      <c r="C13" s="30"/>
      <c r="D13" s="43"/>
      <c r="E13" s="30"/>
      <c r="F13" s="43"/>
      <c r="G13" s="44"/>
      <c r="H13" s="45"/>
    </row>
    <row r="14" spans="1:8" ht="16.5" thickBot="1" x14ac:dyDescent="0.3">
      <c r="C14" s="48" t="s">
        <v>2</v>
      </c>
      <c r="D14" s="47" t="s">
        <v>3</v>
      </c>
      <c r="E14" s="48" t="s">
        <v>4</v>
      </c>
      <c r="F14" s="49" t="s">
        <v>68</v>
      </c>
      <c r="G14" s="50" t="s">
        <v>6</v>
      </c>
      <c r="H14" s="51" t="s">
        <v>7</v>
      </c>
    </row>
    <row r="15" spans="1:8" x14ac:dyDescent="0.25">
      <c r="C15" s="19"/>
      <c r="D15" s="7"/>
      <c r="E15" s="20"/>
      <c r="F15" s="21"/>
      <c r="G15" s="22"/>
      <c r="H15" s="23"/>
    </row>
    <row r="16" spans="1:8" ht="15.75" x14ac:dyDescent="0.25">
      <c r="C16" s="24">
        <v>1</v>
      </c>
      <c r="D16" s="25" t="s">
        <v>8</v>
      </c>
      <c r="E16" s="26"/>
      <c r="F16" s="27"/>
      <c r="G16" s="28"/>
      <c r="H16" s="29"/>
    </row>
    <row r="17" spans="3:8" x14ac:dyDescent="0.25">
      <c r="C17" s="24">
        <v>1.1000000000000001</v>
      </c>
      <c r="D17" s="30" t="s">
        <v>9</v>
      </c>
      <c r="E17" s="26" t="s">
        <v>10</v>
      </c>
      <c r="F17" s="27">
        <v>1</v>
      </c>
      <c r="G17" s="28"/>
      <c r="H17" s="29">
        <f>F17*G17</f>
        <v>0</v>
      </c>
    </row>
    <row r="18" spans="3:8" x14ac:dyDescent="0.25">
      <c r="C18" s="24">
        <v>1.2</v>
      </c>
      <c r="D18" s="30" t="s">
        <v>11</v>
      </c>
      <c r="E18" s="26" t="s">
        <v>10</v>
      </c>
      <c r="F18" s="27">
        <v>1</v>
      </c>
      <c r="G18" s="28"/>
      <c r="H18" s="29">
        <f>F18*G18</f>
        <v>0</v>
      </c>
    </row>
    <row r="19" spans="3:8" x14ac:dyDescent="0.25">
      <c r="C19" s="24"/>
      <c r="D19" s="30"/>
      <c r="E19" s="26"/>
      <c r="F19" s="27"/>
      <c r="G19" s="28"/>
      <c r="H19" s="29"/>
    </row>
    <row r="20" spans="3:8" ht="15.75" x14ac:dyDescent="0.25">
      <c r="C20" s="24">
        <v>2</v>
      </c>
      <c r="D20" s="25" t="s">
        <v>12</v>
      </c>
      <c r="E20" s="26"/>
      <c r="F20" s="27"/>
      <c r="G20" s="28"/>
      <c r="H20" s="29"/>
    </row>
    <row r="21" spans="3:8" x14ac:dyDescent="0.25">
      <c r="C21" s="24">
        <v>2.1</v>
      </c>
      <c r="D21" s="30" t="s">
        <v>13</v>
      </c>
      <c r="E21" s="26" t="s">
        <v>14</v>
      </c>
      <c r="F21" s="27">
        <v>0</v>
      </c>
      <c r="G21" s="28"/>
      <c r="H21" s="29">
        <f>F21*G21</f>
        <v>0</v>
      </c>
    </row>
    <row r="22" spans="3:8" x14ac:dyDescent="0.25">
      <c r="C22" s="24">
        <v>2.2000000000000002</v>
      </c>
      <c r="D22" s="30" t="s">
        <v>15</v>
      </c>
      <c r="E22" s="26" t="s">
        <v>14</v>
      </c>
      <c r="F22" s="27">
        <v>0</v>
      </c>
      <c r="G22" s="28"/>
      <c r="H22" s="29">
        <f>F22*G22</f>
        <v>0</v>
      </c>
    </row>
    <row r="23" spans="3:8" x14ac:dyDescent="0.25">
      <c r="C23" s="24">
        <v>2.2999999999999998</v>
      </c>
      <c r="D23" s="30" t="s">
        <v>16</v>
      </c>
      <c r="E23" s="26" t="s">
        <v>14</v>
      </c>
      <c r="F23" s="27">
        <v>0</v>
      </c>
      <c r="G23" s="28"/>
      <c r="H23" s="29">
        <f>F23*G23</f>
        <v>0</v>
      </c>
    </row>
    <row r="24" spans="3:8" x14ac:dyDescent="0.25">
      <c r="C24" s="24">
        <v>2.4</v>
      </c>
      <c r="D24" s="30" t="s">
        <v>55</v>
      </c>
      <c r="E24" s="26" t="s">
        <v>14</v>
      </c>
      <c r="F24" s="27"/>
      <c r="G24" s="28"/>
      <c r="H24" s="29"/>
    </row>
    <row r="25" spans="3:8" x14ac:dyDescent="0.25">
      <c r="C25" s="24">
        <v>2.5</v>
      </c>
      <c r="D25" s="30" t="s">
        <v>17</v>
      </c>
      <c r="E25" s="26" t="s">
        <v>18</v>
      </c>
      <c r="F25" s="27">
        <v>0</v>
      </c>
      <c r="G25" s="28"/>
      <c r="H25" s="29">
        <f>F25*G25</f>
        <v>0</v>
      </c>
    </row>
    <row r="26" spans="3:8" x14ac:dyDescent="0.25">
      <c r="C26" s="24">
        <v>2.6</v>
      </c>
      <c r="D26" s="30" t="s">
        <v>19</v>
      </c>
      <c r="E26" s="26" t="s">
        <v>18</v>
      </c>
      <c r="F26" s="27">
        <v>0</v>
      </c>
      <c r="G26" s="28"/>
      <c r="H26" s="29">
        <f>F26*G26</f>
        <v>0</v>
      </c>
    </row>
    <row r="27" spans="3:8" x14ac:dyDescent="0.25">
      <c r="C27" s="24">
        <v>2.7</v>
      </c>
      <c r="D27" s="30" t="s">
        <v>20</v>
      </c>
      <c r="E27" s="26" t="s">
        <v>18</v>
      </c>
      <c r="F27" s="27">
        <v>0</v>
      </c>
      <c r="G27" s="28"/>
      <c r="H27" s="29">
        <f>F27*G27</f>
        <v>0</v>
      </c>
    </row>
    <row r="28" spans="3:8" x14ac:dyDescent="0.25">
      <c r="C28" s="24">
        <v>2.8</v>
      </c>
      <c r="D28" s="30" t="s">
        <v>56</v>
      </c>
      <c r="E28" s="26" t="s">
        <v>18</v>
      </c>
      <c r="F28" s="27"/>
      <c r="G28" s="28"/>
      <c r="H28" s="29"/>
    </row>
    <row r="29" spans="3:8" x14ac:dyDescent="0.25">
      <c r="C29" s="24">
        <v>2.9</v>
      </c>
      <c r="D29" s="30" t="s">
        <v>21</v>
      </c>
      <c r="E29" s="26" t="s">
        <v>14</v>
      </c>
      <c r="F29" s="27">
        <v>0</v>
      </c>
      <c r="G29" s="28"/>
      <c r="H29" s="29">
        <f>F29*G29</f>
        <v>0</v>
      </c>
    </row>
    <row r="30" spans="3:8" x14ac:dyDescent="0.25">
      <c r="C30" s="31">
        <v>2.1</v>
      </c>
      <c r="D30" s="30" t="s">
        <v>22</v>
      </c>
      <c r="E30" s="26" t="s">
        <v>27</v>
      </c>
      <c r="F30" s="27">
        <v>0</v>
      </c>
      <c r="G30" s="28"/>
      <c r="H30" s="29">
        <f>F30*G30</f>
        <v>0</v>
      </c>
    </row>
    <row r="31" spans="3:8" x14ac:dyDescent="0.25">
      <c r="C31" s="24">
        <v>2.11</v>
      </c>
      <c r="D31" s="30" t="s">
        <v>57</v>
      </c>
      <c r="E31" s="26" t="s">
        <v>27</v>
      </c>
      <c r="F31" s="27"/>
      <c r="G31" s="28"/>
      <c r="H31" s="29">
        <f>F31*G31</f>
        <v>0</v>
      </c>
    </row>
    <row r="32" spans="3:8" x14ac:dyDescent="0.25">
      <c r="C32" s="31">
        <v>2.12</v>
      </c>
      <c r="D32" s="30" t="s">
        <v>23</v>
      </c>
      <c r="E32" s="26" t="s">
        <v>14</v>
      </c>
      <c r="F32" s="27">
        <v>0</v>
      </c>
      <c r="G32" s="28"/>
      <c r="H32" s="29">
        <f>F32*G32</f>
        <v>0</v>
      </c>
    </row>
    <row r="33" spans="3:11" x14ac:dyDescent="0.25">
      <c r="C33" s="31">
        <v>2.13</v>
      </c>
      <c r="D33" s="30" t="s">
        <v>24</v>
      </c>
      <c r="E33" s="26" t="s">
        <v>14</v>
      </c>
      <c r="F33" s="27">
        <v>0</v>
      </c>
      <c r="G33" s="28"/>
      <c r="H33" s="29">
        <f>F33*G33</f>
        <v>0</v>
      </c>
    </row>
    <row r="34" spans="3:11" x14ac:dyDescent="0.25">
      <c r="C34" s="31"/>
      <c r="D34" s="30"/>
      <c r="E34" s="26"/>
      <c r="F34" s="27"/>
      <c r="G34" s="28"/>
      <c r="H34" s="29"/>
      <c r="K34" s="32"/>
    </row>
    <row r="35" spans="3:11" ht="15.75" x14ac:dyDescent="0.25">
      <c r="C35" s="24">
        <v>3</v>
      </c>
      <c r="D35" s="25" t="s">
        <v>25</v>
      </c>
      <c r="E35" s="26"/>
      <c r="F35" s="27"/>
      <c r="G35" s="28"/>
      <c r="H35" s="29"/>
      <c r="K35" s="32"/>
    </row>
    <row r="36" spans="3:11" x14ac:dyDescent="0.25">
      <c r="C36" s="24">
        <v>3.1</v>
      </c>
      <c r="D36" s="30" t="s">
        <v>26</v>
      </c>
      <c r="E36" s="26" t="s">
        <v>27</v>
      </c>
      <c r="F36" s="27">
        <v>0</v>
      </c>
      <c r="G36" s="28"/>
      <c r="H36" s="29">
        <f>F36*G36</f>
        <v>0</v>
      </c>
      <c r="K36" s="32"/>
    </row>
    <row r="37" spans="3:11" x14ac:dyDescent="0.25">
      <c r="C37" s="24">
        <v>3.1</v>
      </c>
      <c r="D37" s="30" t="s">
        <v>28</v>
      </c>
      <c r="E37" s="26" t="s">
        <v>29</v>
      </c>
      <c r="F37" s="27">
        <v>0</v>
      </c>
      <c r="G37" s="28"/>
      <c r="H37" s="29">
        <f>F37*G37</f>
        <v>0</v>
      </c>
    </row>
    <row r="38" spans="3:11" x14ac:dyDescent="0.25">
      <c r="C38" s="24">
        <v>3.2</v>
      </c>
      <c r="D38" s="30" t="s">
        <v>30</v>
      </c>
      <c r="E38" s="26" t="s">
        <v>29</v>
      </c>
      <c r="F38" s="27">
        <v>0</v>
      </c>
      <c r="G38" s="28"/>
      <c r="H38" s="29">
        <f>F38*G38</f>
        <v>0</v>
      </c>
    </row>
    <row r="39" spans="3:11" x14ac:dyDescent="0.25">
      <c r="C39" s="24"/>
      <c r="D39" s="30"/>
      <c r="E39" s="26"/>
      <c r="F39" s="27"/>
      <c r="G39" s="28"/>
      <c r="H39" s="29"/>
    </row>
    <row r="40" spans="3:11" ht="15.75" x14ac:dyDescent="0.25">
      <c r="C40" s="24">
        <v>4</v>
      </c>
      <c r="D40" s="25" t="s">
        <v>31</v>
      </c>
      <c r="E40" s="26"/>
      <c r="F40" s="27"/>
      <c r="G40" s="28"/>
      <c r="H40" s="29"/>
    </row>
    <row r="41" spans="3:11" x14ac:dyDescent="0.25">
      <c r="C41" s="24">
        <v>4.0999999999999996</v>
      </c>
      <c r="D41" s="33" t="s">
        <v>32</v>
      </c>
      <c r="E41" s="26" t="s">
        <v>27</v>
      </c>
      <c r="F41" s="27">
        <v>0</v>
      </c>
      <c r="G41" s="28"/>
      <c r="H41" s="29">
        <f>F41*G41</f>
        <v>0</v>
      </c>
    </row>
    <row r="42" spans="3:11" ht="18" customHeight="1" x14ac:dyDescent="0.25">
      <c r="C42" s="24"/>
      <c r="D42" s="30"/>
      <c r="E42" s="26"/>
      <c r="F42" s="27"/>
      <c r="G42" s="28"/>
      <c r="H42" s="29"/>
    </row>
    <row r="43" spans="3:11" ht="18" customHeight="1" x14ac:dyDescent="0.25">
      <c r="C43" s="24">
        <v>5</v>
      </c>
      <c r="D43" s="25" t="s">
        <v>33</v>
      </c>
      <c r="E43" s="26"/>
      <c r="F43" s="27"/>
      <c r="G43" s="28"/>
      <c r="H43" s="29"/>
    </row>
    <row r="44" spans="3:11" ht="16.5" customHeight="1" x14ac:dyDescent="0.25">
      <c r="C44" s="24">
        <v>5.0999999999999996</v>
      </c>
      <c r="D44" s="30" t="s">
        <v>34</v>
      </c>
      <c r="E44" s="26" t="s">
        <v>14</v>
      </c>
      <c r="F44" s="27">
        <v>351</v>
      </c>
      <c r="G44" s="28"/>
      <c r="H44" s="29">
        <f>F44*G44</f>
        <v>0</v>
      </c>
    </row>
    <row r="45" spans="3:11" x14ac:dyDescent="0.25">
      <c r="C45" s="24">
        <v>5.2</v>
      </c>
      <c r="D45" s="34" t="s">
        <v>35</v>
      </c>
      <c r="E45" s="26" t="s">
        <v>29</v>
      </c>
      <c r="F45" s="27">
        <f>351*3.2*0.15</f>
        <v>168.48</v>
      </c>
      <c r="G45" s="28"/>
      <c r="H45" s="29">
        <f>F45*G45</f>
        <v>0</v>
      </c>
    </row>
    <row r="46" spans="3:11" x14ac:dyDescent="0.25">
      <c r="C46" s="24">
        <v>5.3</v>
      </c>
      <c r="D46" s="34" t="s">
        <v>54</v>
      </c>
      <c r="E46" s="26" t="s">
        <v>29</v>
      </c>
      <c r="F46" s="27">
        <f>351*3.2*0.05</f>
        <v>56.160000000000004</v>
      </c>
      <c r="G46" s="28"/>
      <c r="H46" s="29">
        <f>F46*G46</f>
        <v>0</v>
      </c>
    </row>
    <row r="47" spans="3:11" x14ac:dyDescent="0.25">
      <c r="C47" s="24">
        <v>5.4</v>
      </c>
      <c r="D47" s="34" t="s">
        <v>36</v>
      </c>
      <c r="E47" s="26" t="s">
        <v>29</v>
      </c>
      <c r="F47" s="27">
        <v>0</v>
      </c>
      <c r="G47" s="28"/>
      <c r="H47" s="29">
        <f>F47*G47</f>
        <v>0</v>
      </c>
    </row>
    <row r="48" spans="3:11" x14ac:dyDescent="0.25">
      <c r="C48" s="24"/>
      <c r="D48" s="30"/>
      <c r="E48" s="26"/>
      <c r="F48" s="27"/>
      <c r="G48" s="28"/>
      <c r="H48" s="29"/>
    </row>
    <row r="49" spans="3:8" ht="15.75" x14ac:dyDescent="0.25">
      <c r="C49" s="24">
        <v>6</v>
      </c>
      <c r="D49" s="25" t="s">
        <v>37</v>
      </c>
      <c r="E49" s="26"/>
      <c r="F49" s="27"/>
      <c r="G49" s="28"/>
      <c r="H49" s="29"/>
    </row>
    <row r="50" spans="3:8" x14ac:dyDescent="0.25">
      <c r="C50" s="24">
        <v>6.1</v>
      </c>
      <c r="D50" s="30" t="s">
        <v>38</v>
      </c>
      <c r="E50" s="26" t="s">
        <v>14</v>
      </c>
      <c r="F50" s="27">
        <v>0</v>
      </c>
      <c r="G50" s="28"/>
      <c r="H50" s="29">
        <f>F50*G50</f>
        <v>0</v>
      </c>
    </row>
    <row r="51" spans="3:8" x14ac:dyDescent="0.25">
      <c r="C51" s="24">
        <v>6.2</v>
      </c>
      <c r="D51" s="30" t="s">
        <v>39</v>
      </c>
      <c r="E51" s="26" t="s">
        <v>18</v>
      </c>
      <c r="F51" s="27">
        <v>0</v>
      </c>
      <c r="G51" s="28"/>
      <c r="H51" s="29">
        <f>F51*G51</f>
        <v>0</v>
      </c>
    </row>
    <row r="52" spans="3:8" x14ac:dyDescent="0.25">
      <c r="C52" s="24">
        <v>6.3</v>
      </c>
      <c r="D52" s="30" t="s">
        <v>40</v>
      </c>
      <c r="E52" s="26" t="s">
        <v>27</v>
      </c>
      <c r="F52" s="27">
        <v>0</v>
      </c>
      <c r="G52" s="28"/>
      <c r="H52" s="29">
        <f>F52*G52</f>
        <v>0</v>
      </c>
    </row>
    <row r="53" spans="3:8" x14ac:dyDescent="0.25">
      <c r="C53" s="24"/>
      <c r="D53" s="30"/>
      <c r="E53" s="26"/>
      <c r="F53" s="27"/>
      <c r="G53" s="28"/>
      <c r="H53" s="29"/>
    </row>
    <row r="54" spans="3:8" ht="15.75" x14ac:dyDescent="0.25">
      <c r="C54" s="24">
        <v>7</v>
      </c>
      <c r="D54" s="25" t="s">
        <v>41</v>
      </c>
      <c r="E54" s="26" t="s">
        <v>42</v>
      </c>
      <c r="F54" s="27">
        <v>1</v>
      </c>
      <c r="G54" s="28"/>
      <c r="H54" s="29">
        <f>F54*G54</f>
        <v>0</v>
      </c>
    </row>
    <row r="55" spans="3:8" ht="15.75" x14ac:dyDescent="0.25">
      <c r="C55" s="24"/>
      <c r="D55" s="25"/>
      <c r="E55" s="26"/>
      <c r="F55" s="27"/>
      <c r="G55" s="28"/>
      <c r="H55" s="29"/>
    </row>
    <row r="56" spans="3:8" ht="15.75" x14ac:dyDescent="0.25">
      <c r="C56" s="24">
        <v>8</v>
      </c>
      <c r="D56" s="25" t="s">
        <v>43</v>
      </c>
      <c r="E56" s="26"/>
      <c r="F56" s="27"/>
      <c r="G56" s="28"/>
      <c r="H56" s="29"/>
    </row>
    <row r="57" spans="3:8" x14ac:dyDescent="0.25">
      <c r="C57" s="24">
        <v>8.1</v>
      </c>
      <c r="D57" s="30" t="s">
        <v>44</v>
      </c>
      <c r="E57" s="26" t="s">
        <v>45</v>
      </c>
      <c r="F57" s="27">
        <v>250</v>
      </c>
      <c r="G57" s="28"/>
      <c r="H57" s="29">
        <f t="shared" ref="H57:H65" si="0">F57*G57</f>
        <v>0</v>
      </c>
    </row>
    <row r="58" spans="3:8" x14ac:dyDescent="0.25">
      <c r="C58" s="24">
        <v>8.1999999999999993</v>
      </c>
      <c r="D58" s="30" t="s">
        <v>46</v>
      </c>
      <c r="E58" s="26" t="s">
        <v>45</v>
      </c>
      <c r="F58" s="27">
        <v>80</v>
      </c>
      <c r="G58" s="28"/>
      <c r="H58" s="29">
        <f t="shared" si="0"/>
        <v>0</v>
      </c>
    </row>
    <row r="59" spans="3:8" x14ac:dyDescent="0.25">
      <c r="C59" s="24">
        <v>8.3000000000000007</v>
      </c>
      <c r="D59" s="30" t="s">
        <v>47</v>
      </c>
      <c r="E59" s="26" t="s">
        <v>45</v>
      </c>
      <c r="F59" s="27">
        <v>80</v>
      </c>
      <c r="G59" s="28"/>
      <c r="H59" s="29">
        <f t="shared" si="0"/>
        <v>0</v>
      </c>
    </row>
    <row r="60" spans="3:8" x14ac:dyDescent="0.25">
      <c r="C60" s="24">
        <v>8.4</v>
      </c>
      <c r="D60" s="30" t="s">
        <v>48</v>
      </c>
      <c r="E60" s="26" t="s">
        <v>45</v>
      </c>
      <c r="F60" s="27">
        <v>100</v>
      </c>
      <c r="G60" s="28"/>
      <c r="H60" s="29">
        <f t="shared" si="0"/>
        <v>0</v>
      </c>
    </row>
    <row r="61" spans="3:8" x14ac:dyDescent="0.25">
      <c r="C61" s="24">
        <v>8.5</v>
      </c>
      <c r="D61" s="30" t="s">
        <v>49</v>
      </c>
      <c r="E61" s="26" t="s">
        <v>45</v>
      </c>
      <c r="F61" s="27">
        <v>100</v>
      </c>
      <c r="G61" s="28"/>
      <c r="H61" s="29">
        <f t="shared" si="0"/>
        <v>0</v>
      </c>
    </row>
    <row r="62" spans="3:8" x14ac:dyDescent="0.25">
      <c r="C62" s="24">
        <v>8.6</v>
      </c>
      <c r="D62" s="30" t="s">
        <v>50</v>
      </c>
      <c r="E62" s="26" t="s">
        <v>45</v>
      </c>
      <c r="F62" s="27">
        <v>80</v>
      </c>
      <c r="G62" s="28"/>
      <c r="H62" s="29">
        <f t="shared" si="0"/>
        <v>0</v>
      </c>
    </row>
    <row r="63" spans="3:8" x14ac:dyDescent="0.25">
      <c r="C63" s="24">
        <v>8.6999999999999993</v>
      </c>
      <c r="D63" s="30" t="s">
        <v>51</v>
      </c>
      <c r="E63" s="26" t="s">
        <v>45</v>
      </c>
      <c r="F63" s="27">
        <v>100</v>
      </c>
      <c r="G63" s="28"/>
      <c r="H63" s="29">
        <f t="shared" si="0"/>
        <v>0</v>
      </c>
    </row>
    <row r="64" spans="3:8" x14ac:dyDescent="0.25">
      <c r="C64" s="24">
        <v>8.8000000000000007</v>
      </c>
      <c r="D64" s="34" t="s">
        <v>52</v>
      </c>
      <c r="E64" s="26" t="s">
        <v>45</v>
      </c>
      <c r="F64" s="27">
        <v>100</v>
      </c>
      <c r="G64" s="28"/>
      <c r="H64" s="29">
        <f t="shared" si="0"/>
        <v>0</v>
      </c>
    </row>
    <row r="65" spans="3:8" ht="15.75" thickBot="1" x14ac:dyDescent="0.3">
      <c r="C65" s="35">
        <v>8.9</v>
      </c>
      <c r="D65" s="11" t="s">
        <v>53</v>
      </c>
      <c r="E65" s="36" t="s">
        <v>45</v>
      </c>
      <c r="F65" s="37">
        <v>100</v>
      </c>
      <c r="G65" s="38"/>
      <c r="H65" s="39">
        <f t="shared" si="0"/>
        <v>0</v>
      </c>
    </row>
    <row r="66" spans="3:8" x14ac:dyDescent="0.25">
      <c r="C66" s="24"/>
      <c r="D66" s="30"/>
      <c r="E66" s="27"/>
      <c r="F66" s="27"/>
      <c r="G66" s="40"/>
      <c r="H66" s="29"/>
    </row>
    <row r="67" spans="3:8" ht="16.5" thickBot="1" x14ac:dyDescent="0.3">
      <c r="C67" s="35"/>
      <c r="D67" s="15" t="s">
        <v>69</v>
      </c>
      <c r="E67" s="37"/>
      <c r="F67" s="37"/>
      <c r="G67" s="41"/>
      <c r="H67" s="42">
        <f>SUM(H16:H66)</f>
        <v>0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workbookViewId="0">
      <selection sqref="A1:XFD4"/>
    </sheetView>
  </sheetViews>
  <sheetFormatPr baseColWidth="10" defaultColWidth="8.7109375" defaultRowHeight="15" x14ac:dyDescent="0.25"/>
  <cols>
    <col min="1" max="2" width="8.7109375" style="2"/>
    <col min="3" max="3" width="10.42578125" style="2" customWidth="1"/>
    <col min="4" max="4" width="65.42578125" style="2" customWidth="1"/>
    <col min="5" max="5" width="9.5703125" style="2" customWidth="1"/>
    <col min="6" max="6" width="13.42578125" style="2" customWidth="1"/>
    <col min="7" max="7" width="15.140625" style="4" customWidth="1"/>
    <col min="8" max="8" width="15.5703125" style="4" customWidth="1"/>
    <col min="9" max="16384" width="8.7109375" style="2"/>
  </cols>
  <sheetData>
    <row r="1" spans="1:8" ht="20.25" x14ac:dyDescent="0.3">
      <c r="A1" s="62" t="s">
        <v>61</v>
      </c>
      <c r="B1" s="62"/>
      <c r="C1" s="62"/>
      <c r="D1" s="62"/>
      <c r="E1" s="62"/>
      <c r="F1" s="62"/>
      <c r="G1" s="62"/>
      <c r="H1" s="62"/>
    </row>
    <row r="2" spans="1:8" ht="20.25" x14ac:dyDescent="0.3">
      <c r="A2" s="62" t="s">
        <v>62</v>
      </c>
      <c r="B2" s="62"/>
      <c r="C2" s="62"/>
      <c r="D2" s="62"/>
      <c r="E2" s="62"/>
      <c r="F2" s="62"/>
      <c r="G2" s="62"/>
      <c r="H2" s="62"/>
    </row>
    <row r="3" spans="1:8" ht="20.25" x14ac:dyDescent="0.3">
      <c r="A3" s="62" t="s">
        <v>63</v>
      </c>
      <c r="B3" s="62"/>
      <c r="C3" s="62"/>
      <c r="D3" s="62"/>
      <c r="E3" s="62"/>
      <c r="F3" s="62"/>
      <c r="G3" s="62"/>
      <c r="H3" s="62"/>
    </row>
    <row r="4" spans="1:8" ht="20.25" x14ac:dyDescent="0.3">
      <c r="A4" s="62" t="s">
        <v>64</v>
      </c>
      <c r="B4" s="62"/>
      <c r="C4" s="62"/>
      <c r="D4" s="62"/>
      <c r="E4" s="62"/>
      <c r="F4" s="62"/>
      <c r="G4" s="62"/>
      <c r="H4" s="62"/>
    </row>
    <row r="8" spans="1:8" ht="18.75" x14ac:dyDescent="0.3">
      <c r="D8" s="3" t="s">
        <v>109</v>
      </c>
    </row>
    <row r="9" spans="1:8" ht="15.75" x14ac:dyDescent="0.25">
      <c r="D9" s="1" t="s">
        <v>108</v>
      </c>
    </row>
    <row r="10" spans="1:8" ht="15.75" x14ac:dyDescent="0.25">
      <c r="C10" s="1"/>
      <c r="D10" s="1" t="s">
        <v>0</v>
      </c>
    </row>
    <row r="11" spans="1:8" ht="15.75" thickBot="1" x14ac:dyDescent="0.3">
      <c r="D11" s="2" t="s">
        <v>107</v>
      </c>
    </row>
    <row r="12" spans="1:8" ht="15.75" x14ac:dyDescent="0.25">
      <c r="C12" s="5"/>
      <c r="D12" s="6" t="s">
        <v>1</v>
      </c>
      <c r="E12" s="7"/>
      <c r="F12" s="8"/>
      <c r="G12" s="9"/>
      <c r="H12" s="10"/>
    </row>
    <row r="13" spans="1:8" ht="15.75" thickBot="1" x14ac:dyDescent="0.3">
      <c r="C13" s="30"/>
      <c r="D13" s="43"/>
      <c r="E13" s="30"/>
      <c r="F13" s="43"/>
      <c r="G13" s="44"/>
      <c r="H13" s="45"/>
    </row>
    <row r="14" spans="1:8" ht="16.5" thickBot="1" x14ac:dyDescent="0.3">
      <c r="C14" s="52" t="s">
        <v>2</v>
      </c>
      <c r="D14" s="47" t="s">
        <v>3</v>
      </c>
      <c r="E14" s="48" t="s">
        <v>4</v>
      </c>
      <c r="F14" s="49" t="s">
        <v>68</v>
      </c>
      <c r="G14" s="50" t="s">
        <v>6</v>
      </c>
      <c r="H14" s="51" t="s">
        <v>7</v>
      </c>
    </row>
    <row r="15" spans="1:8" x14ac:dyDescent="0.25">
      <c r="C15" s="19"/>
      <c r="D15" s="7"/>
      <c r="E15" s="20"/>
      <c r="F15" s="21"/>
      <c r="G15" s="22"/>
      <c r="H15" s="23"/>
    </row>
    <row r="16" spans="1:8" ht="15.75" x14ac:dyDescent="0.25">
      <c r="C16" s="24">
        <v>1</v>
      </c>
      <c r="D16" s="25" t="s">
        <v>8</v>
      </c>
      <c r="E16" s="26"/>
      <c r="F16" s="27"/>
      <c r="G16" s="28"/>
      <c r="H16" s="29"/>
    </row>
    <row r="17" spans="3:8" x14ac:dyDescent="0.25">
      <c r="C17" s="24">
        <v>1.1000000000000001</v>
      </c>
      <c r="D17" s="30" t="s">
        <v>9</v>
      </c>
      <c r="E17" s="26" t="s">
        <v>10</v>
      </c>
      <c r="F17" s="27">
        <v>1</v>
      </c>
      <c r="G17" s="28"/>
      <c r="H17" s="29">
        <f>F17*G17</f>
        <v>0</v>
      </c>
    </row>
    <row r="18" spans="3:8" x14ac:dyDescent="0.25">
      <c r="C18" s="24">
        <v>1.2</v>
      </c>
      <c r="D18" s="30" t="s">
        <v>11</v>
      </c>
      <c r="E18" s="26" t="s">
        <v>10</v>
      </c>
      <c r="F18" s="27">
        <v>1</v>
      </c>
      <c r="G18" s="28"/>
      <c r="H18" s="29">
        <f>F18*G18</f>
        <v>0</v>
      </c>
    </row>
    <row r="19" spans="3:8" x14ac:dyDescent="0.25">
      <c r="C19" s="24"/>
      <c r="D19" s="30"/>
      <c r="E19" s="26"/>
      <c r="F19" s="27"/>
      <c r="G19" s="28"/>
      <c r="H19" s="29"/>
    </row>
    <row r="20" spans="3:8" ht="15.75" x14ac:dyDescent="0.25">
      <c r="C20" s="24">
        <v>2</v>
      </c>
      <c r="D20" s="25" t="s">
        <v>12</v>
      </c>
      <c r="E20" s="26"/>
      <c r="F20" s="27"/>
      <c r="G20" s="28"/>
      <c r="H20" s="29"/>
    </row>
    <row r="21" spans="3:8" x14ac:dyDescent="0.25">
      <c r="C21" s="24">
        <v>2.1</v>
      </c>
      <c r="D21" s="30" t="s">
        <v>13</v>
      </c>
      <c r="E21" s="26" t="s">
        <v>14</v>
      </c>
      <c r="F21" s="27">
        <v>0</v>
      </c>
      <c r="G21" s="28"/>
      <c r="H21" s="29">
        <f>F21*G21</f>
        <v>0</v>
      </c>
    </row>
    <row r="22" spans="3:8" x14ac:dyDescent="0.25">
      <c r="C22" s="24">
        <v>2.2000000000000002</v>
      </c>
      <c r="D22" s="30" t="s">
        <v>15</v>
      </c>
      <c r="E22" s="26" t="s">
        <v>14</v>
      </c>
      <c r="F22" s="27">
        <v>0</v>
      </c>
      <c r="G22" s="28"/>
      <c r="H22" s="29">
        <f>F22*G22</f>
        <v>0</v>
      </c>
    </row>
    <row r="23" spans="3:8" x14ac:dyDescent="0.25">
      <c r="C23" s="24">
        <v>2.2999999999999998</v>
      </c>
      <c r="D23" s="30" t="s">
        <v>16</v>
      </c>
      <c r="E23" s="26" t="s">
        <v>14</v>
      </c>
      <c r="F23" s="27">
        <v>0</v>
      </c>
      <c r="G23" s="28"/>
      <c r="H23" s="29">
        <f>F23*G23</f>
        <v>0</v>
      </c>
    </row>
    <row r="24" spans="3:8" x14ac:dyDescent="0.25">
      <c r="C24" s="24">
        <v>2.4</v>
      </c>
      <c r="D24" s="30" t="s">
        <v>55</v>
      </c>
      <c r="E24" s="26" t="s">
        <v>14</v>
      </c>
      <c r="F24" s="27"/>
      <c r="G24" s="28"/>
      <c r="H24" s="29"/>
    </row>
    <row r="25" spans="3:8" x14ac:dyDescent="0.25">
      <c r="C25" s="24">
        <v>2.5</v>
      </c>
      <c r="D25" s="30" t="s">
        <v>17</v>
      </c>
      <c r="E25" s="26" t="s">
        <v>18</v>
      </c>
      <c r="F25" s="27">
        <v>0</v>
      </c>
      <c r="G25" s="28"/>
      <c r="H25" s="29">
        <f>F25*G25</f>
        <v>0</v>
      </c>
    </row>
    <row r="26" spans="3:8" x14ac:dyDescent="0.25">
      <c r="C26" s="24">
        <v>2.6</v>
      </c>
      <c r="D26" s="30" t="s">
        <v>19</v>
      </c>
      <c r="E26" s="26" t="s">
        <v>18</v>
      </c>
      <c r="F26" s="27">
        <v>0</v>
      </c>
      <c r="G26" s="28"/>
      <c r="H26" s="29">
        <f>F26*G26</f>
        <v>0</v>
      </c>
    </row>
    <row r="27" spans="3:8" x14ac:dyDescent="0.25">
      <c r="C27" s="24">
        <v>2.7</v>
      </c>
      <c r="D27" s="30" t="s">
        <v>20</v>
      </c>
      <c r="E27" s="26" t="s">
        <v>18</v>
      </c>
      <c r="F27" s="27">
        <v>0</v>
      </c>
      <c r="G27" s="28"/>
      <c r="H27" s="29">
        <f>F27*G27</f>
        <v>0</v>
      </c>
    </row>
    <row r="28" spans="3:8" x14ac:dyDescent="0.25">
      <c r="C28" s="24">
        <v>2.8</v>
      </c>
      <c r="D28" s="30" t="s">
        <v>56</v>
      </c>
      <c r="E28" s="26" t="s">
        <v>18</v>
      </c>
      <c r="F28" s="27"/>
      <c r="G28" s="28"/>
      <c r="H28" s="29"/>
    </row>
    <row r="29" spans="3:8" x14ac:dyDescent="0.25">
      <c r="C29" s="24">
        <v>2.9</v>
      </c>
      <c r="D29" s="30" t="s">
        <v>21</v>
      </c>
      <c r="E29" s="26" t="s">
        <v>14</v>
      </c>
      <c r="F29" s="27">
        <v>0</v>
      </c>
      <c r="G29" s="28"/>
      <c r="H29" s="29">
        <f>F29*G29</f>
        <v>0</v>
      </c>
    </row>
    <row r="30" spans="3:8" x14ac:dyDescent="0.25">
      <c r="C30" s="31">
        <v>2.1</v>
      </c>
      <c r="D30" s="30" t="s">
        <v>22</v>
      </c>
      <c r="E30" s="26" t="s">
        <v>27</v>
      </c>
      <c r="F30" s="27">
        <v>0</v>
      </c>
      <c r="G30" s="28"/>
      <c r="H30" s="29">
        <f>F30*G30</f>
        <v>0</v>
      </c>
    </row>
    <row r="31" spans="3:8" x14ac:dyDescent="0.25">
      <c r="C31" s="24">
        <v>2.11</v>
      </c>
      <c r="D31" s="30" t="s">
        <v>57</v>
      </c>
      <c r="E31" s="26" t="s">
        <v>27</v>
      </c>
      <c r="F31" s="27"/>
      <c r="G31" s="28"/>
      <c r="H31" s="29">
        <f>F31*G31</f>
        <v>0</v>
      </c>
    </row>
    <row r="32" spans="3:8" x14ac:dyDescent="0.25">
      <c r="C32" s="31">
        <v>2.12</v>
      </c>
      <c r="D32" s="30" t="s">
        <v>23</v>
      </c>
      <c r="E32" s="26" t="s">
        <v>14</v>
      </c>
      <c r="F32" s="27">
        <v>0</v>
      </c>
      <c r="G32" s="28"/>
      <c r="H32" s="29">
        <f>F32*G32</f>
        <v>0</v>
      </c>
    </row>
    <row r="33" spans="3:11" x14ac:dyDescent="0.25">
      <c r="C33" s="31">
        <v>2.13</v>
      </c>
      <c r="D33" s="30" t="s">
        <v>24</v>
      </c>
      <c r="E33" s="26" t="s">
        <v>14</v>
      </c>
      <c r="F33" s="27">
        <f>205*2</f>
        <v>410</v>
      </c>
      <c r="G33" s="28"/>
      <c r="H33" s="29">
        <f>F33*G33</f>
        <v>0</v>
      </c>
    </row>
    <row r="34" spans="3:11" x14ac:dyDescent="0.25">
      <c r="C34" s="31"/>
      <c r="D34" s="30"/>
      <c r="E34" s="26"/>
      <c r="F34" s="27"/>
      <c r="G34" s="28"/>
      <c r="H34" s="29"/>
      <c r="K34" s="32"/>
    </row>
    <row r="35" spans="3:11" ht="15.75" x14ac:dyDescent="0.25">
      <c r="C35" s="24">
        <v>3</v>
      </c>
      <c r="D35" s="25" t="s">
        <v>25</v>
      </c>
      <c r="E35" s="26"/>
      <c r="F35" s="27"/>
      <c r="G35" s="28"/>
      <c r="H35" s="29"/>
      <c r="K35" s="32"/>
    </row>
    <row r="36" spans="3:11" x14ac:dyDescent="0.25">
      <c r="C36" s="24">
        <v>3.1</v>
      </c>
      <c r="D36" s="30" t="s">
        <v>26</v>
      </c>
      <c r="E36" s="26" t="s">
        <v>27</v>
      </c>
      <c r="F36" s="27">
        <v>0</v>
      </c>
      <c r="G36" s="28"/>
      <c r="H36" s="29">
        <f>F36*G36</f>
        <v>0</v>
      </c>
      <c r="K36" s="32"/>
    </row>
    <row r="37" spans="3:11" x14ac:dyDescent="0.25">
      <c r="C37" s="24">
        <v>3.1</v>
      </c>
      <c r="D37" s="30" t="s">
        <v>28</v>
      </c>
      <c r="E37" s="26" t="s">
        <v>29</v>
      </c>
      <c r="F37" s="27">
        <v>0</v>
      </c>
      <c r="G37" s="28"/>
      <c r="H37" s="29">
        <f>F37*G37</f>
        <v>0</v>
      </c>
    </row>
    <row r="38" spans="3:11" x14ac:dyDescent="0.25">
      <c r="C38" s="24">
        <v>3.2</v>
      </c>
      <c r="D38" s="30" t="s">
        <v>30</v>
      </c>
      <c r="E38" s="26" t="s">
        <v>29</v>
      </c>
      <c r="F38" s="27">
        <v>0</v>
      </c>
      <c r="G38" s="28"/>
      <c r="H38" s="29">
        <f>F38*G38</f>
        <v>0</v>
      </c>
    </row>
    <row r="39" spans="3:11" x14ac:dyDescent="0.25">
      <c r="C39" s="24"/>
      <c r="D39" s="30"/>
      <c r="E39" s="26"/>
      <c r="F39" s="27"/>
      <c r="G39" s="28"/>
      <c r="H39" s="29"/>
    </row>
    <row r="40" spans="3:11" ht="15.75" x14ac:dyDescent="0.25">
      <c r="C40" s="24">
        <v>4</v>
      </c>
      <c r="D40" s="25" t="s">
        <v>31</v>
      </c>
      <c r="E40" s="26"/>
      <c r="F40" s="27"/>
      <c r="G40" s="28"/>
      <c r="H40" s="29"/>
    </row>
    <row r="41" spans="3:11" x14ac:dyDescent="0.25">
      <c r="C41" s="24">
        <v>4.0999999999999996</v>
      </c>
      <c r="D41" s="33" t="s">
        <v>32</v>
      </c>
      <c r="E41" s="26" t="s">
        <v>27</v>
      </c>
      <c r="F41" s="27">
        <v>0</v>
      </c>
      <c r="G41" s="28"/>
      <c r="H41" s="29">
        <f>F41*G41</f>
        <v>0</v>
      </c>
    </row>
    <row r="42" spans="3:11" ht="18" customHeight="1" x14ac:dyDescent="0.25">
      <c r="C42" s="24"/>
      <c r="D42" s="30"/>
      <c r="E42" s="26"/>
      <c r="F42" s="27"/>
      <c r="G42" s="28"/>
      <c r="H42" s="29"/>
    </row>
    <row r="43" spans="3:11" ht="18" customHeight="1" x14ac:dyDescent="0.25">
      <c r="C43" s="24">
        <v>5</v>
      </c>
      <c r="D43" s="25" t="s">
        <v>33</v>
      </c>
      <c r="E43" s="26"/>
      <c r="F43" s="27"/>
      <c r="G43" s="28"/>
      <c r="H43" s="29"/>
    </row>
    <row r="44" spans="3:11" ht="16.5" customHeight="1" x14ac:dyDescent="0.25">
      <c r="C44" s="24">
        <v>5.0999999999999996</v>
      </c>
      <c r="D44" s="30" t="s">
        <v>34</v>
      </c>
      <c r="E44" s="26" t="s">
        <v>14</v>
      </c>
      <c r="F44" s="27">
        <v>205</v>
      </c>
      <c r="G44" s="28"/>
      <c r="H44" s="29">
        <f>F44*G44</f>
        <v>0</v>
      </c>
    </row>
    <row r="45" spans="3:11" x14ac:dyDescent="0.25">
      <c r="C45" s="24">
        <v>5.2</v>
      </c>
      <c r="D45" s="34" t="s">
        <v>35</v>
      </c>
      <c r="E45" s="26" t="s">
        <v>29</v>
      </c>
      <c r="F45" s="27">
        <f>205*3.5*0.15</f>
        <v>107.625</v>
      </c>
      <c r="G45" s="28"/>
      <c r="H45" s="29">
        <f>F45*G45</f>
        <v>0</v>
      </c>
    </row>
    <row r="46" spans="3:11" x14ac:dyDescent="0.25">
      <c r="C46" s="24">
        <v>5.3</v>
      </c>
      <c r="D46" s="34" t="s">
        <v>54</v>
      </c>
      <c r="E46" s="26" t="s">
        <v>29</v>
      </c>
      <c r="F46" s="27">
        <f>205*3.5*0.05</f>
        <v>35.875</v>
      </c>
      <c r="G46" s="28"/>
      <c r="H46" s="29">
        <f>F46*G46</f>
        <v>0</v>
      </c>
    </row>
    <row r="47" spans="3:11" x14ac:dyDescent="0.25">
      <c r="C47" s="24">
        <v>5.4</v>
      </c>
      <c r="D47" s="34" t="s">
        <v>36</v>
      </c>
      <c r="E47" s="26" t="s">
        <v>29</v>
      </c>
      <c r="F47" s="27">
        <v>0</v>
      </c>
      <c r="G47" s="28"/>
      <c r="H47" s="29">
        <f>F47*G47</f>
        <v>0</v>
      </c>
    </row>
    <row r="48" spans="3:11" x14ac:dyDescent="0.25">
      <c r="C48" s="24"/>
      <c r="D48" s="30"/>
      <c r="E48" s="26"/>
      <c r="F48" s="27"/>
      <c r="G48" s="28"/>
      <c r="H48" s="29"/>
    </row>
    <row r="49" spans="3:8" ht="15.75" x14ac:dyDescent="0.25">
      <c r="C49" s="24">
        <v>6</v>
      </c>
      <c r="D49" s="25" t="s">
        <v>37</v>
      </c>
      <c r="E49" s="26"/>
      <c r="F49" s="27"/>
      <c r="G49" s="28"/>
      <c r="H49" s="29"/>
    </row>
    <row r="50" spans="3:8" x14ac:dyDescent="0.25">
      <c r="C50" s="24">
        <v>6.1</v>
      </c>
      <c r="D50" s="30" t="s">
        <v>38</v>
      </c>
      <c r="E50" s="26" t="s">
        <v>14</v>
      </c>
      <c r="F50" s="27">
        <v>0</v>
      </c>
      <c r="G50" s="28"/>
      <c r="H50" s="29">
        <f>F50*G50</f>
        <v>0</v>
      </c>
    </row>
    <row r="51" spans="3:8" x14ac:dyDescent="0.25">
      <c r="C51" s="24">
        <v>6.2</v>
      </c>
      <c r="D51" s="30" t="s">
        <v>39</v>
      </c>
      <c r="E51" s="26" t="s">
        <v>18</v>
      </c>
      <c r="F51" s="27">
        <v>0</v>
      </c>
      <c r="G51" s="28"/>
      <c r="H51" s="29">
        <f>F51*G51</f>
        <v>0</v>
      </c>
    </row>
    <row r="52" spans="3:8" x14ac:dyDescent="0.25">
      <c r="C52" s="24">
        <v>6.3</v>
      </c>
      <c r="D52" s="30" t="s">
        <v>40</v>
      </c>
      <c r="E52" s="26" t="s">
        <v>27</v>
      </c>
      <c r="F52" s="27">
        <v>0</v>
      </c>
      <c r="G52" s="28"/>
      <c r="H52" s="29">
        <f>F52*G52</f>
        <v>0</v>
      </c>
    </row>
    <row r="53" spans="3:8" x14ac:dyDescent="0.25">
      <c r="C53" s="24"/>
      <c r="D53" s="30"/>
      <c r="E53" s="26"/>
      <c r="F53" s="27"/>
      <c r="G53" s="28"/>
      <c r="H53" s="29"/>
    </row>
    <row r="54" spans="3:8" ht="15.75" x14ac:dyDescent="0.25">
      <c r="C54" s="24">
        <v>7</v>
      </c>
      <c r="D54" s="25" t="s">
        <v>41</v>
      </c>
      <c r="E54" s="26" t="s">
        <v>42</v>
      </c>
      <c r="F54" s="27">
        <v>1</v>
      </c>
      <c r="G54" s="28"/>
      <c r="H54" s="29">
        <f>F54*G54</f>
        <v>0</v>
      </c>
    </row>
    <row r="55" spans="3:8" ht="15.75" x14ac:dyDescent="0.25">
      <c r="C55" s="24"/>
      <c r="D55" s="25"/>
      <c r="E55" s="26"/>
      <c r="F55" s="27"/>
      <c r="G55" s="28"/>
      <c r="H55" s="29"/>
    </row>
    <row r="56" spans="3:8" ht="15.75" x14ac:dyDescent="0.25">
      <c r="C56" s="24">
        <v>8</v>
      </c>
      <c r="D56" s="25" t="s">
        <v>43</v>
      </c>
      <c r="E56" s="26"/>
      <c r="F56" s="27"/>
      <c r="G56" s="28"/>
      <c r="H56" s="29"/>
    </row>
    <row r="57" spans="3:8" x14ac:dyDescent="0.25">
      <c r="C57" s="24">
        <v>8.1</v>
      </c>
      <c r="D57" s="30" t="s">
        <v>44</v>
      </c>
      <c r="E57" s="26" t="s">
        <v>45</v>
      </c>
      <c r="F57" s="27">
        <v>250</v>
      </c>
      <c r="G57" s="28"/>
      <c r="H57" s="29">
        <f t="shared" ref="H57:H65" si="0">F57*G57</f>
        <v>0</v>
      </c>
    </row>
    <row r="58" spans="3:8" x14ac:dyDescent="0.25">
      <c r="C58" s="24">
        <v>8.1999999999999993</v>
      </c>
      <c r="D58" s="30" t="s">
        <v>46</v>
      </c>
      <c r="E58" s="26" t="s">
        <v>45</v>
      </c>
      <c r="F58" s="27">
        <v>80</v>
      </c>
      <c r="G58" s="28"/>
      <c r="H58" s="29">
        <f t="shared" si="0"/>
        <v>0</v>
      </c>
    </row>
    <row r="59" spans="3:8" x14ac:dyDescent="0.25">
      <c r="C59" s="24">
        <v>8.3000000000000007</v>
      </c>
      <c r="D59" s="30" t="s">
        <v>47</v>
      </c>
      <c r="E59" s="26" t="s">
        <v>45</v>
      </c>
      <c r="F59" s="27">
        <v>80</v>
      </c>
      <c r="G59" s="28"/>
      <c r="H59" s="29">
        <f t="shared" si="0"/>
        <v>0</v>
      </c>
    </row>
    <row r="60" spans="3:8" x14ac:dyDescent="0.25">
      <c r="C60" s="24">
        <v>8.4</v>
      </c>
      <c r="D60" s="30" t="s">
        <v>48</v>
      </c>
      <c r="E60" s="26" t="s">
        <v>45</v>
      </c>
      <c r="F60" s="27">
        <v>100</v>
      </c>
      <c r="G60" s="28"/>
      <c r="H60" s="29">
        <f t="shared" si="0"/>
        <v>0</v>
      </c>
    </row>
    <row r="61" spans="3:8" x14ac:dyDescent="0.25">
      <c r="C61" s="24">
        <v>8.5</v>
      </c>
      <c r="D61" s="30" t="s">
        <v>49</v>
      </c>
      <c r="E61" s="26" t="s">
        <v>45</v>
      </c>
      <c r="F61" s="27">
        <v>100</v>
      </c>
      <c r="G61" s="28"/>
      <c r="H61" s="29">
        <f t="shared" si="0"/>
        <v>0</v>
      </c>
    </row>
    <row r="62" spans="3:8" x14ac:dyDescent="0.25">
      <c r="C62" s="24">
        <v>8.6</v>
      </c>
      <c r="D62" s="30" t="s">
        <v>50</v>
      </c>
      <c r="E62" s="26" t="s">
        <v>45</v>
      </c>
      <c r="F62" s="27">
        <v>80</v>
      </c>
      <c r="G62" s="28"/>
      <c r="H62" s="29">
        <f t="shared" si="0"/>
        <v>0</v>
      </c>
    </row>
    <row r="63" spans="3:8" x14ac:dyDescent="0.25">
      <c r="C63" s="24">
        <v>8.6999999999999993</v>
      </c>
      <c r="D63" s="30" t="s">
        <v>51</v>
      </c>
      <c r="E63" s="26" t="s">
        <v>45</v>
      </c>
      <c r="F63" s="27">
        <v>100</v>
      </c>
      <c r="G63" s="28"/>
      <c r="H63" s="29">
        <f t="shared" si="0"/>
        <v>0</v>
      </c>
    </row>
    <row r="64" spans="3:8" x14ac:dyDescent="0.25">
      <c r="C64" s="24">
        <v>8.8000000000000007</v>
      </c>
      <c r="D64" s="34" t="s">
        <v>52</v>
      </c>
      <c r="E64" s="26" t="s">
        <v>45</v>
      </c>
      <c r="F64" s="27">
        <v>100</v>
      </c>
      <c r="G64" s="28"/>
      <c r="H64" s="29">
        <f t="shared" si="0"/>
        <v>0</v>
      </c>
    </row>
    <row r="65" spans="3:8" ht="15.75" thickBot="1" x14ac:dyDescent="0.3">
      <c r="C65" s="35">
        <v>8.9</v>
      </c>
      <c r="D65" s="11" t="s">
        <v>53</v>
      </c>
      <c r="E65" s="36" t="s">
        <v>45</v>
      </c>
      <c r="F65" s="37">
        <v>100</v>
      </c>
      <c r="G65" s="38"/>
      <c r="H65" s="39">
        <f t="shared" si="0"/>
        <v>0</v>
      </c>
    </row>
    <row r="66" spans="3:8" x14ac:dyDescent="0.25">
      <c r="C66" s="24"/>
      <c r="D66" s="30"/>
      <c r="E66" s="27"/>
      <c r="F66" s="27"/>
      <c r="G66" s="40"/>
      <c r="H66" s="29"/>
    </row>
    <row r="67" spans="3:8" ht="16.5" thickBot="1" x14ac:dyDescent="0.3">
      <c r="C67" s="35"/>
      <c r="D67" s="15" t="s">
        <v>69</v>
      </c>
      <c r="E67" s="37"/>
      <c r="F67" s="37"/>
      <c r="G67" s="41"/>
      <c r="H67" s="42">
        <f>SUM(H16:H66)</f>
        <v>0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workbookViewId="0">
      <selection sqref="A1:XFD4"/>
    </sheetView>
  </sheetViews>
  <sheetFormatPr baseColWidth="10" defaultColWidth="8.7109375" defaultRowHeight="15" x14ac:dyDescent="0.25"/>
  <cols>
    <col min="1" max="2" width="8.7109375" style="2"/>
    <col min="3" max="3" width="9.5703125" style="2" customWidth="1"/>
    <col min="4" max="4" width="65.42578125" style="2" customWidth="1"/>
    <col min="5" max="5" width="9.5703125" style="2" customWidth="1"/>
    <col min="6" max="6" width="13.42578125" style="2" customWidth="1"/>
    <col min="7" max="7" width="15.140625" style="4" customWidth="1"/>
    <col min="8" max="8" width="15.5703125" style="4" customWidth="1"/>
    <col min="9" max="16384" width="8.7109375" style="2"/>
  </cols>
  <sheetData>
    <row r="1" spans="1:14" ht="20.25" x14ac:dyDescent="0.3">
      <c r="A1" s="62" t="s">
        <v>61</v>
      </c>
      <c r="B1" s="62"/>
      <c r="C1" s="62"/>
      <c r="D1" s="62"/>
      <c r="E1" s="62"/>
      <c r="F1" s="62"/>
      <c r="G1" s="62"/>
      <c r="H1" s="62"/>
    </row>
    <row r="2" spans="1:14" ht="20.25" x14ac:dyDescent="0.3">
      <c r="A2" s="62" t="s">
        <v>62</v>
      </c>
      <c r="B2" s="62"/>
      <c r="C2" s="62"/>
      <c r="D2" s="62"/>
      <c r="E2" s="62"/>
      <c r="F2" s="62"/>
      <c r="G2" s="62"/>
      <c r="H2" s="62"/>
    </row>
    <row r="3" spans="1:14" ht="20.25" x14ac:dyDescent="0.3">
      <c r="A3" s="62" t="s">
        <v>63</v>
      </c>
      <c r="B3" s="62"/>
      <c r="C3" s="62"/>
      <c r="D3" s="62"/>
      <c r="E3" s="62"/>
      <c r="F3" s="62"/>
      <c r="G3" s="62"/>
      <c r="H3" s="62"/>
    </row>
    <row r="4" spans="1:14" ht="20.25" x14ac:dyDescent="0.3">
      <c r="A4" s="62" t="s">
        <v>64</v>
      </c>
      <c r="B4" s="62"/>
      <c r="C4" s="62"/>
      <c r="D4" s="62"/>
      <c r="E4" s="62"/>
      <c r="F4" s="62"/>
      <c r="G4" s="62"/>
      <c r="H4" s="62"/>
    </row>
    <row r="8" spans="1:14" ht="18.75" x14ac:dyDescent="0.3">
      <c r="D8" s="3" t="s">
        <v>113</v>
      </c>
    </row>
    <row r="9" spans="1:14" ht="15.75" x14ac:dyDescent="0.25">
      <c r="D9" s="1" t="s">
        <v>112</v>
      </c>
    </row>
    <row r="10" spans="1:14" ht="15.75" x14ac:dyDescent="0.25">
      <c r="C10" s="1"/>
      <c r="D10" s="1" t="s">
        <v>0</v>
      </c>
    </row>
    <row r="11" spans="1:14" ht="15.75" thickBot="1" x14ac:dyDescent="0.3">
      <c r="D11" s="2" t="s">
        <v>111</v>
      </c>
      <c r="N11" s="2" t="s">
        <v>110</v>
      </c>
    </row>
    <row r="12" spans="1:14" ht="15.75" x14ac:dyDescent="0.25">
      <c r="C12" s="5"/>
      <c r="D12" s="6" t="s">
        <v>1</v>
      </c>
      <c r="E12" s="7"/>
      <c r="F12" s="8"/>
      <c r="G12" s="9"/>
      <c r="H12" s="10"/>
    </row>
    <row r="13" spans="1:14" ht="15.75" thickBot="1" x14ac:dyDescent="0.3">
      <c r="C13" s="30"/>
      <c r="D13" s="43"/>
      <c r="E13" s="30"/>
      <c r="F13" s="43"/>
      <c r="G13" s="44"/>
      <c r="H13" s="45"/>
    </row>
    <row r="14" spans="1:14" ht="16.5" thickBot="1" x14ac:dyDescent="0.3">
      <c r="C14" s="48" t="s">
        <v>2</v>
      </c>
      <c r="D14" s="47" t="s">
        <v>3</v>
      </c>
      <c r="E14" s="48" t="s">
        <v>4</v>
      </c>
      <c r="F14" s="49" t="s">
        <v>68</v>
      </c>
      <c r="G14" s="50" t="s">
        <v>6</v>
      </c>
      <c r="H14" s="51" t="s">
        <v>7</v>
      </c>
    </row>
    <row r="15" spans="1:14" x14ac:dyDescent="0.25">
      <c r="C15" s="19"/>
      <c r="D15" s="7"/>
      <c r="E15" s="20"/>
      <c r="F15" s="21"/>
      <c r="G15" s="22"/>
      <c r="H15" s="23"/>
    </row>
    <row r="16" spans="1:14" ht="15.75" x14ac:dyDescent="0.25">
      <c r="C16" s="24">
        <v>1</v>
      </c>
      <c r="D16" s="25" t="s">
        <v>8</v>
      </c>
      <c r="E16" s="26"/>
      <c r="F16" s="27"/>
      <c r="G16" s="28"/>
      <c r="H16" s="29"/>
    </row>
    <row r="17" spans="3:8" x14ac:dyDescent="0.25">
      <c r="C17" s="24">
        <v>1.1000000000000001</v>
      </c>
      <c r="D17" s="30" t="s">
        <v>9</v>
      </c>
      <c r="E17" s="26" t="s">
        <v>10</v>
      </c>
      <c r="F17" s="27">
        <v>1</v>
      </c>
      <c r="G17" s="28"/>
      <c r="H17" s="29">
        <f>F17*G17</f>
        <v>0</v>
      </c>
    </row>
    <row r="18" spans="3:8" x14ac:dyDescent="0.25">
      <c r="C18" s="24">
        <v>1.2</v>
      </c>
      <c r="D18" s="30" t="s">
        <v>11</v>
      </c>
      <c r="E18" s="26" t="s">
        <v>10</v>
      </c>
      <c r="F18" s="27">
        <v>1</v>
      </c>
      <c r="G18" s="28"/>
      <c r="H18" s="29">
        <f>F18*G18</f>
        <v>0</v>
      </c>
    </row>
    <row r="19" spans="3:8" x14ac:dyDescent="0.25">
      <c r="C19" s="24"/>
      <c r="D19" s="30"/>
      <c r="E19" s="26"/>
      <c r="F19" s="27"/>
      <c r="G19" s="28"/>
      <c r="H19" s="29"/>
    </row>
    <row r="20" spans="3:8" ht="15.75" x14ac:dyDescent="0.25">
      <c r="C20" s="24">
        <v>2</v>
      </c>
      <c r="D20" s="25" t="s">
        <v>12</v>
      </c>
      <c r="E20" s="26"/>
      <c r="F20" s="27"/>
      <c r="G20" s="28"/>
      <c r="H20" s="29"/>
    </row>
    <row r="21" spans="3:8" x14ac:dyDescent="0.25">
      <c r="C21" s="24">
        <v>2.1</v>
      </c>
      <c r="D21" s="30" t="s">
        <v>13</v>
      </c>
      <c r="E21" s="26" t="s">
        <v>14</v>
      </c>
      <c r="F21" s="27">
        <v>0</v>
      </c>
      <c r="G21" s="28"/>
      <c r="H21" s="29">
        <f>F21*G21</f>
        <v>0</v>
      </c>
    </row>
    <row r="22" spans="3:8" x14ac:dyDescent="0.25">
      <c r="C22" s="24">
        <v>2.2000000000000002</v>
      </c>
      <c r="D22" s="30" t="s">
        <v>15</v>
      </c>
      <c r="E22" s="26" t="s">
        <v>14</v>
      </c>
      <c r="F22" s="27">
        <v>0</v>
      </c>
      <c r="G22" s="28"/>
      <c r="H22" s="29">
        <f>F22*G22</f>
        <v>0</v>
      </c>
    </row>
    <row r="23" spans="3:8" x14ac:dyDescent="0.25">
      <c r="C23" s="24">
        <v>2.2999999999999998</v>
      </c>
      <c r="D23" s="30" t="s">
        <v>16</v>
      </c>
      <c r="E23" s="26" t="s">
        <v>14</v>
      </c>
      <c r="F23" s="27">
        <f>2.44*4</f>
        <v>9.76</v>
      </c>
      <c r="G23" s="28"/>
      <c r="H23" s="29">
        <f>F23*G23</f>
        <v>0</v>
      </c>
    </row>
    <row r="24" spans="3:8" x14ac:dyDescent="0.25">
      <c r="C24" s="24">
        <v>2.4</v>
      </c>
      <c r="D24" s="30" t="s">
        <v>55</v>
      </c>
      <c r="E24" s="26" t="s">
        <v>14</v>
      </c>
      <c r="F24" s="27"/>
      <c r="G24" s="28"/>
      <c r="H24" s="29"/>
    </row>
    <row r="25" spans="3:8" x14ac:dyDescent="0.25">
      <c r="C25" s="24">
        <v>2.5</v>
      </c>
      <c r="D25" s="30" t="s">
        <v>17</v>
      </c>
      <c r="E25" s="26" t="s">
        <v>18</v>
      </c>
      <c r="F25" s="27">
        <v>0</v>
      </c>
      <c r="G25" s="28"/>
      <c r="H25" s="29">
        <f>F25*G25</f>
        <v>0</v>
      </c>
    </row>
    <row r="26" spans="3:8" x14ac:dyDescent="0.25">
      <c r="C26" s="24">
        <v>2.6</v>
      </c>
      <c r="D26" s="30" t="s">
        <v>19</v>
      </c>
      <c r="E26" s="26" t="s">
        <v>18</v>
      </c>
      <c r="F26" s="27">
        <v>0</v>
      </c>
      <c r="G26" s="28"/>
      <c r="H26" s="29">
        <f>F26*G26</f>
        <v>0</v>
      </c>
    </row>
    <row r="27" spans="3:8" x14ac:dyDescent="0.25">
      <c r="C27" s="24">
        <v>2.7</v>
      </c>
      <c r="D27" s="30" t="s">
        <v>20</v>
      </c>
      <c r="E27" s="26" t="s">
        <v>18</v>
      </c>
      <c r="F27" s="27">
        <v>2</v>
      </c>
      <c r="G27" s="28"/>
      <c r="H27" s="29">
        <f>F27*G27</f>
        <v>0</v>
      </c>
    </row>
    <row r="28" spans="3:8" x14ac:dyDescent="0.25">
      <c r="C28" s="24">
        <v>2.8</v>
      </c>
      <c r="D28" s="30" t="s">
        <v>56</v>
      </c>
      <c r="E28" s="26" t="s">
        <v>18</v>
      </c>
      <c r="F28" s="27"/>
      <c r="G28" s="28"/>
      <c r="H28" s="29"/>
    </row>
    <row r="29" spans="3:8" x14ac:dyDescent="0.25">
      <c r="C29" s="24">
        <v>2.9</v>
      </c>
      <c r="D29" s="30" t="s">
        <v>21</v>
      </c>
      <c r="E29" s="26" t="s">
        <v>14</v>
      </c>
      <c r="F29" s="27">
        <v>0</v>
      </c>
      <c r="G29" s="28"/>
      <c r="H29" s="29">
        <f>F29*G29</f>
        <v>0</v>
      </c>
    </row>
    <row r="30" spans="3:8" x14ac:dyDescent="0.25">
      <c r="C30" s="31">
        <v>2.1</v>
      </c>
      <c r="D30" s="30" t="s">
        <v>22</v>
      </c>
      <c r="E30" s="26" t="s">
        <v>27</v>
      </c>
      <c r="F30" s="27">
        <v>0</v>
      </c>
      <c r="G30" s="28"/>
      <c r="H30" s="29">
        <f>F30*G30</f>
        <v>0</v>
      </c>
    </row>
    <row r="31" spans="3:8" x14ac:dyDescent="0.25">
      <c r="C31" s="24">
        <v>2.11</v>
      </c>
      <c r="D31" s="30" t="s">
        <v>57</v>
      </c>
      <c r="E31" s="26" t="s">
        <v>27</v>
      </c>
      <c r="F31" s="27"/>
      <c r="G31" s="28"/>
      <c r="H31" s="29">
        <f>F31*G31</f>
        <v>0</v>
      </c>
    </row>
    <row r="32" spans="3:8" x14ac:dyDescent="0.25">
      <c r="C32" s="31">
        <v>2.12</v>
      </c>
      <c r="D32" s="30" t="s">
        <v>23</v>
      </c>
      <c r="E32" s="26" t="s">
        <v>14</v>
      </c>
      <c r="F32" s="27">
        <v>0</v>
      </c>
      <c r="G32" s="28"/>
      <c r="H32" s="29">
        <f>F32*G32</f>
        <v>0</v>
      </c>
    </row>
    <row r="33" spans="3:11" x14ac:dyDescent="0.25">
      <c r="C33" s="31">
        <v>2.13</v>
      </c>
      <c r="D33" s="30" t="s">
        <v>24</v>
      </c>
      <c r="E33" s="26" t="s">
        <v>14</v>
      </c>
      <c r="F33" s="27">
        <f>554*2</f>
        <v>1108</v>
      </c>
      <c r="G33" s="28"/>
      <c r="H33" s="29">
        <f>F33*G33</f>
        <v>0</v>
      </c>
    </row>
    <row r="34" spans="3:11" x14ac:dyDescent="0.25">
      <c r="C34" s="31"/>
      <c r="D34" s="30"/>
      <c r="E34" s="26"/>
      <c r="F34" s="27"/>
      <c r="G34" s="28"/>
      <c r="H34" s="29"/>
      <c r="K34" s="32"/>
    </row>
    <row r="35" spans="3:11" ht="15.75" x14ac:dyDescent="0.25">
      <c r="C35" s="24">
        <v>3</v>
      </c>
      <c r="D35" s="25" t="s">
        <v>25</v>
      </c>
      <c r="E35" s="26"/>
      <c r="F35" s="27"/>
      <c r="G35" s="28"/>
      <c r="H35" s="29"/>
      <c r="K35" s="32"/>
    </row>
    <row r="36" spans="3:11" x14ac:dyDescent="0.25">
      <c r="C36" s="24">
        <v>3.1</v>
      </c>
      <c r="D36" s="30" t="s">
        <v>26</v>
      </c>
      <c r="E36" s="26" t="s">
        <v>27</v>
      </c>
      <c r="F36" s="27">
        <f>500*3.2</f>
        <v>1600</v>
      </c>
      <c r="G36" s="28"/>
      <c r="H36" s="29">
        <f>F36*G36</f>
        <v>0</v>
      </c>
      <c r="K36" s="32"/>
    </row>
    <row r="37" spans="3:11" x14ac:dyDescent="0.25">
      <c r="C37" s="24">
        <v>3.1</v>
      </c>
      <c r="D37" s="30" t="s">
        <v>28</v>
      </c>
      <c r="E37" s="26" t="s">
        <v>29</v>
      </c>
      <c r="F37" s="27">
        <v>0</v>
      </c>
      <c r="G37" s="28"/>
      <c r="H37" s="29">
        <f>F37*G37</f>
        <v>0</v>
      </c>
    </row>
    <row r="38" spans="3:11" x14ac:dyDescent="0.25">
      <c r="C38" s="24">
        <v>3.2</v>
      </c>
      <c r="D38" s="30" t="s">
        <v>30</v>
      </c>
      <c r="E38" s="26" t="s">
        <v>29</v>
      </c>
      <c r="F38" s="27">
        <v>0</v>
      </c>
      <c r="G38" s="28"/>
      <c r="H38" s="29">
        <f>F38*G38</f>
        <v>0</v>
      </c>
    </row>
    <row r="39" spans="3:11" x14ac:dyDescent="0.25">
      <c r="C39" s="24"/>
      <c r="D39" s="30"/>
      <c r="E39" s="26"/>
      <c r="F39" s="27"/>
      <c r="G39" s="28"/>
      <c r="H39" s="29"/>
    </row>
    <row r="40" spans="3:11" ht="15.75" x14ac:dyDescent="0.25">
      <c r="C40" s="24">
        <v>4</v>
      </c>
      <c r="D40" s="25" t="s">
        <v>31</v>
      </c>
      <c r="E40" s="26"/>
      <c r="F40" s="27"/>
      <c r="G40" s="28"/>
      <c r="H40" s="29"/>
    </row>
    <row r="41" spans="3:11" x14ac:dyDescent="0.25">
      <c r="C41" s="24">
        <v>4.0999999999999996</v>
      </c>
      <c r="D41" s="33" t="s">
        <v>32</v>
      </c>
      <c r="E41" s="26" t="s">
        <v>27</v>
      </c>
      <c r="F41" s="27">
        <v>0</v>
      </c>
      <c r="G41" s="28"/>
      <c r="H41" s="29">
        <f>F41*G41</f>
        <v>0</v>
      </c>
    </row>
    <row r="42" spans="3:11" ht="18" customHeight="1" x14ac:dyDescent="0.25">
      <c r="C42" s="24"/>
      <c r="D42" s="30"/>
      <c r="E42" s="26"/>
      <c r="F42" s="27"/>
      <c r="G42" s="28"/>
      <c r="H42" s="29"/>
    </row>
    <row r="43" spans="3:11" ht="18" customHeight="1" x14ac:dyDescent="0.25">
      <c r="C43" s="24">
        <v>5</v>
      </c>
      <c r="D43" s="25" t="s">
        <v>33</v>
      </c>
      <c r="E43" s="26"/>
      <c r="F43" s="27"/>
      <c r="G43" s="28"/>
      <c r="H43" s="29"/>
    </row>
    <row r="44" spans="3:11" ht="16.5" customHeight="1" x14ac:dyDescent="0.25">
      <c r="C44" s="24">
        <v>5.0999999999999996</v>
      </c>
      <c r="D44" s="30" t="s">
        <v>34</v>
      </c>
      <c r="E44" s="26" t="s">
        <v>14</v>
      </c>
      <c r="F44" s="27">
        <v>0</v>
      </c>
      <c r="G44" s="28"/>
      <c r="H44" s="29">
        <f>F44*G44</f>
        <v>0</v>
      </c>
    </row>
    <row r="45" spans="3:11" x14ac:dyDescent="0.25">
      <c r="C45" s="24">
        <v>5.2</v>
      </c>
      <c r="D45" s="34" t="s">
        <v>35</v>
      </c>
      <c r="E45" s="26" t="s">
        <v>29</v>
      </c>
      <c r="F45" s="27">
        <f>554*3.2*0.15</f>
        <v>265.92</v>
      </c>
      <c r="G45" s="28"/>
      <c r="H45" s="29">
        <f>F45*G45</f>
        <v>0</v>
      </c>
    </row>
    <row r="46" spans="3:11" x14ac:dyDescent="0.25">
      <c r="C46" s="24">
        <v>5.3</v>
      </c>
      <c r="D46" s="34" t="s">
        <v>54</v>
      </c>
      <c r="E46" s="26" t="s">
        <v>29</v>
      </c>
      <c r="F46" s="27">
        <f>554*3.2*0.05</f>
        <v>88.640000000000015</v>
      </c>
      <c r="G46" s="28"/>
      <c r="H46" s="29">
        <f>F46*G46</f>
        <v>0</v>
      </c>
    </row>
    <row r="47" spans="3:11" x14ac:dyDescent="0.25">
      <c r="C47" s="24">
        <v>5.4</v>
      </c>
      <c r="D47" s="34" t="s">
        <v>36</v>
      </c>
      <c r="E47" s="26" t="s">
        <v>29</v>
      </c>
      <c r="F47" s="27">
        <v>0</v>
      </c>
      <c r="G47" s="28"/>
      <c r="H47" s="29">
        <f>F47*G47</f>
        <v>0</v>
      </c>
    </row>
    <row r="48" spans="3:11" x14ac:dyDescent="0.25">
      <c r="C48" s="24"/>
      <c r="D48" s="30"/>
      <c r="E48" s="26"/>
      <c r="F48" s="27"/>
      <c r="G48" s="28"/>
      <c r="H48" s="29"/>
    </row>
    <row r="49" spans="3:8" ht="15.75" x14ac:dyDescent="0.25">
      <c r="C49" s="24">
        <v>6</v>
      </c>
      <c r="D49" s="25" t="s">
        <v>37</v>
      </c>
      <c r="E49" s="26"/>
      <c r="F49" s="27"/>
      <c r="G49" s="28"/>
      <c r="H49" s="29"/>
    </row>
    <row r="50" spans="3:8" x14ac:dyDescent="0.25">
      <c r="C50" s="24">
        <v>6.1</v>
      </c>
      <c r="D50" s="30" t="s">
        <v>38</v>
      </c>
      <c r="E50" s="26" t="s">
        <v>14</v>
      </c>
      <c r="F50" s="27">
        <v>0</v>
      </c>
      <c r="G50" s="28"/>
      <c r="H50" s="29">
        <f>F50*G50</f>
        <v>0</v>
      </c>
    </row>
    <row r="51" spans="3:8" x14ac:dyDescent="0.25">
      <c r="C51" s="24">
        <v>6.2</v>
      </c>
      <c r="D51" s="30" t="s">
        <v>39</v>
      </c>
      <c r="E51" s="26" t="s">
        <v>18</v>
      </c>
      <c r="F51" s="27">
        <v>0</v>
      </c>
      <c r="G51" s="28"/>
      <c r="H51" s="29">
        <f>F51*G51</f>
        <v>0</v>
      </c>
    </row>
    <row r="52" spans="3:8" x14ac:dyDescent="0.25">
      <c r="C52" s="24">
        <v>6.3</v>
      </c>
      <c r="D52" s="30" t="s">
        <v>40</v>
      </c>
      <c r="E52" s="26" t="s">
        <v>27</v>
      </c>
      <c r="F52" s="27">
        <v>0</v>
      </c>
      <c r="G52" s="28"/>
      <c r="H52" s="29">
        <f>F52*G52</f>
        <v>0</v>
      </c>
    </row>
    <row r="53" spans="3:8" x14ac:dyDescent="0.25">
      <c r="C53" s="24"/>
      <c r="D53" s="30"/>
      <c r="E53" s="26"/>
      <c r="F53" s="27"/>
      <c r="G53" s="28"/>
      <c r="H53" s="29"/>
    </row>
    <row r="54" spans="3:8" ht="15.75" x14ac:dyDescent="0.25">
      <c r="C54" s="24">
        <v>7</v>
      </c>
      <c r="D54" s="25" t="s">
        <v>41</v>
      </c>
      <c r="E54" s="26" t="s">
        <v>42</v>
      </c>
      <c r="F54" s="27">
        <v>1</v>
      </c>
      <c r="G54" s="28"/>
      <c r="H54" s="29">
        <f>F54*G54</f>
        <v>0</v>
      </c>
    </row>
    <row r="55" spans="3:8" ht="15.75" x14ac:dyDescent="0.25">
      <c r="C55" s="24"/>
      <c r="D55" s="25"/>
      <c r="E55" s="26"/>
      <c r="F55" s="27"/>
      <c r="G55" s="28"/>
      <c r="H55" s="29"/>
    </row>
    <row r="56" spans="3:8" ht="15.75" x14ac:dyDescent="0.25">
      <c r="C56" s="24">
        <v>8</v>
      </c>
      <c r="D56" s="25" t="s">
        <v>43</v>
      </c>
      <c r="E56" s="26"/>
      <c r="F56" s="27"/>
      <c r="G56" s="28"/>
      <c r="H56" s="29"/>
    </row>
    <row r="57" spans="3:8" x14ac:dyDescent="0.25">
      <c r="C57" s="24">
        <v>8.1</v>
      </c>
      <c r="D57" s="30" t="s">
        <v>44</v>
      </c>
      <c r="E57" s="26" t="s">
        <v>45</v>
      </c>
      <c r="F57" s="27">
        <v>250</v>
      </c>
      <c r="G57" s="28"/>
      <c r="H57" s="29">
        <f t="shared" ref="H57:H65" si="0">F57*G57</f>
        <v>0</v>
      </c>
    </row>
    <row r="58" spans="3:8" x14ac:dyDescent="0.25">
      <c r="C58" s="24">
        <v>8.1999999999999993</v>
      </c>
      <c r="D58" s="30" t="s">
        <v>46</v>
      </c>
      <c r="E58" s="26" t="s">
        <v>45</v>
      </c>
      <c r="F58" s="27">
        <v>80</v>
      </c>
      <c r="G58" s="28"/>
      <c r="H58" s="29">
        <f t="shared" si="0"/>
        <v>0</v>
      </c>
    </row>
    <row r="59" spans="3:8" x14ac:dyDescent="0.25">
      <c r="C59" s="24">
        <v>8.3000000000000007</v>
      </c>
      <c r="D59" s="30" t="s">
        <v>47</v>
      </c>
      <c r="E59" s="26" t="s">
        <v>45</v>
      </c>
      <c r="F59" s="27">
        <v>80</v>
      </c>
      <c r="G59" s="28"/>
      <c r="H59" s="29">
        <f t="shared" si="0"/>
        <v>0</v>
      </c>
    </row>
    <row r="60" spans="3:8" x14ac:dyDescent="0.25">
      <c r="C60" s="24">
        <v>8.4</v>
      </c>
      <c r="D60" s="30" t="s">
        <v>48</v>
      </c>
      <c r="E60" s="26" t="s">
        <v>45</v>
      </c>
      <c r="F60" s="27">
        <v>100</v>
      </c>
      <c r="G60" s="28"/>
      <c r="H60" s="29">
        <f t="shared" si="0"/>
        <v>0</v>
      </c>
    </row>
    <row r="61" spans="3:8" x14ac:dyDescent="0.25">
      <c r="C61" s="24">
        <v>8.5</v>
      </c>
      <c r="D61" s="30" t="s">
        <v>49</v>
      </c>
      <c r="E61" s="26" t="s">
        <v>45</v>
      </c>
      <c r="F61" s="27">
        <v>100</v>
      </c>
      <c r="G61" s="28"/>
      <c r="H61" s="29">
        <f t="shared" si="0"/>
        <v>0</v>
      </c>
    </row>
    <row r="62" spans="3:8" x14ac:dyDescent="0.25">
      <c r="C62" s="24">
        <v>8.6</v>
      </c>
      <c r="D62" s="30" t="s">
        <v>50</v>
      </c>
      <c r="E62" s="26" t="s">
        <v>45</v>
      </c>
      <c r="F62" s="27">
        <v>80</v>
      </c>
      <c r="G62" s="28"/>
      <c r="H62" s="29">
        <f t="shared" si="0"/>
        <v>0</v>
      </c>
    </row>
    <row r="63" spans="3:8" x14ac:dyDescent="0.25">
      <c r="C63" s="24">
        <v>8.6999999999999993</v>
      </c>
      <c r="D63" s="30" t="s">
        <v>51</v>
      </c>
      <c r="E63" s="26" t="s">
        <v>45</v>
      </c>
      <c r="F63" s="27">
        <v>100</v>
      </c>
      <c r="G63" s="28"/>
      <c r="H63" s="29">
        <f t="shared" si="0"/>
        <v>0</v>
      </c>
    </row>
    <row r="64" spans="3:8" x14ac:dyDescent="0.25">
      <c r="C64" s="24">
        <v>8.8000000000000007</v>
      </c>
      <c r="D64" s="34" t="s">
        <v>52</v>
      </c>
      <c r="E64" s="26" t="s">
        <v>45</v>
      </c>
      <c r="F64" s="27">
        <v>100</v>
      </c>
      <c r="G64" s="28"/>
      <c r="H64" s="29">
        <f t="shared" si="0"/>
        <v>0</v>
      </c>
    </row>
    <row r="65" spans="3:8" ht="15.75" thickBot="1" x14ac:dyDescent="0.3">
      <c r="C65" s="35">
        <v>8.9</v>
      </c>
      <c r="D65" s="11" t="s">
        <v>53</v>
      </c>
      <c r="E65" s="36" t="s">
        <v>45</v>
      </c>
      <c r="F65" s="37">
        <v>100</v>
      </c>
      <c r="G65" s="38"/>
      <c r="H65" s="39">
        <f t="shared" si="0"/>
        <v>0</v>
      </c>
    </row>
    <row r="66" spans="3:8" x14ac:dyDescent="0.25">
      <c r="C66" s="24"/>
      <c r="D66" s="30"/>
      <c r="E66" s="27"/>
      <c r="F66" s="27"/>
      <c r="G66" s="40"/>
      <c r="H66" s="29"/>
    </row>
    <row r="67" spans="3:8" ht="16.5" thickBot="1" x14ac:dyDescent="0.3">
      <c r="C67" s="35"/>
      <c r="D67" s="15" t="s">
        <v>69</v>
      </c>
      <c r="E67" s="37"/>
      <c r="F67" s="37"/>
      <c r="G67" s="41"/>
      <c r="H67" s="42">
        <f>SUM(H16:H66)</f>
        <v>0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workbookViewId="0">
      <selection sqref="A1:XFD4"/>
    </sheetView>
  </sheetViews>
  <sheetFormatPr baseColWidth="10" defaultColWidth="8.7109375" defaultRowHeight="15" x14ac:dyDescent="0.25"/>
  <cols>
    <col min="1" max="2" width="8.7109375" style="2"/>
    <col min="3" max="3" width="9.42578125" style="2" customWidth="1"/>
    <col min="4" max="4" width="65.42578125" style="2" customWidth="1"/>
    <col min="5" max="5" width="9.5703125" style="2" customWidth="1"/>
    <col min="6" max="6" width="13.42578125" style="2" customWidth="1"/>
    <col min="7" max="7" width="15.140625" style="4" customWidth="1"/>
    <col min="8" max="8" width="15.5703125" style="4" customWidth="1"/>
    <col min="9" max="16384" width="8.7109375" style="2"/>
  </cols>
  <sheetData>
    <row r="1" spans="1:8" ht="20.25" x14ac:dyDescent="0.3">
      <c r="A1" s="62" t="s">
        <v>61</v>
      </c>
      <c r="B1" s="62"/>
      <c r="C1" s="62"/>
      <c r="D1" s="62"/>
      <c r="E1" s="62"/>
      <c r="F1" s="62"/>
      <c r="G1" s="62"/>
      <c r="H1" s="62"/>
    </row>
    <row r="2" spans="1:8" ht="20.25" x14ac:dyDescent="0.3">
      <c r="A2" s="62" t="s">
        <v>62</v>
      </c>
      <c r="B2" s="62"/>
      <c r="C2" s="62"/>
      <c r="D2" s="62"/>
      <c r="E2" s="62"/>
      <c r="F2" s="62"/>
      <c r="G2" s="62"/>
      <c r="H2" s="62"/>
    </row>
    <row r="3" spans="1:8" ht="20.25" x14ac:dyDescent="0.3">
      <c r="A3" s="62" t="s">
        <v>63</v>
      </c>
      <c r="B3" s="62"/>
      <c r="C3" s="62"/>
      <c r="D3" s="62"/>
      <c r="E3" s="62"/>
      <c r="F3" s="62"/>
      <c r="G3" s="62"/>
      <c r="H3" s="62"/>
    </row>
    <row r="4" spans="1:8" ht="20.25" x14ac:dyDescent="0.3">
      <c r="A4" s="62" t="s">
        <v>64</v>
      </c>
      <c r="B4" s="62"/>
      <c r="C4" s="62"/>
      <c r="D4" s="62"/>
      <c r="E4" s="62"/>
      <c r="F4" s="62"/>
      <c r="G4" s="62"/>
      <c r="H4" s="62"/>
    </row>
    <row r="8" spans="1:8" ht="18.75" x14ac:dyDescent="0.3">
      <c r="D8" s="3" t="s">
        <v>116</v>
      </c>
    </row>
    <row r="9" spans="1:8" ht="15.75" x14ac:dyDescent="0.25">
      <c r="D9" s="1" t="s">
        <v>115</v>
      </c>
    </row>
    <row r="10" spans="1:8" ht="15.75" x14ac:dyDescent="0.25">
      <c r="C10" s="1"/>
      <c r="D10" s="1" t="s">
        <v>0</v>
      </c>
    </row>
    <row r="11" spans="1:8" ht="15.75" thickBot="1" x14ac:dyDescent="0.3">
      <c r="D11" s="2" t="s">
        <v>114</v>
      </c>
    </row>
    <row r="12" spans="1:8" ht="15.75" x14ac:dyDescent="0.25">
      <c r="C12" s="5"/>
      <c r="D12" s="6" t="s">
        <v>1</v>
      </c>
      <c r="E12" s="7"/>
      <c r="F12" s="8"/>
      <c r="G12" s="9"/>
      <c r="H12" s="10"/>
    </row>
    <row r="13" spans="1:8" ht="15.75" thickBot="1" x14ac:dyDescent="0.3">
      <c r="C13" s="11"/>
      <c r="D13" s="12"/>
      <c r="E13" s="11"/>
      <c r="F13" s="12"/>
      <c r="G13" s="13"/>
      <c r="H13" s="14"/>
    </row>
    <row r="14" spans="1:8" ht="16.5" thickBot="1" x14ac:dyDescent="0.3">
      <c r="C14" s="56" t="s">
        <v>2</v>
      </c>
      <c r="D14" s="16" t="s">
        <v>3</v>
      </c>
      <c r="E14" s="56" t="s">
        <v>4</v>
      </c>
      <c r="F14" s="57" t="s">
        <v>68</v>
      </c>
      <c r="G14" s="58" t="s">
        <v>6</v>
      </c>
      <c r="H14" s="59" t="s">
        <v>7</v>
      </c>
    </row>
    <row r="15" spans="1:8" x14ac:dyDescent="0.25">
      <c r="C15" s="19"/>
      <c r="D15" s="7"/>
      <c r="E15" s="20"/>
      <c r="F15" s="21"/>
      <c r="G15" s="22"/>
      <c r="H15" s="23"/>
    </row>
    <row r="16" spans="1:8" ht="15.75" x14ac:dyDescent="0.25">
      <c r="C16" s="24">
        <v>1</v>
      </c>
      <c r="D16" s="25" t="s">
        <v>8</v>
      </c>
      <c r="E16" s="26"/>
      <c r="F16" s="27"/>
      <c r="G16" s="28"/>
      <c r="H16" s="29"/>
    </row>
    <row r="17" spans="3:8" x14ac:dyDescent="0.25">
      <c r="C17" s="24">
        <v>1.1000000000000001</v>
      </c>
      <c r="D17" s="30" t="s">
        <v>9</v>
      </c>
      <c r="E17" s="26" t="s">
        <v>10</v>
      </c>
      <c r="F17" s="27">
        <v>1</v>
      </c>
      <c r="G17" s="28"/>
      <c r="H17" s="29">
        <f>F17*G17</f>
        <v>0</v>
      </c>
    </row>
    <row r="18" spans="3:8" x14ac:dyDescent="0.25">
      <c r="C18" s="24">
        <v>1.2</v>
      </c>
      <c r="D18" s="30" t="s">
        <v>11</v>
      </c>
      <c r="E18" s="26" t="s">
        <v>10</v>
      </c>
      <c r="F18" s="27">
        <v>1</v>
      </c>
      <c r="G18" s="28"/>
      <c r="H18" s="29">
        <f>F18*G18</f>
        <v>0</v>
      </c>
    </row>
    <row r="19" spans="3:8" x14ac:dyDescent="0.25">
      <c r="C19" s="24"/>
      <c r="D19" s="30"/>
      <c r="E19" s="26"/>
      <c r="F19" s="27"/>
      <c r="G19" s="28"/>
      <c r="H19" s="29"/>
    </row>
    <row r="20" spans="3:8" ht="15.75" x14ac:dyDescent="0.25">
      <c r="C20" s="24">
        <v>2</v>
      </c>
      <c r="D20" s="25" t="s">
        <v>12</v>
      </c>
      <c r="E20" s="26"/>
      <c r="F20" s="27"/>
      <c r="G20" s="28"/>
      <c r="H20" s="29"/>
    </row>
    <row r="21" spans="3:8" x14ac:dyDescent="0.25">
      <c r="C21" s="24">
        <v>2.1</v>
      </c>
      <c r="D21" s="30" t="s">
        <v>13</v>
      </c>
      <c r="E21" s="26" t="s">
        <v>14</v>
      </c>
      <c r="F21" s="27">
        <v>0</v>
      </c>
      <c r="G21" s="28"/>
      <c r="H21" s="29">
        <f>F21*G21</f>
        <v>0</v>
      </c>
    </row>
    <row r="22" spans="3:8" x14ac:dyDescent="0.25">
      <c r="C22" s="24">
        <v>2.2000000000000002</v>
      </c>
      <c r="D22" s="30" t="s">
        <v>15</v>
      </c>
      <c r="E22" s="26" t="s">
        <v>14</v>
      </c>
      <c r="F22" s="27">
        <v>0</v>
      </c>
      <c r="G22" s="28"/>
      <c r="H22" s="29">
        <f>F22*G22</f>
        <v>0</v>
      </c>
    </row>
    <row r="23" spans="3:8" x14ac:dyDescent="0.25">
      <c r="C23" s="24">
        <v>2.2999999999999998</v>
      </c>
      <c r="D23" s="30" t="s">
        <v>16</v>
      </c>
      <c r="E23" s="26" t="s">
        <v>14</v>
      </c>
      <c r="F23" s="27">
        <v>0</v>
      </c>
      <c r="G23" s="28"/>
      <c r="H23" s="29">
        <f>F23*G23</f>
        <v>0</v>
      </c>
    </row>
    <row r="24" spans="3:8" x14ac:dyDescent="0.25">
      <c r="C24" s="24">
        <v>2.4</v>
      </c>
      <c r="D24" s="30" t="s">
        <v>55</v>
      </c>
      <c r="E24" s="26" t="s">
        <v>14</v>
      </c>
      <c r="F24" s="27"/>
      <c r="G24" s="28"/>
      <c r="H24" s="29"/>
    </row>
    <row r="25" spans="3:8" x14ac:dyDescent="0.25">
      <c r="C25" s="24">
        <v>2.5</v>
      </c>
      <c r="D25" s="30" t="s">
        <v>17</v>
      </c>
      <c r="E25" s="26" t="s">
        <v>18</v>
      </c>
      <c r="F25" s="27">
        <v>0</v>
      </c>
      <c r="G25" s="28"/>
      <c r="H25" s="29">
        <f>F25*G25</f>
        <v>0</v>
      </c>
    </row>
    <row r="26" spans="3:8" x14ac:dyDescent="0.25">
      <c r="C26" s="24">
        <v>2.6</v>
      </c>
      <c r="D26" s="30" t="s">
        <v>19</v>
      </c>
      <c r="E26" s="26" t="s">
        <v>18</v>
      </c>
      <c r="F26" s="27">
        <v>0</v>
      </c>
      <c r="G26" s="28"/>
      <c r="H26" s="29">
        <f>F26*G26</f>
        <v>0</v>
      </c>
    </row>
    <row r="27" spans="3:8" x14ac:dyDescent="0.25">
      <c r="C27" s="24">
        <v>2.7</v>
      </c>
      <c r="D27" s="30" t="s">
        <v>20</v>
      </c>
      <c r="E27" s="26" t="s">
        <v>18</v>
      </c>
      <c r="F27" s="27">
        <v>0</v>
      </c>
      <c r="G27" s="28"/>
      <c r="H27" s="29">
        <f>F27*G27</f>
        <v>0</v>
      </c>
    </row>
    <row r="28" spans="3:8" x14ac:dyDescent="0.25">
      <c r="C28" s="24">
        <v>2.8</v>
      </c>
      <c r="D28" s="30" t="s">
        <v>56</v>
      </c>
      <c r="E28" s="26" t="s">
        <v>18</v>
      </c>
      <c r="F28" s="27"/>
      <c r="G28" s="28"/>
      <c r="H28" s="29"/>
    </row>
    <row r="29" spans="3:8" x14ac:dyDescent="0.25">
      <c r="C29" s="24">
        <v>2.9</v>
      </c>
      <c r="D29" s="30" t="s">
        <v>21</v>
      </c>
      <c r="E29" s="26" t="s">
        <v>14</v>
      </c>
      <c r="F29" s="27">
        <v>0</v>
      </c>
      <c r="G29" s="28"/>
      <c r="H29" s="29">
        <f>F29*G29</f>
        <v>0</v>
      </c>
    </row>
    <row r="30" spans="3:8" x14ac:dyDescent="0.25">
      <c r="C30" s="31">
        <v>2.1</v>
      </c>
      <c r="D30" s="30" t="s">
        <v>22</v>
      </c>
      <c r="E30" s="26" t="s">
        <v>27</v>
      </c>
      <c r="F30" s="27">
        <v>0</v>
      </c>
      <c r="G30" s="28"/>
      <c r="H30" s="29">
        <f>F30*G30</f>
        <v>0</v>
      </c>
    </row>
    <row r="31" spans="3:8" x14ac:dyDescent="0.25">
      <c r="C31" s="24">
        <v>2.11</v>
      </c>
      <c r="D31" s="30" t="s">
        <v>57</v>
      </c>
      <c r="E31" s="26" t="s">
        <v>27</v>
      </c>
      <c r="F31" s="27"/>
      <c r="G31" s="28"/>
      <c r="H31" s="29">
        <f>F31*G31</f>
        <v>0</v>
      </c>
    </row>
    <row r="32" spans="3:8" x14ac:dyDescent="0.25">
      <c r="C32" s="31">
        <v>2.12</v>
      </c>
      <c r="D32" s="30" t="s">
        <v>23</v>
      </c>
      <c r="E32" s="26" t="s">
        <v>14</v>
      </c>
      <c r="F32" s="27">
        <v>0</v>
      </c>
      <c r="G32" s="28"/>
      <c r="H32" s="29">
        <f>F32*G32</f>
        <v>0</v>
      </c>
    </row>
    <row r="33" spans="3:11" x14ac:dyDescent="0.25">
      <c r="C33" s="31">
        <v>2.13</v>
      </c>
      <c r="D33" s="30" t="s">
        <v>24</v>
      </c>
      <c r="E33" s="26" t="s">
        <v>14</v>
      </c>
      <c r="F33" s="27">
        <f>90*2</f>
        <v>180</v>
      </c>
      <c r="G33" s="28"/>
      <c r="H33" s="29">
        <f>F33*G33</f>
        <v>0</v>
      </c>
    </row>
    <row r="34" spans="3:11" x14ac:dyDescent="0.25">
      <c r="C34" s="31"/>
      <c r="D34" s="30"/>
      <c r="E34" s="26"/>
      <c r="F34" s="27"/>
      <c r="G34" s="28"/>
      <c r="H34" s="29"/>
      <c r="K34" s="32"/>
    </row>
    <row r="35" spans="3:11" ht="15.75" x14ac:dyDescent="0.25">
      <c r="C35" s="24">
        <v>3</v>
      </c>
      <c r="D35" s="25" t="s">
        <v>25</v>
      </c>
      <c r="E35" s="26"/>
      <c r="F35" s="27"/>
      <c r="G35" s="28"/>
      <c r="H35" s="29"/>
      <c r="K35" s="32"/>
    </row>
    <row r="36" spans="3:11" x14ac:dyDescent="0.25">
      <c r="C36" s="24">
        <v>3.1</v>
      </c>
      <c r="D36" s="30" t="s">
        <v>26</v>
      </c>
      <c r="E36" s="26" t="s">
        <v>27</v>
      </c>
      <c r="F36" s="27">
        <v>0</v>
      </c>
      <c r="G36" s="28"/>
      <c r="H36" s="29">
        <f>F36*G36</f>
        <v>0</v>
      </c>
      <c r="K36" s="32"/>
    </row>
    <row r="37" spans="3:11" x14ac:dyDescent="0.25">
      <c r="C37" s="24">
        <v>3.1</v>
      </c>
      <c r="D37" s="30" t="s">
        <v>28</v>
      </c>
      <c r="E37" s="26" t="s">
        <v>29</v>
      </c>
      <c r="F37" s="27">
        <v>0</v>
      </c>
      <c r="G37" s="28"/>
      <c r="H37" s="29">
        <f>F37*G37</f>
        <v>0</v>
      </c>
    </row>
    <row r="38" spans="3:11" x14ac:dyDescent="0.25">
      <c r="C38" s="24">
        <v>3.2</v>
      </c>
      <c r="D38" s="30" t="s">
        <v>30</v>
      </c>
      <c r="E38" s="26" t="s">
        <v>29</v>
      </c>
      <c r="F38" s="27">
        <v>0</v>
      </c>
      <c r="G38" s="28"/>
      <c r="H38" s="29">
        <f>F38*G38</f>
        <v>0</v>
      </c>
    </row>
    <row r="39" spans="3:11" x14ac:dyDescent="0.25">
      <c r="C39" s="24"/>
      <c r="D39" s="30"/>
      <c r="E39" s="26"/>
      <c r="F39" s="27"/>
      <c r="G39" s="28"/>
      <c r="H39" s="29"/>
    </row>
    <row r="40" spans="3:11" ht="15.75" x14ac:dyDescent="0.25">
      <c r="C40" s="24">
        <v>4</v>
      </c>
      <c r="D40" s="25" t="s">
        <v>31</v>
      </c>
      <c r="E40" s="26"/>
      <c r="F40" s="27"/>
      <c r="G40" s="28"/>
      <c r="H40" s="29"/>
    </row>
    <row r="41" spans="3:11" x14ac:dyDescent="0.25">
      <c r="C41" s="24">
        <v>4.0999999999999996</v>
      </c>
      <c r="D41" s="33" t="s">
        <v>32</v>
      </c>
      <c r="E41" s="26" t="s">
        <v>27</v>
      </c>
      <c r="F41" s="27">
        <v>0</v>
      </c>
      <c r="G41" s="28"/>
      <c r="H41" s="29">
        <f>F41*G41</f>
        <v>0</v>
      </c>
    </row>
    <row r="42" spans="3:11" ht="18" customHeight="1" x14ac:dyDescent="0.25">
      <c r="C42" s="24"/>
      <c r="D42" s="30"/>
      <c r="E42" s="26"/>
      <c r="F42" s="27"/>
      <c r="G42" s="28"/>
      <c r="H42" s="29"/>
    </row>
    <row r="43" spans="3:11" ht="18" customHeight="1" x14ac:dyDescent="0.25">
      <c r="C43" s="24">
        <v>5</v>
      </c>
      <c r="D43" s="25" t="s">
        <v>33</v>
      </c>
      <c r="E43" s="26"/>
      <c r="F43" s="27"/>
      <c r="G43" s="28"/>
      <c r="H43" s="29"/>
    </row>
    <row r="44" spans="3:11" ht="16.5" customHeight="1" x14ac:dyDescent="0.25">
      <c r="C44" s="24">
        <v>5.0999999999999996</v>
      </c>
      <c r="D44" s="30" t="s">
        <v>34</v>
      </c>
      <c r="E44" s="26" t="s">
        <v>14</v>
      </c>
      <c r="F44" s="27">
        <v>0</v>
      </c>
      <c r="G44" s="28"/>
      <c r="H44" s="29">
        <f>F44*G44</f>
        <v>0</v>
      </c>
    </row>
    <row r="45" spans="3:11" x14ac:dyDescent="0.25">
      <c r="C45" s="24">
        <v>5.2</v>
      </c>
      <c r="D45" s="34" t="s">
        <v>35</v>
      </c>
      <c r="E45" s="26" t="s">
        <v>29</v>
      </c>
      <c r="F45" s="27">
        <f>90*3.2*0.15</f>
        <v>43.199999999999996</v>
      </c>
      <c r="G45" s="28"/>
      <c r="H45" s="29">
        <f>F45*G45</f>
        <v>0</v>
      </c>
    </row>
    <row r="46" spans="3:11" x14ac:dyDescent="0.25">
      <c r="C46" s="24">
        <v>5.3</v>
      </c>
      <c r="D46" s="34" t="s">
        <v>54</v>
      </c>
      <c r="E46" s="26" t="s">
        <v>29</v>
      </c>
      <c r="F46" s="27">
        <f>90*3.2*0.05</f>
        <v>14.4</v>
      </c>
      <c r="G46" s="28"/>
      <c r="H46" s="29">
        <f>F46*G46</f>
        <v>0</v>
      </c>
    </row>
    <row r="47" spans="3:11" x14ac:dyDescent="0.25">
      <c r="C47" s="24">
        <v>5.4</v>
      </c>
      <c r="D47" s="34" t="s">
        <v>36</v>
      </c>
      <c r="E47" s="26" t="s">
        <v>29</v>
      </c>
      <c r="F47" s="27">
        <v>0</v>
      </c>
      <c r="G47" s="28"/>
      <c r="H47" s="29">
        <f>F47*G47</f>
        <v>0</v>
      </c>
    </row>
    <row r="48" spans="3:11" x14ac:dyDescent="0.25">
      <c r="C48" s="24"/>
      <c r="D48" s="30"/>
      <c r="E48" s="26"/>
      <c r="F48" s="27"/>
      <c r="G48" s="28"/>
      <c r="H48" s="29"/>
    </row>
    <row r="49" spans="3:8" ht="15.75" x14ac:dyDescent="0.25">
      <c r="C49" s="24">
        <v>6</v>
      </c>
      <c r="D49" s="25" t="s">
        <v>37</v>
      </c>
      <c r="E49" s="26"/>
      <c r="F49" s="27"/>
      <c r="G49" s="28"/>
      <c r="H49" s="29"/>
    </row>
    <row r="50" spans="3:8" x14ac:dyDescent="0.25">
      <c r="C50" s="24">
        <v>6.1</v>
      </c>
      <c r="D50" s="30" t="s">
        <v>38</v>
      </c>
      <c r="E50" s="26" t="s">
        <v>14</v>
      </c>
      <c r="F50" s="27">
        <v>0</v>
      </c>
      <c r="G50" s="28"/>
      <c r="H50" s="29">
        <f>F50*G50</f>
        <v>0</v>
      </c>
    </row>
    <row r="51" spans="3:8" x14ac:dyDescent="0.25">
      <c r="C51" s="24">
        <v>6.2</v>
      </c>
      <c r="D51" s="30" t="s">
        <v>39</v>
      </c>
      <c r="E51" s="26" t="s">
        <v>18</v>
      </c>
      <c r="F51" s="27">
        <v>0</v>
      </c>
      <c r="G51" s="28"/>
      <c r="H51" s="29">
        <f>F51*G51</f>
        <v>0</v>
      </c>
    </row>
    <row r="52" spans="3:8" x14ac:dyDescent="0.25">
      <c r="C52" s="24">
        <v>6.3</v>
      </c>
      <c r="D52" s="30" t="s">
        <v>40</v>
      </c>
      <c r="E52" s="26" t="s">
        <v>27</v>
      </c>
      <c r="F52" s="27">
        <v>0</v>
      </c>
      <c r="G52" s="28"/>
      <c r="H52" s="29">
        <f>F52*G52</f>
        <v>0</v>
      </c>
    </row>
    <row r="53" spans="3:8" x14ac:dyDescent="0.25">
      <c r="C53" s="24"/>
      <c r="D53" s="30"/>
      <c r="E53" s="26"/>
      <c r="F53" s="27"/>
      <c r="G53" s="28"/>
      <c r="H53" s="29"/>
    </row>
    <row r="54" spans="3:8" ht="15.75" x14ac:dyDescent="0.25">
      <c r="C54" s="24">
        <v>7</v>
      </c>
      <c r="D54" s="25" t="s">
        <v>41</v>
      </c>
      <c r="E54" s="26" t="s">
        <v>42</v>
      </c>
      <c r="F54" s="27">
        <v>1</v>
      </c>
      <c r="G54" s="28"/>
      <c r="H54" s="29">
        <f>F54*G54</f>
        <v>0</v>
      </c>
    </row>
    <row r="55" spans="3:8" ht="15.75" x14ac:dyDescent="0.25">
      <c r="C55" s="24"/>
      <c r="D55" s="25"/>
      <c r="E55" s="26"/>
      <c r="F55" s="27"/>
      <c r="G55" s="28"/>
      <c r="H55" s="29"/>
    </row>
    <row r="56" spans="3:8" ht="15.75" x14ac:dyDescent="0.25">
      <c r="C56" s="24">
        <v>8</v>
      </c>
      <c r="D56" s="25" t="s">
        <v>43</v>
      </c>
      <c r="E56" s="26"/>
      <c r="F56" s="27"/>
      <c r="G56" s="28"/>
      <c r="H56" s="29"/>
    </row>
    <row r="57" spans="3:8" x14ac:dyDescent="0.25">
      <c r="C57" s="24">
        <v>8.1</v>
      </c>
      <c r="D57" s="30" t="s">
        <v>44</v>
      </c>
      <c r="E57" s="26" t="s">
        <v>45</v>
      </c>
      <c r="F57" s="27">
        <v>250</v>
      </c>
      <c r="G57" s="28"/>
      <c r="H57" s="29">
        <f t="shared" ref="H57:H65" si="0">F57*G57</f>
        <v>0</v>
      </c>
    </row>
    <row r="58" spans="3:8" x14ac:dyDescent="0.25">
      <c r="C58" s="24">
        <v>8.1999999999999993</v>
      </c>
      <c r="D58" s="30" t="s">
        <v>46</v>
      </c>
      <c r="E58" s="26" t="s">
        <v>45</v>
      </c>
      <c r="F58" s="27">
        <v>80</v>
      </c>
      <c r="G58" s="28"/>
      <c r="H58" s="29">
        <f t="shared" si="0"/>
        <v>0</v>
      </c>
    </row>
    <row r="59" spans="3:8" x14ac:dyDescent="0.25">
      <c r="C59" s="24">
        <v>8.3000000000000007</v>
      </c>
      <c r="D59" s="30" t="s">
        <v>47</v>
      </c>
      <c r="E59" s="26" t="s">
        <v>45</v>
      </c>
      <c r="F59" s="27">
        <v>80</v>
      </c>
      <c r="G59" s="28"/>
      <c r="H59" s="29">
        <f t="shared" si="0"/>
        <v>0</v>
      </c>
    </row>
    <row r="60" spans="3:8" x14ac:dyDescent="0.25">
      <c r="C60" s="24">
        <v>8.4</v>
      </c>
      <c r="D60" s="30" t="s">
        <v>48</v>
      </c>
      <c r="E60" s="26" t="s">
        <v>45</v>
      </c>
      <c r="F60" s="27">
        <v>100</v>
      </c>
      <c r="G60" s="28"/>
      <c r="H60" s="29">
        <f t="shared" si="0"/>
        <v>0</v>
      </c>
    </row>
    <row r="61" spans="3:8" x14ac:dyDescent="0.25">
      <c r="C61" s="24">
        <v>8.5</v>
      </c>
      <c r="D61" s="30" t="s">
        <v>49</v>
      </c>
      <c r="E61" s="26" t="s">
        <v>45</v>
      </c>
      <c r="F61" s="27">
        <v>100</v>
      </c>
      <c r="G61" s="28"/>
      <c r="H61" s="29">
        <f t="shared" si="0"/>
        <v>0</v>
      </c>
    </row>
    <row r="62" spans="3:8" x14ac:dyDescent="0.25">
      <c r="C62" s="24">
        <v>8.6</v>
      </c>
      <c r="D62" s="30" t="s">
        <v>50</v>
      </c>
      <c r="E62" s="26" t="s">
        <v>45</v>
      </c>
      <c r="F62" s="27">
        <v>80</v>
      </c>
      <c r="G62" s="28"/>
      <c r="H62" s="29">
        <f t="shared" si="0"/>
        <v>0</v>
      </c>
    </row>
    <row r="63" spans="3:8" x14ac:dyDescent="0.25">
      <c r="C63" s="24">
        <v>8.6999999999999993</v>
      </c>
      <c r="D63" s="30" t="s">
        <v>51</v>
      </c>
      <c r="E63" s="26" t="s">
        <v>45</v>
      </c>
      <c r="F63" s="27">
        <v>100</v>
      </c>
      <c r="G63" s="28"/>
      <c r="H63" s="29">
        <f t="shared" si="0"/>
        <v>0</v>
      </c>
    </row>
    <row r="64" spans="3:8" x14ac:dyDescent="0.25">
      <c r="C64" s="24">
        <v>8.8000000000000007</v>
      </c>
      <c r="D64" s="34" t="s">
        <v>52</v>
      </c>
      <c r="E64" s="26" t="s">
        <v>45</v>
      </c>
      <c r="F64" s="27">
        <v>100</v>
      </c>
      <c r="G64" s="28"/>
      <c r="H64" s="29">
        <f t="shared" si="0"/>
        <v>0</v>
      </c>
    </row>
    <row r="65" spans="3:8" ht="15.75" thickBot="1" x14ac:dyDescent="0.3">
      <c r="C65" s="35">
        <v>8.9</v>
      </c>
      <c r="D65" s="11" t="s">
        <v>53</v>
      </c>
      <c r="E65" s="36" t="s">
        <v>45</v>
      </c>
      <c r="F65" s="37">
        <v>100</v>
      </c>
      <c r="G65" s="38"/>
      <c r="H65" s="39">
        <f t="shared" si="0"/>
        <v>0</v>
      </c>
    </row>
    <row r="66" spans="3:8" x14ac:dyDescent="0.25">
      <c r="C66" s="24"/>
      <c r="D66" s="30"/>
      <c r="E66" s="27"/>
      <c r="F66" s="27"/>
      <c r="G66" s="40"/>
      <c r="H66" s="29"/>
    </row>
    <row r="67" spans="3:8" ht="16.5" thickBot="1" x14ac:dyDescent="0.3">
      <c r="C67" s="35"/>
      <c r="D67" s="15" t="s">
        <v>69</v>
      </c>
      <c r="E67" s="37"/>
      <c r="F67" s="37"/>
      <c r="G67" s="41"/>
      <c r="H67" s="42">
        <f>SUM(H16:H66)</f>
        <v>0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workbookViewId="0">
      <selection sqref="A1:XFD4"/>
    </sheetView>
  </sheetViews>
  <sheetFormatPr baseColWidth="10" defaultColWidth="8.7109375" defaultRowHeight="15" x14ac:dyDescent="0.25"/>
  <cols>
    <col min="1" max="2" width="8.7109375" style="2"/>
    <col min="3" max="3" width="9.85546875" style="2" customWidth="1"/>
    <col min="4" max="4" width="65.42578125" style="2" customWidth="1"/>
    <col min="5" max="5" width="9.5703125" style="2" customWidth="1"/>
    <col min="6" max="6" width="13.42578125" style="2" customWidth="1"/>
    <col min="7" max="7" width="15.140625" style="4" customWidth="1"/>
    <col min="8" max="8" width="15.5703125" style="4" customWidth="1"/>
    <col min="9" max="16384" width="8.7109375" style="2"/>
  </cols>
  <sheetData>
    <row r="1" spans="1:8" ht="20.25" x14ac:dyDescent="0.3">
      <c r="A1" s="62" t="s">
        <v>61</v>
      </c>
      <c r="B1" s="62"/>
      <c r="C1" s="62"/>
      <c r="D1" s="62"/>
      <c r="E1" s="62"/>
      <c r="F1" s="62"/>
      <c r="G1" s="62"/>
      <c r="H1" s="62"/>
    </row>
    <row r="2" spans="1:8" ht="20.25" x14ac:dyDescent="0.3">
      <c r="A2" s="62" t="s">
        <v>62</v>
      </c>
      <c r="B2" s="62"/>
      <c r="C2" s="62"/>
      <c r="D2" s="62"/>
      <c r="E2" s="62"/>
      <c r="F2" s="62"/>
      <c r="G2" s="62"/>
      <c r="H2" s="62"/>
    </row>
    <row r="3" spans="1:8" ht="20.25" x14ac:dyDescent="0.3">
      <c r="A3" s="62" t="s">
        <v>63</v>
      </c>
      <c r="B3" s="62"/>
      <c r="C3" s="62"/>
      <c r="D3" s="62"/>
      <c r="E3" s="62"/>
      <c r="F3" s="62"/>
      <c r="G3" s="62"/>
      <c r="H3" s="62"/>
    </row>
    <row r="4" spans="1:8" ht="20.25" x14ac:dyDescent="0.3">
      <c r="A4" s="62" t="s">
        <v>64</v>
      </c>
      <c r="B4" s="62"/>
      <c r="C4" s="62"/>
      <c r="D4" s="62"/>
      <c r="E4" s="62"/>
      <c r="F4" s="62"/>
      <c r="G4" s="62"/>
      <c r="H4" s="62"/>
    </row>
    <row r="8" spans="1:8" ht="18.75" x14ac:dyDescent="0.3">
      <c r="D8" s="3" t="s">
        <v>119</v>
      </c>
    </row>
    <row r="9" spans="1:8" ht="15.75" x14ac:dyDescent="0.25">
      <c r="D9" s="1" t="s">
        <v>118</v>
      </c>
    </row>
    <row r="10" spans="1:8" ht="15.75" x14ac:dyDescent="0.25">
      <c r="C10" s="1"/>
      <c r="D10" s="1" t="s">
        <v>0</v>
      </c>
    </row>
    <row r="11" spans="1:8" ht="15.75" thickBot="1" x14ac:dyDescent="0.3">
      <c r="D11" s="2" t="s">
        <v>117</v>
      </c>
    </row>
    <row r="12" spans="1:8" ht="15.75" x14ac:dyDescent="0.25">
      <c r="C12" s="5"/>
      <c r="D12" s="6" t="s">
        <v>1</v>
      </c>
      <c r="E12" s="7"/>
      <c r="F12" s="8"/>
      <c r="G12" s="9"/>
      <c r="H12" s="10"/>
    </row>
    <row r="13" spans="1:8" ht="15.75" thickBot="1" x14ac:dyDescent="0.3">
      <c r="C13" s="30"/>
      <c r="D13" s="43"/>
      <c r="E13" s="30"/>
      <c r="F13" s="43"/>
      <c r="G13" s="44"/>
      <c r="H13" s="45"/>
    </row>
    <row r="14" spans="1:8" ht="16.5" thickBot="1" x14ac:dyDescent="0.3">
      <c r="C14" s="46" t="s">
        <v>2</v>
      </c>
      <c r="D14" s="47" t="s">
        <v>3</v>
      </c>
      <c r="E14" s="46" t="s">
        <v>4</v>
      </c>
      <c r="F14" s="47" t="s">
        <v>68</v>
      </c>
      <c r="G14" s="60" t="s">
        <v>6</v>
      </c>
      <c r="H14" s="61" t="s">
        <v>7</v>
      </c>
    </row>
    <row r="15" spans="1:8" x14ac:dyDescent="0.25">
      <c r="C15" s="19"/>
      <c r="D15" s="7"/>
      <c r="E15" s="20"/>
      <c r="F15" s="21"/>
      <c r="G15" s="22"/>
      <c r="H15" s="23"/>
    </row>
    <row r="16" spans="1:8" ht="15.75" x14ac:dyDescent="0.25">
      <c r="C16" s="24">
        <v>1</v>
      </c>
      <c r="D16" s="25" t="s">
        <v>8</v>
      </c>
      <c r="E16" s="26"/>
      <c r="F16" s="27"/>
      <c r="G16" s="28"/>
      <c r="H16" s="29"/>
    </row>
    <row r="17" spans="3:8" x14ac:dyDescent="0.25">
      <c r="C17" s="24">
        <v>1.1000000000000001</v>
      </c>
      <c r="D17" s="30" t="s">
        <v>9</v>
      </c>
      <c r="E17" s="26" t="s">
        <v>10</v>
      </c>
      <c r="F17" s="27">
        <v>1</v>
      </c>
      <c r="G17" s="28"/>
      <c r="H17" s="29">
        <f>F17*G17</f>
        <v>0</v>
      </c>
    </row>
    <row r="18" spans="3:8" x14ac:dyDescent="0.25">
      <c r="C18" s="24">
        <v>1.2</v>
      </c>
      <c r="D18" s="30" t="s">
        <v>11</v>
      </c>
      <c r="E18" s="26" t="s">
        <v>10</v>
      </c>
      <c r="F18" s="27">
        <v>1</v>
      </c>
      <c r="G18" s="28"/>
      <c r="H18" s="29">
        <f>F18*G18</f>
        <v>0</v>
      </c>
    </row>
    <row r="19" spans="3:8" x14ac:dyDescent="0.25">
      <c r="C19" s="24"/>
      <c r="D19" s="30"/>
      <c r="E19" s="26"/>
      <c r="F19" s="27"/>
      <c r="G19" s="28"/>
      <c r="H19" s="29"/>
    </row>
    <row r="20" spans="3:8" ht="15.75" x14ac:dyDescent="0.25">
      <c r="C20" s="24">
        <v>2</v>
      </c>
      <c r="D20" s="25" t="s">
        <v>12</v>
      </c>
      <c r="E20" s="26"/>
      <c r="F20" s="27"/>
      <c r="G20" s="28"/>
      <c r="H20" s="29"/>
    </row>
    <row r="21" spans="3:8" x14ac:dyDescent="0.25">
      <c r="C21" s="24">
        <v>2.1</v>
      </c>
      <c r="D21" s="30" t="s">
        <v>13</v>
      </c>
      <c r="E21" s="26" t="s">
        <v>14</v>
      </c>
      <c r="F21" s="27">
        <v>0</v>
      </c>
      <c r="G21" s="28"/>
      <c r="H21" s="29">
        <f>F21*G21</f>
        <v>0</v>
      </c>
    </row>
    <row r="22" spans="3:8" x14ac:dyDescent="0.25">
      <c r="C22" s="24">
        <v>2.2000000000000002</v>
      </c>
      <c r="D22" s="30" t="s">
        <v>15</v>
      </c>
      <c r="E22" s="26" t="s">
        <v>14</v>
      </c>
      <c r="F22" s="27">
        <v>0</v>
      </c>
      <c r="G22" s="28"/>
      <c r="H22" s="29">
        <f>F22*G22</f>
        <v>0</v>
      </c>
    </row>
    <row r="23" spans="3:8" x14ac:dyDescent="0.25">
      <c r="C23" s="24">
        <v>2.2999999999999998</v>
      </c>
      <c r="D23" s="30" t="s">
        <v>16</v>
      </c>
      <c r="E23" s="26" t="s">
        <v>14</v>
      </c>
      <c r="F23" s="27">
        <v>0</v>
      </c>
      <c r="G23" s="28"/>
      <c r="H23" s="29">
        <f>F23*G23</f>
        <v>0</v>
      </c>
    </row>
    <row r="24" spans="3:8" x14ac:dyDescent="0.25">
      <c r="C24" s="24">
        <v>2.4</v>
      </c>
      <c r="D24" s="30" t="s">
        <v>55</v>
      </c>
      <c r="E24" s="26" t="s">
        <v>14</v>
      </c>
      <c r="F24" s="27"/>
      <c r="G24" s="28"/>
      <c r="H24" s="29"/>
    </row>
    <row r="25" spans="3:8" x14ac:dyDescent="0.25">
      <c r="C25" s="24">
        <v>2.5</v>
      </c>
      <c r="D25" s="30" t="s">
        <v>17</v>
      </c>
      <c r="E25" s="26" t="s">
        <v>18</v>
      </c>
      <c r="F25" s="27">
        <v>0</v>
      </c>
      <c r="G25" s="28"/>
      <c r="H25" s="29">
        <f>F25*G25</f>
        <v>0</v>
      </c>
    </row>
    <row r="26" spans="3:8" x14ac:dyDescent="0.25">
      <c r="C26" s="24">
        <v>2.6</v>
      </c>
      <c r="D26" s="30" t="s">
        <v>19</v>
      </c>
      <c r="E26" s="26" t="s">
        <v>18</v>
      </c>
      <c r="F26" s="27">
        <v>0</v>
      </c>
      <c r="G26" s="28"/>
      <c r="H26" s="29">
        <f>F26*G26</f>
        <v>0</v>
      </c>
    </row>
    <row r="27" spans="3:8" x14ac:dyDescent="0.25">
      <c r="C27" s="24">
        <v>2.7</v>
      </c>
      <c r="D27" s="30" t="s">
        <v>20</v>
      </c>
      <c r="E27" s="26" t="s">
        <v>18</v>
      </c>
      <c r="F27" s="27">
        <v>0</v>
      </c>
      <c r="G27" s="28"/>
      <c r="H27" s="29">
        <f>F27*G27</f>
        <v>0</v>
      </c>
    </row>
    <row r="28" spans="3:8" x14ac:dyDescent="0.25">
      <c r="C28" s="24">
        <v>2.8</v>
      </c>
      <c r="D28" s="30" t="s">
        <v>56</v>
      </c>
      <c r="E28" s="26" t="s">
        <v>18</v>
      </c>
      <c r="F28" s="27"/>
      <c r="G28" s="28"/>
      <c r="H28" s="29"/>
    </row>
    <row r="29" spans="3:8" x14ac:dyDescent="0.25">
      <c r="C29" s="24">
        <v>2.9</v>
      </c>
      <c r="D29" s="30" t="s">
        <v>21</v>
      </c>
      <c r="E29" s="26" t="s">
        <v>14</v>
      </c>
      <c r="F29" s="27">
        <v>0</v>
      </c>
      <c r="G29" s="28"/>
      <c r="H29" s="29">
        <f>F29*G29</f>
        <v>0</v>
      </c>
    </row>
    <row r="30" spans="3:8" x14ac:dyDescent="0.25">
      <c r="C30" s="31">
        <v>2.1</v>
      </c>
      <c r="D30" s="30" t="s">
        <v>22</v>
      </c>
      <c r="E30" s="26" t="s">
        <v>27</v>
      </c>
      <c r="F30" s="27">
        <v>0</v>
      </c>
      <c r="G30" s="28"/>
      <c r="H30" s="29">
        <f>F30*G30</f>
        <v>0</v>
      </c>
    </row>
    <row r="31" spans="3:8" x14ac:dyDescent="0.25">
      <c r="C31" s="24">
        <v>2.11</v>
      </c>
      <c r="D31" s="30" t="s">
        <v>57</v>
      </c>
      <c r="E31" s="26" t="s">
        <v>27</v>
      </c>
      <c r="F31" s="27"/>
      <c r="G31" s="28"/>
      <c r="H31" s="29">
        <f>F31*G31</f>
        <v>0</v>
      </c>
    </row>
    <row r="32" spans="3:8" x14ac:dyDescent="0.25">
      <c r="C32" s="31">
        <v>2.12</v>
      </c>
      <c r="D32" s="30" t="s">
        <v>23</v>
      </c>
      <c r="E32" s="26" t="s">
        <v>14</v>
      </c>
      <c r="F32" s="27">
        <v>0</v>
      </c>
      <c r="G32" s="28"/>
      <c r="H32" s="29">
        <f>F32*G32</f>
        <v>0</v>
      </c>
    </row>
    <row r="33" spans="3:11" x14ac:dyDescent="0.25">
      <c r="C33" s="31">
        <v>2.13</v>
      </c>
      <c r="D33" s="30" t="s">
        <v>24</v>
      </c>
      <c r="E33" s="26" t="s">
        <v>14</v>
      </c>
      <c r="F33" s="27">
        <v>120</v>
      </c>
      <c r="G33" s="28"/>
      <c r="H33" s="29">
        <f>F33*G33</f>
        <v>0</v>
      </c>
    </row>
    <row r="34" spans="3:11" x14ac:dyDescent="0.25">
      <c r="C34" s="31"/>
      <c r="D34" s="30"/>
      <c r="E34" s="26"/>
      <c r="F34" s="27"/>
      <c r="G34" s="28"/>
      <c r="H34" s="29"/>
      <c r="K34" s="32"/>
    </row>
    <row r="35" spans="3:11" ht="15.75" x14ac:dyDescent="0.25">
      <c r="C35" s="24">
        <v>3</v>
      </c>
      <c r="D35" s="25" t="s">
        <v>25</v>
      </c>
      <c r="E35" s="26"/>
      <c r="F35" s="27"/>
      <c r="G35" s="28"/>
      <c r="H35" s="29"/>
      <c r="K35" s="32"/>
    </row>
    <row r="36" spans="3:11" x14ac:dyDescent="0.25">
      <c r="C36" s="24">
        <v>3.1</v>
      </c>
      <c r="D36" s="30" t="s">
        <v>26</v>
      </c>
      <c r="E36" s="26" t="s">
        <v>27</v>
      </c>
      <c r="F36" s="27">
        <v>0</v>
      </c>
      <c r="G36" s="28"/>
      <c r="H36" s="29">
        <f>F36*G36</f>
        <v>0</v>
      </c>
      <c r="K36" s="32"/>
    </row>
    <row r="37" spans="3:11" x14ac:dyDescent="0.25">
      <c r="C37" s="24">
        <v>3.1</v>
      </c>
      <c r="D37" s="30" t="s">
        <v>28</v>
      </c>
      <c r="E37" s="26" t="s">
        <v>29</v>
      </c>
      <c r="F37" s="27">
        <v>0</v>
      </c>
      <c r="G37" s="28"/>
      <c r="H37" s="29">
        <f>F37*G37</f>
        <v>0</v>
      </c>
    </row>
    <row r="38" spans="3:11" x14ac:dyDescent="0.25">
      <c r="C38" s="24">
        <v>3.2</v>
      </c>
      <c r="D38" s="30" t="s">
        <v>30</v>
      </c>
      <c r="E38" s="26" t="s">
        <v>29</v>
      </c>
      <c r="F38" s="27">
        <v>0</v>
      </c>
      <c r="G38" s="28"/>
      <c r="H38" s="29">
        <f>F38*G38</f>
        <v>0</v>
      </c>
    </row>
    <row r="39" spans="3:11" x14ac:dyDescent="0.25">
      <c r="C39" s="24"/>
      <c r="D39" s="30"/>
      <c r="E39" s="26"/>
      <c r="F39" s="27"/>
      <c r="G39" s="28"/>
      <c r="H39" s="29"/>
    </row>
    <row r="40" spans="3:11" ht="15.75" x14ac:dyDescent="0.25">
      <c r="C40" s="24">
        <v>4</v>
      </c>
      <c r="D40" s="25" t="s">
        <v>31</v>
      </c>
      <c r="E40" s="26"/>
      <c r="F40" s="27"/>
      <c r="G40" s="28"/>
      <c r="H40" s="29"/>
    </row>
    <row r="41" spans="3:11" x14ac:dyDescent="0.25">
      <c r="C41" s="24">
        <v>4.0999999999999996</v>
      </c>
      <c r="D41" s="33" t="s">
        <v>32</v>
      </c>
      <c r="E41" s="26" t="s">
        <v>27</v>
      </c>
      <c r="F41" s="27">
        <v>0</v>
      </c>
      <c r="G41" s="28"/>
      <c r="H41" s="29">
        <f>F41*G41</f>
        <v>0</v>
      </c>
    </row>
    <row r="42" spans="3:11" ht="18" customHeight="1" x14ac:dyDescent="0.25">
      <c r="C42" s="24"/>
      <c r="D42" s="30"/>
      <c r="E42" s="26"/>
      <c r="F42" s="27"/>
      <c r="G42" s="28"/>
      <c r="H42" s="29"/>
    </row>
    <row r="43" spans="3:11" ht="18" customHeight="1" x14ac:dyDescent="0.25">
      <c r="C43" s="24">
        <v>5</v>
      </c>
      <c r="D43" s="25" t="s">
        <v>33</v>
      </c>
      <c r="E43" s="26"/>
      <c r="F43" s="27"/>
      <c r="G43" s="28"/>
      <c r="H43" s="29"/>
    </row>
    <row r="44" spans="3:11" ht="16.5" customHeight="1" x14ac:dyDescent="0.25">
      <c r="C44" s="24">
        <v>5.0999999999999996</v>
      </c>
      <c r="D44" s="30" t="s">
        <v>34</v>
      </c>
      <c r="E44" s="26" t="s">
        <v>14</v>
      </c>
      <c r="F44" s="27">
        <v>60</v>
      </c>
      <c r="G44" s="28"/>
      <c r="H44" s="29">
        <f>F44*G44</f>
        <v>0</v>
      </c>
    </row>
    <row r="45" spans="3:11" x14ac:dyDescent="0.25">
      <c r="C45" s="24">
        <v>5.2</v>
      </c>
      <c r="D45" s="34" t="s">
        <v>35</v>
      </c>
      <c r="E45" s="26" t="s">
        <v>29</v>
      </c>
      <c r="F45" s="27">
        <f>60*3.5*0.15</f>
        <v>31.5</v>
      </c>
      <c r="G45" s="28"/>
      <c r="H45" s="29">
        <f>F45*G45</f>
        <v>0</v>
      </c>
    </row>
    <row r="46" spans="3:11" x14ac:dyDescent="0.25">
      <c r="C46" s="24">
        <v>5.3</v>
      </c>
      <c r="D46" s="34" t="s">
        <v>54</v>
      </c>
      <c r="E46" s="26" t="s">
        <v>29</v>
      </c>
      <c r="F46" s="27">
        <f>60*3.5*0.05</f>
        <v>10.5</v>
      </c>
      <c r="G46" s="28"/>
      <c r="H46" s="29">
        <f>F46*G46</f>
        <v>0</v>
      </c>
    </row>
    <row r="47" spans="3:11" x14ac:dyDescent="0.25">
      <c r="C47" s="24">
        <v>5.4</v>
      </c>
      <c r="D47" s="34" t="s">
        <v>36</v>
      </c>
      <c r="E47" s="26" t="s">
        <v>29</v>
      </c>
      <c r="F47" s="27">
        <v>0</v>
      </c>
      <c r="G47" s="28"/>
      <c r="H47" s="29">
        <f>F47*G47</f>
        <v>0</v>
      </c>
    </row>
    <row r="48" spans="3:11" x14ac:dyDescent="0.25">
      <c r="C48" s="24"/>
      <c r="D48" s="30"/>
      <c r="E48" s="26"/>
      <c r="F48" s="27"/>
      <c r="G48" s="28"/>
      <c r="H48" s="29"/>
    </row>
    <row r="49" spans="3:8" ht="15.75" x14ac:dyDescent="0.25">
      <c r="C49" s="24">
        <v>6</v>
      </c>
      <c r="D49" s="25" t="s">
        <v>37</v>
      </c>
      <c r="E49" s="26"/>
      <c r="F49" s="27"/>
      <c r="G49" s="28"/>
      <c r="H49" s="29"/>
    </row>
    <row r="50" spans="3:8" x14ac:dyDescent="0.25">
      <c r="C50" s="24">
        <v>6.1</v>
      </c>
      <c r="D50" s="30" t="s">
        <v>38</v>
      </c>
      <c r="E50" s="26" t="s">
        <v>14</v>
      </c>
      <c r="F50" s="27">
        <v>0</v>
      </c>
      <c r="G50" s="28"/>
      <c r="H50" s="29">
        <f>F50*G50</f>
        <v>0</v>
      </c>
    </row>
    <row r="51" spans="3:8" x14ac:dyDescent="0.25">
      <c r="C51" s="24">
        <v>6.2</v>
      </c>
      <c r="D51" s="30" t="s">
        <v>39</v>
      </c>
      <c r="E51" s="26" t="s">
        <v>18</v>
      </c>
      <c r="F51" s="27">
        <v>0</v>
      </c>
      <c r="G51" s="28"/>
      <c r="H51" s="29">
        <f>F51*G51</f>
        <v>0</v>
      </c>
    </row>
    <row r="52" spans="3:8" x14ac:dyDescent="0.25">
      <c r="C52" s="24">
        <v>6.3</v>
      </c>
      <c r="D52" s="30" t="s">
        <v>40</v>
      </c>
      <c r="E52" s="26" t="s">
        <v>27</v>
      </c>
      <c r="F52" s="27">
        <v>0</v>
      </c>
      <c r="G52" s="28"/>
      <c r="H52" s="29">
        <f>F52*G52</f>
        <v>0</v>
      </c>
    </row>
    <row r="53" spans="3:8" x14ac:dyDescent="0.25">
      <c r="C53" s="24"/>
      <c r="D53" s="30"/>
      <c r="E53" s="26"/>
      <c r="F53" s="27"/>
      <c r="G53" s="28"/>
      <c r="H53" s="29"/>
    </row>
    <row r="54" spans="3:8" ht="15.75" x14ac:dyDescent="0.25">
      <c r="C54" s="24">
        <v>7</v>
      </c>
      <c r="D54" s="25" t="s">
        <v>41</v>
      </c>
      <c r="E54" s="26" t="s">
        <v>42</v>
      </c>
      <c r="F54" s="27">
        <v>1</v>
      </c>
      <c r="G54" s="28"/>
      <c r="H54" s="29">
        <f>F54*G54</f>
        <v>0</v>
      </c>
    </row>
    <row r="55" spans="3:8" ht="15.75" x14ac:dyDescent="0.25">
      <c r="C55" s="24"/>
      <c r="D55" s="25"/>
      <c r="E55" s="26"/>
      <c r="F55" s="27"/>
      <c r="G55" s="28"/>
      <c r="H55" s="29"/>
    </row>
    <row r="56" spans="3:8" ht="15.75" x14ac:dyDescent="0.25">
      <c r="C56" s="24">
        <v>8</v>
      </c>
      <c r="D56" s="25" t="s">
        <v>43</v>
      </c>
      <c r="E56" s="26"/>
      <c r="F56" s="27"/>
      <c r="G56" s="28"/>
      <c r="H56" s="29"/>
    </row>
    <row r="57" spans="3:8" x14ac:dyDescent="0.25">
      <c r="C57" s="24">
        <v>8.1</v>
      </c>
      <c r="D57" s="30" t="s">
        <v>44</v>
      </c>
      <c r="E57" s="26" t="s">
        <v>45</v>
      </c>
      <c r="F57" s="27">
        <v>250</v>
      </c>
      <c r="G57" s="28"/>
      <c r="H57" s="29">
        <f t="shared" ref="H57:H65" si="0">F57*G57</f>
        <v>0</v>
      </c>
    </row>
    <row r="58" spans="3:8" x14ac:dyDescent="0.25">
      <c r="C58" s="24">
        <v>8.1999999999999993</v>
      </c>
      <c r="D58" s="30" t="s">
        <v>46</v>
      </c>
      <c r="E58" s="26" t="s">
        <v>45</v>
      </c>
      <c r="F58" s="27">
        <v>80</v>
      </c>
      <c r="G58" s="28"/>
      <c r="H58" s="29">
        <f t="shared" si="0"/>
        <v>0</v>
      </c>
    </row>
    <row r="59" spans="3:8" x14ac:dyDescent="0.25">
      <c r="C59" s="24">
        <v>8.3000000000000007</v>
      </c>
      <c r="D59" s="30" t="s">
        <v>47</v>
      </c>
      <c r="E59" s="26" t="s">
        <v>45</v>
      </c>
      <c r="F59" s="27">
        <v>80</v>
      </c>
      <c r="G59" s="28"/>
      <c r="H59" s="29">
        <f t="shared" si="0"/>
        <v>0</v>
      </c>
    </row>
    <row r="60" spans="3:8" x14ac:dyDescent="0.25">
      <c r="C60" s="24">
        <v>8.4</v>
      </c>
      <c r="D60" s="30" t="s">
        <v>48</v>
      </c>
      <c r="E60" s="26" t="s">
        <v>45</v>
      </c>
      <c r="F60" s="27">
        <v>100</v>
      </c>
      <c r="G60" s="28"/>
      <c r="H60" s="29">
        <f t="shared" si="0"/>
        <v>0</v>
      </c>
    </row>
    <row r="61" spans="3:8" x14ac:dyDescent="0.25">
      <c r="C61" s="24">
        <v>8.5</v>
      </c>
      <c r="D61" s="30" t="s">
        <v>49</v>
      </c>
      <c r="E61" s="26" t="s">
        <v>45</v>
      </c>
      <c r="F61" s="27">
        <v>100</v>
      </c>
      <c r="G61" s="28"/>
      <c r="H61" s="29">
        <f t="shared" si="0"/>
        <v>0</v>
      </c>
    </row>
    <row r="62" spans="3:8" x14ac:dyDescent="0.25">
      <c r="C62" s="24">
        <v>8.6</v>
      </c>
      <c r="D62" s="30" t="s">
        <v>50</v>
      </c>
      <c r="E62" s="26" t="s">
        <v>45</v>
      </c>
      <c r="F62" s="27">
        <v>80</v>
      </c>
      <c r="G62" s="28"/>
      <c r="H62" s="29">
        <f t="shared" si="0"/>
        <v>0</v>
      </c>
    </row>
    <row r="63" spans="3:8" x14ac:dyDescent="0.25">
      <c r="C63" s="24">
        <v>8.6999999999999993</v>
      </c>
      <c r="D63" s="30" t="s">
        <v>51</v>
      </c>
      <c r="E63" s="26" t="s">
        <v>45</v>
      </c>
      <c r="F63" s="27">
        <v>100</v>
      </c>
      <c r="G63" s="28"/>
      <c r="H63" s="29">
        <f t="shared" si="0"/>
        <v>0</v>
      </c>
    </row>
    <row r="64" spans="3:8" x14ac:dyDescent="0.25">
      <c r="C64" s="24">
        <v>8.8000000000000007</v>
      </c>
      <c r="D64" s="34" t="s">
        <v>52</v>
      </c>
      <c r="E64" s="26" t="s">
        <v>45</v>
      </c>
      <c r="F64" s="27">
        <v>100</v>
      </c>
      <c r="G64" s="28"/>
      <c r="H64" s="29">
        <f t="shared" si="0"/>
        <v>0</v>
      </c>
    </row>
    <row r="65" spans="3:8" ht="15.75" thickBot="1" x14ac:dyDescent="0.3">
      <c r="C65" s="35">
        <v>8.9</v>
      </c>
      <c r="D65" s="11" t="s">
        <v>53</v>
      </c>
      <c r="E65" s="36" t="s">
        <v>45</v>
      </c>
      <c r="F65" s="37">
        <v>100</v>
      </c>
      <c r="G65" s="38"/>
      <c r="H65" s="39">
        <f t="shared" si="0"/>
        <v>0</v>
      </c>
    </row>
    <row r="66" spans="3:8" x14ac:dyDescent="0.25">
      <c r="C66" s="24"/>
      <c r="D66" s="30"/>
      <c r="E66" s="27"/>
      <c r="F66" s="27"/>
      <c r="G66" s="40"/>
      <c r="H66" s="29"/>
    </row>
    <row r="67" spans="3:8" ht="16.5" thickBot="1" x14ac:dyDescent="0.3">
      <c r="C67" s="35"/>
      <c r="D67" s="15" t="s">
        <v>69</v>
      </c>
      <c r="E67" s="37"/>
      <c r="F67" s="37"/>
      <c r="G67" s="41"/>
      <c r="H67" s="42">
        <f>SUM(H16:H66)</f>
        <v>0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workbookViewId="0">
      <selection activeCell="C13" sqref="C13"/>
    </sheetView>
  </sheetViews>
  <sheetFormatPr baseColWidth="10" defaultColWidth="8.7109375" defaultRowHeight="15" x14ac:dyDescent="0.25"/>
  <cols>
    <col min="1" max="2" width="8.7109375" style="2"/>
    <col min="3" max="3" width="9.42578125" style="2" customWidth="1"/>
    <col min="4" max="4" width="65.42578125" style="2" customWidth="1"/>
    <col min="5" max="5" width="9.5703125" style="2" customWidth="1"/>
    <col min="6" max="6" width="13.42578125" style="2" customWidth="1"/>
    <col min="7" max="7" width="15.140625" style="4" customWidth="1"/>
    <col min="8" max="8" width="15.5703125" style="4" customWidth="1"/>
    <col min="9" max="16384" width="8.7109375" style="2"/>
  </cols>
  <sheetData>
    <row r="1" spans="1:8" ht="20.25" x14ac:dyDescent="0.3">
      <c r="A1" s="62" t="s">
        <v>61</v>
      </c>
      <c r="B1" s="62"/>
      <c r="C1" s="62"/>
      <c r="D1" s="62"/>
      <c r="E1" s="62"/>
      <c r="F1" s="62"/>
      <c r="G1" s="62"/>
      <c r="H1" s="62"/>
    </row>
    <row r="2" spans="1:8" ht="20.25" x14ac:dyDescent="0.3">
      <c r="A2" s="62" t="s">
        <v>62</v>
      </c>
      <c r="B2" s="62"/>
      <c r="C2" s="62"/>
      <c r="D2" s="62"/>
      <c r="E2" s="62"/>
      <c r="F2" s="62"/>
      <c r="G2" s="62"/>
      <c r="H2" s="62"/>
    </row>
    <row r="3" spans="1:8" ht="20.25" x14ac:dyDescent="0.3">
      <c r="A3" s="62" t="s">
        <v>63</v>
      </c>
      <c r="B3" s="62"/>
      <c r="C3" s="62"/>
      <c r="D3" s="62"/>
      <c r="E3" s="62"/>
      <c r="F3" s="62"/>
      <c r="G3" s="62"/>
      <c r="H3" s="62"/>
    </row>
    <row r="4" spans="1:8" ht="20.25" x14ac:dyDescent="0.3">
      <c r="A4" s="62" t="s">
        <v>64</v>
      </c>
      <c r="B4" s="62"/>
      <c r="C4" s="62"/>
      <c r="D4" s="62"/>
      <c r="E4" s="62"/>
      <c r="F4" s="62"/>
      <c r="G4" s="62"/>
      <c r="H4" s="62"/>
    </row>
    <row r="8" spans="1:8" ht="18.75" x14ac:dyDescent="0.3">
      <c r="D8" s="3" t="s">
        <v>122</v>
      </c>
    </row>
    <row r="9" spans="1:8" ht="15.75" x14ac:dyDescent="0.25">
      <c r="D9" s="1" t="s">
        <v>121</v>
      </c>
    </row>
    <row r="10" spans="1:8" ht="15.75" x14ac:dyDescent="0.25">
      <c r="C10" s="1"/>
      <c r="D10" s="1" t="s">
        <v>0</v>
      </c>
    </row>
    <row r="11" spans="1:8" ht="15.75" thickBot="1" x14ac:dyDescent="0.3">
      <c r="D11" s="2" t="s">
        <v>120</v>
      </c>
    </row>
    <row r="12" spans="1:8" ht="15.75" x14ac:dyDescent="0.25">
      <c r="C12" s="5"/>
      <c r="D12" s="6" t="s">
        <v>1</v>
      </c>
      <c r="E12" s="7"/>
      <c r="F12" s="8"/>
      <c r="G12" s="9"/>
      <c r="H12" s="10"/>
    </row>
    <row r="13" spans="1:8" ht="15.75" thickBot="1" x14ac:dyDescent="0.3">
      <c r="C13" s="30"/>
      <c r="D13" s="43"/>
      <c r="E13" s="30"/>
      <c r="F13" s="43"/>
      <c r="G13" s="44"/>
      <c r="H13" s="45"/>
    </row>
    <row r="14" spans="1:8" ht="16.5" thickBot="1" x14ac:dyDescent="0.3">
      <c r="C14" s="46" t="s">
        <v>2</v>
      </c>
      <c r="D14" s="47" t="s">
        <v>3</v>
      </c>
      <c r="E14" s="46" t="s">
        <v>4</v>
      </c>
      <c r="F14" s="47" t="s">
        <v>68</v>
      </c>
      <c r="G14" s="60" t="s">
        <v>6</v>
      </c>
      <c r="H14" s="61" t="s">
        <v>7</v>
      </c>
    </row>
    <row r="15" spans="1:8" x14ac:dyDescent="0.25">
      <c r="C15" s="19"/>
      <c r="D15" s="7"/>
      <c r="E15" s="20"/>
      <c r="F15" s="21"/>
      <c r="G15" s="22"/>
      <c r="H15" s="23"/>
    </row>
    <row r="16" spans="1:8" ht="15.75" x14ac:dyDescent="0.25">
      <c r="C16" s="24">
        <v>1</v>
      </c>
      <c r="D16" s="25" t="s">
        <v>8</v>
      </c>
      <c r="E16" s="26"/>
      <c r="F16" s="27"/>
      <c r="G16" s="28"/>
      <c r="H16" s="29"/>
    </row>
    <row r="17" spans="3:8" x14ac:dyDescent="0.25">
      <c r="C17" s="24">
        <v>1.1000000000000001</v>
      </c>
      <c r="D17" s="30" t="s">
        <v>9</v>
      </c>
      <c r="E17" s="26" t="s">
        <v>10</v>
      </c>
      <c r="F17" s="27">
        <v>1</v>
      </c>
      <c r="G17" s="28"/>
      <c r="H17" s="29">
        <f>F17*G17</f>
        <v>0</v>
      </c>
    </row>
    <row r="18" spans="3:8" x14ac:dyDescent="0.25">
      <c r="C18" s="24">
        <v>1.2</v>
      </c>
      <c r="D18" s="30" t="s">
        <v>11</v>
      </c>
      <c r="E18" s="26" t="s">
        <v>10</v>
      </c>
      <c r="F18" s="27">
        <v>1</v>
      </c>
      <c r="G18" s="28"/>
      <c r="H18" s="29">
        <f>F18*G18</f>
        <v>0</v>
      </c>
    </row>
    <row r="19" spans="3:8" x14ac:dyDescent="0.25">
      <c r="C19" s="24"/>
      <c r="D19" s="30"/>
      <c r="E19" s="26"/>
      <c r="F19" s="27"/>
      <c r="G19" s="28"/>
      <c r="H19" s="29"/>
    </row>
    <row r="20" spans="3:8" ht="15.75" x14ac:dyDescent="0.25">
      <c r="C20" s="24">
        <v>2</v>
      </c>
      <c r="D20" s="25" t="s">
        <v>12</v>
      </c>
      <c r="E20" s="26"/>
      <c r="F20" s="27"/>
      <c r="G20" s="28"/>
      <c r="H20" s="29"/>
    </row>
    <row r="21" spans="3:8" x14ac:dyDescent="0.25">
      <c r="C21" s="24">
        <v>2.1</v>
      </c>
      <c r="D21" s="30" t="s">
        <v>13</v>
      </c>
      <c r="E21" s="26" t="s">
        <v>14</v>
      </c>
      <c r="F21" s="27">
        <v>0</v>
      </c>
      <c r="G21" s="28"/>
      <c r="H21" s="29">
        <f>F21*G21</f>
        <v>0</v>
      </c>
    </row>
    <row r="22" spans="3:8" x14ac:dyDescent="0.25">
      <c r="C22" s="24">
        <v>2.2000000000000002</v>
      </c>
      <c r="D22" s="30" t="s">
        <v>15</v>
      </c>
      <c r="E22" s="26" t="s">
        <v>14</v>
      </c>
      <c r="F22" s="27">
        <v>0</v>
      </c>
      <c r="G22" s="28"/>
      <c r="H22" s="29">
        <f>F22*G22</f>
        <v>0</v>
      </c>
    </row>
    <row r="23" spans="3:8" x14ac:dyDescent="0.25">
      <c r="C23" s="24">
        <v>2.2999999999999998</v>
      </c>
      <c r="D23" s="30" t="s">
        <v>16</v>
      </c>
      <c r="E23" s="26" t="s">
        <v>14</v>
      </c>
      <c r="F23" s="27">
        <v>0</v>
      </c>
      <c r="G23" s="28"/>
      <c r="H23" s="29">
        <f>F23*G23</f>
        <v>0</v>
      </c>
    </row>
    <row r="24" spans="3:8" x14ac:dyDescent="0.25">
      <c r="C24" s="24">
        <v>2.4</v>
      </c>
      <c r="D24" s="30" t="s">
        <v>55</v>
      </c>
      <c r="E24" s="26" t="s">
        <v>14</v>
      </c>
      <c r="F24" s="27"/>
      <c r="G24" s="28"/>
      <c r="H24" s="29"/>
    </row>
    <row r="25" spans="3:8" x14ac:dyDescent="0.25">
      <c r="C25" s="24">
        <v>2.5</v>
      </c>
      <c r="D25" s="30" t="s">
        <v>17</v>
      </c>
      <c r="E25" s="26" t="s">
        <v>18</v>
      </c>
      <c r="F25" s="27">
        <v>0</v>
      </c>
      <c r="G25" s="28"/>
      <c r="H25" s="29">
        <f>F25*G25</f>
        <v>0</v>
      </c>
    </row>
    <row r="26" spans="3:8" x14ac:dyDescent="0.25">
      <c r="C26" s="24">
        <v>2.6</v>
      </c>
      <c r="D26" s="30" t="s">
        <v>19</v>
      </c>
      <c r="E26" s="26" t="s">
        <v>18</v>
      </c>
      <c r="F26" s="27">
        <v>0</v>
      </c>
      <c r="G26" s="28"/>
      <c r="H26" s="29">
        <f>F26*G26</f>
        <v>0</v>
      </c>
    </row>
    <row r="27" spans="3:8" x14ac:dyDescent="0.25">
      <c r="C27" s="24">
        <v>2.7</v>
      </c>
      <c r="D27" s="30" t="s">
        <v>20</v>
      </c>
      <c r="E27" s="26" t="s">
        <v>18</v>
      </c>
      <c r="F27" s="27">
        <v>0</v>
      </c>
      <c r="G27" s="28"/>
      <c r="H27" s="29">
        <f>F27*G27</f>
        <v>0</v>
      </c>
    </row>
    <row r="28" spans="3:8" x14ac:dyDescent="0.25">
      <c r="C28" s="24">
        <v>2.8</v>
      </c>
      <c r="D28" s="30" t="s">
        <v>56</v>
      </c>
      <c r="E28" s="26" t="s">
        <v>18</v>
      </c>
      <c r="F28" s="27"/>
      <c r="G28" s="28"/>
      <c r="H28" s="29"/>
    </row>
    <row r="29" spans="3:8" x14ac:dyDescent="0.25">
      <c r="C29" s="24">
        <v>2.9</v>
      </c>
      <c r="D29" s="30" t="s">
        <v>21</v>
      </c>
      <c r="E29" s="26" t="s">
        <v>14</v>
      </c>
      <c r="F29" s="27">
        <v>0</v>
      </c>
      <c r="G29" s="28"/>
      <c r="H29" s="29">
        <f>F29*G29</f>
        <v>0</v>
      </c>
    </row>
    <row r="30" spans="3:8" x14ac:dyDescent="0.25">
      <c r="C30" s="31">
        <v>2.1</v>
      </c>
      <c r="D30" s="30" t="s">
        <v>22</v>
      </c>
      <c r="E30" s="26" t="s">
        <v>27</v>
      </c>
      <c r="F30" s="27">
        <v>0</v>
      </c>
      <c r="G30" s="28"/>
      <c r="H30" s="29">
        <f>F30*G30</f>
        <v>0</v>
      </c>
    </row>
    <row r="31" spans="3:8" x14ac:dyDescent="0.25">
      <c r="C31" s="24">
        <v>2.11</v>
      </c>
      <c r="D31" s="30" t="s">
        <v>57</v>
      </c>
      <c r="E31" s="26" t="s">
        <v>27</v>
      </c>
      <c r="F31" s="27"/>
      <c r="G31" s="28"/>
      <c r="H31" s="29">
        <f>F31*G31</f>
        <v>0</v>
      </c>
    </row>
    <row r="32" spans="3:8" x14ac:dyDescent="0.25">
      <c r="C32" s="31">
        <v>2.12</v>
      </c>
      <c r="D32" s="30" t="s">
        <v>23</v>
      </c>
      <c r="E32" s="26" t="s">
        <v>14</v>
      </c>
      <c r="F32" s="27">
        <v>0</v>
      </c>
      <c r="G32" s="28"/>
      <c r="H32" s="29">
        <f>F32*G32</f>
        <v>0</v>
      </c>
    </row>
    <row r="33" spans="3:11" x14ac:dyDescent="0.25">
      <c r="C33" s="31">
        <v>2.13</v>
      </c>
      <c r="D33" s="30" t="s">
        <v>24</v>
      </c>
      <c r="E33" s="26" t="s">
        <v>14</v>
      </c>
      <c r="F33" s="27">
        <f>104*2</f>
        <v>208</v>
      </c>
      <c r="G33" s="28"/>
      <c r="H33" s="29">
        <f>F33*G33</f>
        <v>0</v>
      </c>
    </row>
    <row r="34" spans="3:11" x14ac:dyDescent="0.25">
      <c r="C34" s="31"/>
      <c r="D34" s="30"/>
      <c r="E34" s="26"/>
      <c r="F34" s="27"/>
      <c r="G34" s="28"/>
      <c r="H34" s="29"/>
      <c r="K34" s="32"/>
    </row>
    <row r="35" spans="3:11" ht="15.75" x14ac:dyDescent="0.25">
      <c r="C35" s="24">
        <v>3</v>
      </c>
      <c r="D35" s="25" t="s">
        <v>25</v>
      </c>
      <c r="E35" s="26"/>
      <c r="F35" s="27"/>
      <c r="G35" s="28"/>
      <c r="H35" s="29"/>
      <c r="K35" s="32"/>
    </row>
    <row r="36" spans="3:11" x14ac:dyDescent="0.25">
      <c r="C36" s="24">
        <v>3.1</v>
      </c>
      <c r="D36" s="30" t="s">
        <v>26</v>
      </c>
      <c r="E36" s="26" t="s">
        <v>27</v>
      </c>
      <c r="F36" s="27">
        <f>104*3.2</f>
        <v>332.8</v>
      </c>
      <c r="G36" s="28"/>
      <c r="H36" s="29">
        <f>F36*G36</f>
        <v>0</v>
      </c>
      <c r="K36" s="32"/>
    </row>
    <row r="37" spans="3:11" x14ac:dyDescent="0.25">
      <c r="C37" s="24">
        <v>3.1</v>
      </c>
      <c r="D37" s="30" t="s">
        <v>28</v>
      </c>
      <c r="E37" s="26" t="s">
        <v>29</v>
      </c>
      <c r="F37" s="27">
        <v>0</v>
      </c>
      <c r="G37" s="28"/>
      <c r="H37" s="29">
        <f>F37*G37</f>
        <v>0</v>
      </c>
    </row>
    <row r="38" spans="3:11" x14ac:dyDescent="0.25">
      <c r="C38" s="24">
        <v>3.2</v>
      </c>
      <c r="D38" s="30" t="s">
        <v>30</v>
      </c>
      <c r="E38" s="26" t="s">
        <v>29</v>
      </c>
      <c r="F38" s="27">
        <v>0</v>
      </c>
      <c r="G38" s="28"/>
      <c r="H38" s="29">
        <f>F38*G38</f>
        <v>0</v>
      </c>
    </row>
    <row r="39" spans="3:11" x14ac:dyDescent="0.25">
      <c r="C39" s="24"/>
      <c r="D39" s="30"/>
      <c r="E39" s="26"/>
      <c r="F39" s="27"/>
      <c r="G39" s="28"/>
      <c r="H39" s="29"/>
    </row>
    <row r="40" spans="3:11" ht="15.75" x14ac:dyDescent="0.25">
      <c r="C40" s="24">
        <v>4</v>
      </c>
      <c r="D40" s="25" t="s">
        <v>31</v>
      </c>
      <c r="E40" s="26"/>
      <c r="F40" s="27"/>
      <c r="G40" s="28"/>
      <c r="H40" s="29"/>
    </row>
    <row r="41" spans="3:11" x14ac:dyDescent="0.25">
      <c r="C41" s="24">
        <v>4.0999999999999996</v>
      </c>
      <c r="D41" s="33" t="s">
        <v>32</v>
      </c>
      <c r="E41" s="26" t="s">
        <v>27</v>
      </c>
      <c r="F41" s="27">
        <v>0</v>
      </c>
      <c r="G41" s="28"/>
      <c r="H41" s="29">
        <f>F41*G41</f>
        <v>0</v>
      </c>
    </row>
    <row r="42" spans="3:11" ht="18" customHeight="1" x14ac:dyDescent="0.25">
      <c r="C42" s="24"/>
      <c r="D42" s="30"/>
      <c r="E42" s="26"/>
      <c r="F42" s="27"/>
      <c r="G42" s="28"/>
      <c r="H42" s="29"/>
    </row>
    <row r="43" spans="3:11" ht="18" customHeight="1" x14ac:dyDescent="0.25">
      <c r="C43" s="24">
        <v>5</v>
      </c>
      <c r="D43" s="25" t="s">
        <v>33</v>
      </c>
      <c r="E43" s="26"/>
      <c r="F43" s="27"/>
      <c r="G43" s="28"/>
      <c r="H43" s="29"/>
    </row>
    <row r="44" spans="3:11" ht="16.5" customHeight="1" x14ac:dyDescent="0.25">
      <c r="C44" s="24">
        <v>5.0999999999999996</v>
      </c>
      <c r="D44" s="30" t="s">
        <v>34</v>
      </c>
      <c r="E44" s="26" t="s">
        <v>14</v>
      </c>
      <c r="F44" s="27">
        <v>104</v>
      </c>
      <c r="G44" s="28"/>
      <c r="H44" s="29">
        <f>F44*G44</f>
        <v>0</v>
      </c>
    </row>
    <row r="45" spans="3:11" x14ac:dyDescent="0.25">
      <c r="C45" s="24">
        <v>5.2</v>
      </c>
      <c r="D45" s="34" t="s">
        <v>35</v>
      </c>
      <c r="E45" s="26" t="s">
        <v>29</v>
      </c>
      <c r="F45" s="27">
        <f>104*3.5*0.15</f>
        <v>54.6</v>
      </c>
      <c r="G45" s="28"/>
      <c r="H45" s="29">
        <f>F45*G45</f>
        <v>0</v>
      </c>
    </row>
    <row r="46" spans="3:11" x14ac:dyDescent="0.25">
      <c r="C46" s="24">
        <v>5.3</v>
      </c>
      <c r="D46" s="34" t="s">
        <v>54</v>
      </c>
      <c r="E46" s="26" t="s">
        <v>29</v>
      </c>
      <c r="F46" s="27">
        <f>104*3.5*0.05</f>
        <v>18.2</v>
      </c>
      <c r="G46" s="28"/>
      <c r="H46" s="29">
        <f>F46*G46</f>
        <v>0</v>
      </c>
    </row>
    <row r="47" spans="3:11" x14ac:dyDescent="0.25">
      <c r="C47" s="24">
        <v>5.4</v>
      </c>
      <c r="D47" s="34" t="s">
        <v>36</v>
      </c>
      <c r="E47" s="26" t="s">
        <v>29</v>
      </c>
      <c r="F47" s="27">
        <v>0</v>
      </c>
      <c r="G47" s="28"/>
      <c r="H47" s="29">
        <f>F47*G47</f>
        <v>0</v>
      </c>
    </row>
    <row r="48" spans="3:11" x14ac:dyDescent="0.25">
      <c r="C48" s="24"/>
      <c r="D48" s="30"/>
      <c r="E48" s="26"/>
      <c r="F48" s="27"/>
      <c r="G48" s="28"/>
      <c r="H48" s="29"/>
    </row>
    <row r="49" spans="3:8" ht="15.75" x14ac:dyDescent="0.25">
      <c r="C49" s="24">
        <v>6</v>
      </c>
      <c r="D49" s="25" t="s">
        <v>37</v>
      </c>
      <c r="E49" s="26"/>
      <c r="F49" s="27"/>
      <c r="G49" s="28"/>
      <c r="H49" s="29"/>
    </row>
    <row r="50" spans="3:8" x14ac:dyDescent="0.25">
      <c r="C50" s="24">
        <v>6.1</v>
      </c>
      <c r="D50" s="30" t="s">
        <v>38</v>
      </c>
      <c r="E50" s="26" t="s">
        <v>14</v>
      </c>
      <c r="F50" s="27">
        <v>0</v>
      </c>
      <c r="G50" s="28"/>
      <c r="H50" s="29">
        <f>F50*G50</f>
        <v>0</v>
      </c>
    </row>
    <row r="51" spans="3:8" x14ac:dyDescent="0.25">
      <c r="C51" s="24">
        <v>6.2</v>
      </c>
      <c r="D51" s="30" t="s">
        <v>39</v>
      </c>
      <c r="E51" s="26" t="s">
        <v>18</v>
      </c>
      <c r="F51" s="27">
        <v>0</v>
      </c>
      <c r="G51" s="28"/>
      <c r="H51" s="29">
        <f>F51*G51</f>
        <v>0</v>
      </c>
    </row>
    <row r="52" spans="3:8" x14ac:dyDescent="0.25">
      <c r="C52" s="24">
        <v>6.3</v>
      </c>
      <c r="D52" s="30" t="s">
        <v>40</v>
      </c>
      <c r="E52" s="26" t="s">
        <v>27</v>
      </c>
      <c r="F52" s="27">
        <v>0</v>
      </c>
      <c r="G52" s="28"/>
      <c r="H52" s="29">
        <f>F52*G52</f>
        <v>0</v>
      </c>
    </row>
    <row r="53" spans="3:8" x14ac:dyDescent="0.25">
      <c r="C53" s="24"/>
      <c r="D53" s="30"/>
      <c r="E53" s="26"/>
      <c r="F53" s="27"/>
      <c r="G53" s="28"/>
      <c r="H53" s="29"/>
    </row>
    <row r="54" spans="3:8" ht="15.75" x14ac:dyDescent="0.25">
      <c r="C54" s="24">
        <v>7</v>
      </c>
      <c r="D54" s="25" t="s">
        <v>41</v>
      </c>
      <c r="E54" s="26" t="s">
        <v>42</v>
      </c>
      <c r="F54" s="27">
        <v>1</v>
      </c>
      <c r="G54" s="28"/>
      <c r="H54" s="29">
        <f>F54*G54</f>
        <v>0</v>
      </c>
    </row>
    <row r="55" spans="3:8" ht="15.75" x14ac:dyDescent="0.25">
      <c r="C55" s="24"/>
      <c r="D55" s="25"/>
      <c r="E55" s="26"/>
      <c r="F55" s="27"/>
      <c r="G55" s="28"/>
      <c r="H55" s="29"/>
    </row>
    <row r="56" spans="3:8" ht="15.75" x14ac:dyDescent="0.25">
      <c r="C56" s="24">
        <v>8</v>
      </c>
      <c r="D56" s="25" t="s">
        <v>43</v>
      </c>
      <c r="E56" s="26"/>
      <c r="F56" s="27"/>
      <c r="G56" s="28"/>
      <c r="H56" s="29"/>
    </row>
    <row r="57" spans="3:8" x14ac:dyDescent="0.25">
      <c r="C57" s="24">
        <v>8.1</v>
      </c>
      <c r="D57" s="30" t="s">
        <v>44</v>
      </c>
      <c r="E57" s="26" t="s">
        <v>45</v>
      </c>
      <c r="F57" s="27">
        <v>250</v>
      </c>
      <c r="G57" s="28"/>
      <c r="H57" s="29">
        <f t="shared" ref="H57:H65" si="0">F57*G57</f>
        <v>0</v>
      </c>
    </row>
    <row r="58" spans="3:8" x14ac:dyDescent="0.25">
      <c r="C58" s="24">
        <v>8.1999999999999993</v>
      </c>
      <c r="D58" s="30" t="s">
        <v>46</v>
      </c>
      <c r="E58" s="26" t="s">
        <v>45</v>
      </c>
      <c r="F58" s="27">
        <v>80</v>
      </c>
      <c r="G58" s="28"/>
      <c r="H58" s="29">
        <f t="shared" si="0"/>
        <v>0</v>
      </c>
    </row>
    <row r="59" spans="3:8" x14ac:dyDescent="0.25">
      <c r="C59" s="24">
        <v>8.3000000000000007</v>
      </c>
      <c r="D59" s="30" t="s">
        <v>47</v>
      </c>
      <c r="E59" s="26" t="s">
        <v>45</v>
      </c>
      <c r="F59" s="27">
        <v>80</v>
      </c>
      <c r="G59" s="28"/>
      <c r="H59" s="29">
        <f t="shared" si="0"/>
        <v>0</v>
      </c>
    </row>
    <row r="60" spans="3:8" x14ac:dyDescent="0.25">
      <c r="C60" s="24">
        <v>8.4</v>
      </c>
      <c r="D60" s="30" t="s">
        <v>48</v>
      </c>
      <c r="E60" s="26" t="s">
        <v>45</v>
      </c>
      <c r="F60" s="27">
        <v>100</v>
      </c>
      <c r="G60" s="28"/>
      <c r="H60" s="29">
        <f t="shared" si="0"/>
        <v>0</v>
      </c>
    </row>
    <row r="61" spans="3:8" x14ac:dyDescent="0.25">
      <c r="C61" s="24">
        <v>8.5</v>
      </c>
      <c r="D61" s="30" t="s">
        <v>49</v>
      </c>
      <c r="E61" s="26" t="s">
        <v>45</v>
      </c>
      <c r="F61" s="27">
        <v>100</v>
      </c>
      <c r="G61" s="28"/>
      <c r="H61" s="29">
        <f t="shared" si="0"/>
        <v>0</v>
      </c>
    </row>
    <row r="62" spans="3:8" x14ac:dyDescent="0.25">
      <c r="C62" s="24">
        <v>8.6</v>
      </c>
      <c r="D62" s="30" t="s">
        <v>50</v>
      </c>
      <c r="E62" s="26" t="s">
        <v>45</v>
      </c>
      <c r="F62" s="27">
        <v>80</v>
      </c>
      <c r="G62" s="28"/>
      <c r="H62" s="29">
        <f t="shared" si="0"/>
        <v>0</v>
      </c>
    </row>
    <row r="63" spans="3:8" x14ac:dyDescent="0.25">
      <c r="C63" s="24">
        <v>8.6999999999999993</v>
      </c>
      <c r="D63" s="30" t="s">
        <v>51</v>
      </c>
      <c r="E63" s="26" t="s">
        <v>45</v>
      </c>
      <c r="F63" s="27">
        <v>100</v>
      </c>
      <c r="G63" s="28"/>
      <c r="H63" s="29">
        <f t="shared" si="0"/>
        <v>0</v>
      </c>
    </row>
    <row r="64" spans="3:8" x14ac:dyDescent="0.25">
      <c r="C64" s="24">
        <v>8.8000000000000007</v>
      </c>
      <c r="D64" s="34" t="s">
        <v>52</v>
      </c>
      <c r="E64" s="26" t="s">
        <v>45</v>
      </c>
      <c r="F64" s="27">
        <v>100</v>
      </c>
      <c r="G64" s="28"/>
      <c r="H64" s="29">
        <f t="shared" si="0"/>
        <v>0</v>
      </c>
    </row>
    <row r="65" spans="3:8" ht="15.75" thickBot="1" x14ac:dyDescent="0.3">
      <c r="C65" s="35">
        <v>8.9</v>
      </c>
      <c r="D65" s="11" t="s">
        <v>53</v>
      </c>
      <c r="E65" s="36" t="s">
        <v>45</v>
      </c>
      <c r="F65" s="37">
        <v>100</v>
      </c>
      <c r="G65" s="38"/>
      <c r="H65" s="39">
        <f t="shared" si="0"/>
        <v>0</v>
      </c>
    </row>
    <row r="66" spans="3:8" x14ac:dyDescent="0.25">
      <c r="C66" s="24"/>
      <c r="D66" s="30"/>
      <c r="E66" s="27"/>
      <c r="F66" s="27"/>
      <c r="G66" s="40"/>
      <c r="H66" s="29"/>
    </row>
    <row r="67" spans="3:8" ht="16.5" thickBot="1" x14ac:dyDescent="0.3">
      <c r="C67" s="35"/>
      <c r="D67" s="15" t="s">
        <v>69</v>
      </c>
      <c r="E67" s="37"/>
      <c r="F67" s="37"/>
      <c r="G67" s="41"/>
      <c r="H67" s="42">
        <f>SUM(H16:H66)</f>
        <v>0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52" workbookViewId="0">
      <selection activeCell="D12" sqref="D12"/>
    </sheetView>
  </sheetViews>
  <sheetFormatPr baseColWidth="10" defaultColWidth="8.7109375" defaultRowHeight="15" x14ac:dyDescent="0.25"/>
  <cols>
    <col min="1" max="3" width="8.7109375" style="2"/>
    <col min="4" max="4" width="65.42578125" style="2" customWidth="1"/>
    <col min="5" max="5" width="9.5703125" style="2" customWidth="1"/>
    <col min="6" max="6" width="10.140625" style="2" customWidth="1"/>
    <col min="7" max="7" width="15.140625" style="4" customWidth="1"/>
    <col min="8" max="8" width="15.5703125" style="4" customWidth="1"/>
    <col min="9" max="16384" width="8.7109375" style="2"/>
  </cols>
  <sheetData>
    <row r="1" spans="1:8" ht="20.25" x14ac:dyDescent="0.3">
      <c r="A1" s="62" t="s">
        <v>61</v>
      </c>
      <c r="B1" s="62"/>
      <c r="C1" s="62"/>
      <c r="D1" s="62"/>
      <c r="E1" s="62"/>
      <c r="F1" s="62"/>
      <c r="G1" s="62"/>
      <c r="H1" s="62"/>
    </row>
    <row r="2" spans="1:8" ht="20.25" x14ac:dyDescent="0.3">
      <c r="A2" s="62" t="s">
        <v>62</v>
      </c>
      <c r="B2" s="62"/>
      <c r="C2" s="62"/>
      <c r="D2" s="62"/>
      <c r="E2" s="62"/>
      <c r="F2" s="62"/>
      <c r="G2" s="62"/>
      <c r="H2" s="62"/>
    </row>
    <row r="3" spans="1:8" ht="20.25" x14ac:dyDescent="0.3">
      <c r="A3" s="62" t="s">
        <v>63</v>
      </c>
      <c r="B3" s="62"/>
      <c r="C3" s="62"/>
      <c r="D3" s="62"/>
      <c r="E3" s="62"/>
      <c r="F3" s="62"/>
      <c r="G3" s="62"/>
      <c r="H3" s="62"/>
    </row>
    <row r="4" spans="1:8" ht="20.25" x14ac:dyDescent="0.3">
      <c r="A4" s="62" t="s">
        <v>64</v>
      </c>
      <c r="B4" s="62"/>
      <c r="C4" s="62"/>
      <c r="D4" s="62"/>
      <c r="E4" s="62"/>
      <c r="F4" s="62"/>
      <c r="G4" s="62"/>
      <c r="H4" s="62"/>
    </row>
    <row r="8" spans="1:8" ht="18.75" x14ac:dyDescent="0.3">
      <c r="D8" s="3" t="s">
        <v>65</v>
      </c>
    </row>
    <row r="9" spans="1:8" ht="15.75" x14ac:dyDescent="0.25">
      <c r="D9" s="1" t="s">
        <v>66</v>
      </c>
    </row>
    <row r="10" spans="1:8" ht="15.75" x14ac:dyDescent="0.25">
      <c r="C10" s="1"/>
      <c r="D10" s="1" t="s">
        <v>0</v>
      </c>
    </row>
    <row r="11" spans="1:8" ht="15.75" thickBot="1" x14ac:dyDescent="0.3">
      <c r="D11" s="2" t="s">
        <v>67</v>
      </c>
    </row>
    <row r="12" spans="1:8" ht="15.75" x14ac:dyDescent="0.25">
      <c r="C12" s="5"/>
      <c r="D12" s="6" t="s">
        <v>1</v>
      </c>
      <c r="E12" s="7"/>
      <c r="F12" s="8"/>
      <c r="G12" s="9"/>
      <c r="H12" s="10"/>
    </row>
    <row r="13" spans="1:8" ht="15.75" thickBot="1" x14ac:dyDescent="0.3">
      <c r="C13" s="30"/>
      <c r="D13" s="43"/>
      <c r="E13" s="30"/>
      <c r="F13" s="43"/>
      <c r="G13" s="44"/>
      <c r="H13" s="45"/>
    </row>
    <row r="14" spans="1:8" ht="16.5" thickBot="1" x14ac:dyDescent="0.3">
      <c r="C14" s="46" t="s">
        <v>2</v>
      </c>
      <c r="D14" s="47" t="s">
        <v>3</v>
      </c>
      <c r="E14" s="48" t="s">
        <v>4</v>
      </c>
      <c r="F14" s="49" t="s">
        <v>68</v>
      </c>
      <c r="G14" s="50" t="s">
        <v>6</v>
      </c>
      <c r="H14" s="51" t="s">
        <v>7</v>
      </c>
    </row>
    <row r="15" spans="1:8" x14ac:dyDescent="0.25">
      <c r="C15" s="19"/>
      <c r="D15" s="7"/>
      <c r="E15" s="20"/>
      <c r="F15" s="21"/>
      <c r="G15" s="22"/>
      <c r="H15" s="23"/>
    </row>
    <row r="16" spans="1:8" ht="15.75" x14ac:dyDescent="0.25">
      <c r="C16" s="24">
        <v>1</v>
      </c>
      <c r="D16" s="25" t="s">
        <v>8</v>
      </c>
      <c r="E16" s="26"/>
      <c r="F16" s="27"/>
      <c r="G16" s="28"/>
      <c r="H16" s="29"/>
    </row>
    <row r="17" spans="3:8" x14ac:dyDescent="0.25">
      <c r="C17" s="24">
        <v>1.1000000000000001</v>
      </c>
      <c r="D17" s="30" t="s">
        <v>9</v>
      </c>
      <c r="E17" s="26" t="s">
        <v>10</v>
      </c>
      <c r="F17" s="27">
        <v>1</v>
      </c>
      <c r="G17" s="28"/>
      <c r="H17" s="29">
        <f>F17*G17</f>
        <v>0</v>
      </c>
    </row>
    <row r="18" spans="3:8" x14ac:dyDescent="0.25">
      <c r="C18" s="24">
        <v>1.2</v>
      </c>
      <c r="D18" s="30" t="s">
        <v>11</v>
      </c>
      <c r="E18" s="26" t="s">
        <v>10</v>
      </c>
      <c r="F18" s="27">
        <v>1</v>
      </c>
      <c r="G18" s="28"/>
      <c r="H18" s="29">
        <f>F18*G18</f>
        <v>0</v>
      </c>
    </row>
    <row r="19" spans="3:8" x14ac:dyDescent="0.25">
      <c r="C19" s="24"/>
      <c r="D19" s="30"/>
      <c r="E19" s="26"/>
      <c r="F19" s="27"/>
      <c r="G19" s="28"/>
      <c r="H19" s="29"/>
    </row>
    <row r="20" spans="3:8" ht="15.75" x14ac:dyDescent="0.25">
      <c r="C20" s="24">
        <v>2</v>
      </c>
      <c r="D20" s="25" t="s">
        <v>12</v>
      </c>
      <c r="E20" s="26"/>
      <c r="F20" s="27"/>
      <c r="G20" s="28"/>
      <c r="H20" s="29"/>
    </row>
    <row r="21" spans="3:8" x14ac:dyDescent="0.25">
      <c r="C21" s="24">
        <v>2.1</v>
      </c>
      <c r="D21" s="30" t="s">
        <v>13</v>
      </c>
      <c r="E21" s="26" t="s">
        <v>14</v>
      </c>
      <c r="F21" s="27">
        <v>10</v>
      </c>
      <c r="G21" s="28"/>
      <c r="H21" s="29">
        <f t="shared" ref="H21:H30" si="0">F21*G21</f>
        <v>0</v>
      </c>
    </row>
    <row r="22" spans="3:8" x14ac:dyDescent="0.25">
      <c r="C22" s="24">
        <v>2.2000000000000002</v>
      </c>
      <c r="D22" s="30" t="s">
        <v>15</v>
      </c>
      <c r="E22" s="26" t="s">
        <v>14</v>
      </c>
      <c r="F22" s="27">
        <v>0</v>
      </c>
      <c r="G22" s="28"/>
      <c r="H22" s="29">
        <f t="shared" si="0"/>
        <v>0</v>
      </c>
    </row>
    <row r="23" spans="3:8" x14ac:dyDescent="0.25">
      <c r="C23" s="24">
        <v>2.2999999999999998</v>
      </c>
      <c r="D23" s="30" t="s">
        <v>16</v>
      </c>
      <c r="E23" s="26" t="s">
        <v>14</v>
      </c>
      <c r="F23" s="27">
        <v>0</v>
      </c>
      <c r="G23" s="28"/>
      <c r="H23" s="29">
        <f t="shared" si="0"/>
        <v>0</v>
      </c>
    </row>
    <row r="24" spans="3:8" x14ac:dyDescent="0.25">
      <c r="C24" s="24">
        <v>2.4</v>
      </c>
      <c r="D24" s="30" t="s">
        <v>17</v>
      </c>
      <c r="E24" s="26" t="s">
        <v>18</v>
      </c>
      <c r="F24" s="27">
        <v>4</v>
      </c>
      <c r="G24" s="28"/>
      <c r="H24" s="29">
        <f t="shared" si="0"/>
        <v>0</v>
      </c>
    </row>
    <row r="25" spans="3:8" x14ac:dyDescent="0.25">
      <c r="C25" s="24">
        <v>2.5</v>
      </c>
      <c r="D25" s="30" t="s">
        <v>19</v>
      </c>
      <c r="E25" s="26" t="s">
        <v>18</v>
      </c>
      <c r="F25" s="27">
        <v>0</v>
      </c>
      <c r="G25" s="28"/>
      <c r="H25" s="29">
        <f t="shared" si="0"/>
        <v>0</v>
      </c>
    </row>
    <row r="26" spans="3:8" x14ac:dyDescent="0.25">
      <c r="C26" s="24">
        <v>2.6</v>
      </c>
      <c r="D26" s="30" t="s">
        <v>20</v>
      </c>
      <c r="E26" s="26" t="s">
        <v>18</v>
      </c>
      <c r="F26" s="27">
        <v>0</v>
      </c>
      <c r="G26" s="28"/>
      <c r="H26" s="29">
        <f t="shared" si="0"/>
        <v>0</v>
      </c>
    </row>
    <row r="27" spans="3:8" x14ac:dyDescent="0.25">
      <c r="C27" s="24">
        <v>2.7</v>
      </c>
      <c r="D27" s="30" t="s">
        <v>21</v>
      </c>
      <c r="E27" s="26" t="s">
        <v>14</v>
      </c>
      <c r="F27" s="27">
        <v>0</v>
      </c>
      <c r="G27" s="28"/>
      <c r="H27" s="29">
        <f t="shared" si="0"/>
        <v>0</v>
      </c>
    </row>
    <row r="28" spans="3:8" x14ac:dyDescent="0.25">
      <c r="C28" s="24">
        <v>2.8</v>
      </c>
      <c r="D28" s="30" t="s">
        <v>22</v>
      </c>
      <c r="E28" s="26" t="s">
        <v>14</v>
      </c>
      <c r="F28" s="27">
        <v>0</v>
      </c>
      <c r="G28" s="28"/>
      <c r="H28" s="29">
        <f t="shared" si="0"/>
        <v>0</v>
      </c>
    </row>
    <row r="29" spans="3:8" x14ac:dyDescent="0.25">
      <c r="C29" s="24">
        <v>2.9</v>
      </c>
      <c r="D29" s="30" t="s">
        <v>23</v>
      </c>
      <c r="E29" s="26" t="s">
        <v>14</v>
      </c>
      <c r="F29" s="27">
        <v>0</v>
      </c>
      <c r="G29" s="28"/>
      <c r="H29" s="29">
        <f t="shared" si="0"/>
        <v>0</v>
      </c>
    </row>
    <row r="30" spans="3:8" x14ac:dyDescent="0.25">
      <c r="C30" s="31">
        <v>2.1</v>
      </c>
      <c r="D30" s="30" t="s">
        <v>24</v>
      </c>
      <c r="E30" s="26" t="s">
        <v>14</v>
      </c>
      <c r="F30" s="27">
        <v>0</v>
      </c>
      <c r="G30" s="28"/>
      <c r="H30" s="29">
        <f t="shared" si="0"/>
        <v>0</v>
      </c>
    </row>
    <row r="31" spans="3:8" x14ac:dyDescent="0.25">
      <c r="C31" s="31"/>
      <c r="D31" s="30"/>
      <c r="E31" s="26"/>
      <c r="F31" s="27"/>
      <c r="G31" s="28"/>
      <c r="H31" s="29"/>
    </row>
    <row r="32" spans="3:8" ht="15.75" x14ac:dyDescent="0.25">
      <c r="C32" s="24">
        <v>3</v>
      </c>
      <c r="D32" s="25" t="s">
        <v>25</v>
      </c>
      <c r="E32" s="26"/>
      <c r="F32" s="27"/>
      <c r="G32" s="28"/>
      <c r="H32" s="29"/>
    </row>
    <row r="33" spans="3:8" x14ac:dyDescent="0.25">
      <c r="C33" s="24">
        <v>3.1</v>
      </c>
      <c r="D33" s="30" t="s">
        <v>26</v>
      </c>
      <c r="E33" s="26" t="s">
        <v>27</v>
      </c>
      <c r="F33" s="27">
        <f>1600*3.5</f>
        <v>5600</v>
      </c>
      <c r="G33" s="28"/>
      <c r="H33" s="29">
        <f>F33*G33</f>
        <v>0</v>
      </c>
    </row>
    <row r="34" spans="3:8" x14ac:dyDescent="0.25">
      <c r="C34" s="24">
        <v>3.1</v>
      </c>
      <c r="D34" s="30" t="s">
        <v>28</v>
      </c>
      <c r="E34" s="26" t="s">
        <v>29</v>
      </c>
      <c r="F34" s="27">
        <v>0</v>
      </c>
      <c r="G34" s="28"/>
      <c r="H34" s="29">
        <f>F34*G34</f>
        <v>0</v>
      </c>
    </row>
    <row r="35" spans="3:8" x14ac:dyDescent="0.25">
      <c r="C35" s="24">
        <v>3.2</v>
      </c>
      <c r="D35" s="30" t="s">
        <v>30</v>
      </c>
      <c r="E35" s="26" t="s">
        <v>29</v>
      </c>
      <c r="F35" s="27">
        <v>0</v>
      </c>
      <c r="G35" s="28"/>
      <c r="H35" s="29">
        <f>F35*G35</f>
        <v>0</v>
      </c>
    </row>
    <row r="36" spans="3:8" x14ac:dyDescent="0.25">
      <c r="C36" s="24"/>
      <c r="D36" s="30"/>
      <c r="E36" s="26"/>
      <c r="F36" s="27"/>
      <c r="G36" s="28"/>
      <c r="H36" s="29"/>
    </row>
    <row r="37" spans="3:8" ht="15.75" x14ac:dyDescent="0.25">
      <c r="C37" s="24">
        <v>4</v>
      </c>
      <c r="D37" s="25" t="s">
        <v>31</v>
      </c>
      <c r="E37" s="26"/>
      <c r="F37" s="27"/>
      <c r="G37" s="28"/>
      <c r="H37" s="29"/>
    </row>
    <row r="38" spans="3:8" x14ac:dyDescent="0.25">
      <c r="C38" s="24">
        <v>4.0999999999999996</v>
      </c>
      <c r="D38" s="33" t="s">
        <v>32</v>
      </c>
      <c r="E38" s="26" t="s">
        <v>27</v>
      </c>
      <c r="F38" s="27">
        <v>0</v>
      </c>
      <c r="G38" s="28"/>
      <c r="H38" s="29">
        <f>F38*G38</f>
        <v>0</v>
      </c>
    </row>
    <row r="39" spans="3:8" x14ac:dyDescent="0.25">
      <c r="C39" s="24"/>
      <c r="D39" s="30"/>
      <c r="E39" s="26"/>
      <c r="F39" s="27"/>
      <c r="G39" s="28"/>
      <c r="H39" s="29"/>
    </row>
    <row r="40" spans="3:8" ht="15.75" x14ac:dyDescent="0.25">
      <c r="C40" s="24">
        <v>5</v>
      </c>
      <c r="D40" s="25" t="s">
        <v>33</v>
      </c>
      <c r="E40" s="26"/>
      <c r="F40" s="27"/>
      <c r="G40" s="28"/>
      <c r="H40" s="29"/>
    </row>
    <row r="41" spans="3:8" x14ac:dyDescent="0.25">
      <c r="C41" s="24">
        <v>5.0999999999999996</v>
      </c>
      <c r="D41" s="30" t="s">
        <v>34</v>
      </c>
      <c r="E41" s="26" t="s">
        <v>14</v>
      </c>
      <c r="F41" s="27">
        <v>1600</v>
      </c>
      <c r="G41" s="28"/>
      <c r="H41" s="29">
        <f>F41*G41</f>
        <v>0</v>
      </c>
    </row>
    <row r="42" spans="3:8" ht="18" customHeight="1" x14ac:dyDescent="0.25">
      <c r="C42" s="24">
        <v>5.2</v>
      </c>
      <c r="D42" s="34" t="s">
        <v>35</v>
      </c>
      <c r="E42" s="26" t="s">
        <v>29</v>
      </c>
      <c r="F42" s="27">
        <f>3.5*0.15*1600</f>
        <v>840</v>
      </c>
      <c r="G42" s="28"/>
      <c r="H42" s="29">
        <f>F42*G42</f>
        <v>0</v>
      </c>
    </row>
    <row r="43" spans="3:8" ht="18" customHeight="1" x14ac:dyDescent="0.25">
      <c r="C43" s="24">
        <v>5.3</v>
      </c>
      <c r="D43" s="34" t="s">
        <v>54</v>
      </c>
      <c r="E43" s="26" t="s">
        <v>29</v>
      </c>
      <c r="F43" s="27">
        <f>3.5*0.05*1600</f>
        <v>280</v>
      </c>
      <c r="G43" s="28"/>
      <c r="H43" s="29">
        <f>F43*G43</f>
        <v>0</v>
      </c>
    </row>
    <row r="44" spans="3:8" ht="16.5" customHeight="1" x14ac:dyDescent="0.25">
      <c r="C44" s="24">
        <v>5.4</v>
      </c>
      <c r="D44" s="34" t="s">
        <v>36</v>
      </c>
      <c r="E44" s="26" t="s">
        <v>29</v>
      </c>
      <c r="F44" s="27">
        <v>0</v>
      </c>
      <c r="G44" s="28"/>
      <c r="H44" s="29">
        <f>F44*G44</f>
        <v>0</v>
      </c>
    </row>
    <row r="45" spans="3:8" x14ac:dyDescent="0.25">
      <c r="C45" s="24"/>
      <c r="D45" s="30"/>
      <c r="E45" s="26"/>
      <c r="F45" s="27"/>
      <c r="G45" s="28"/>
      <c r="H45" s="29"/>
    </row>
    <row r="46" spans="3:8" ht="15.75" x14ac:dyDescent="0.25">
      <c r="C46" s="24">
        <v>6</v>
      </c>
      <c r="D46" s="25" t="s">
        <v>37</v>
      </c>
      <c r="E46" s="26"/>
      <c r="F46" s="27"/>
      <c r="G46" s="28"/>
      <c r="H46" s="29"/>
    </row>
    <row r="47" spans="3:8" x14ac:dyDescent="0.25">
      <c r="C47" s="24">
        <v>6.1</v>
      </c>
      <c r="D47" s="30" t="s">
        <v>38</v>
      </c>
      <c r="E47" s="26" t="s">
        <v>14</v>
      </c>
      <c r="F47" s="27">
        <v>0</v>
      </c>
      <c r="G47" s="28"/>
      <c r="H47" s="29">
        <f>F47*G47</f>
        <v>0</v>
      </c>
    </row>
    <row r="48" spans="3:8" x14ac:dyDescent="0.25">
      <c r="C48" s="24">
        <v>6.2</v>
      </c>
      <c r="D48" s="30" t="s">
        <v>39</v>
      </c>
      <c r="E48" s="26" t="s">
        <v>18</v>
      </c>
      <c r="F48" s="27">
        <v>0</v>
      </c>
      <c r="G48" s="28"/>
      <c r="H48" s="29">
        <f>F48*G48</f>
        <v>0</v>
      </c>
    </row>
    <row r="49" spans="3:8" x14ac:dyDescent="0.25">
      <c r="C49" s="24">
        <v>6.3</v>
      </c>
      <c r="D49" s="30" t="s">
        <v>40</v>
      </c>
      <c r="E49" s="26" t="s">
        <v>27</v>
      </c>
      <c r="F49" s="27">
        <v>0</v>
      </c>
      <c r="G49" s="28"/>
      <c r="H49" s="29">
        <f>F49*G49</f>
        <v>0</v>
      </c>
    </row>
    <row r="50" spans="3:8" x14ac:dyDescent="0.25">
      <c r="C50" s="24"/>
      <c r="D50" s="30"/>
      <c r="E50" s="26"/>
      <c r="F50" s="27"/>
      <c r="G50" s="28"/>
      <c r="H50" s="29"/>
    </row>
    <row r="51" spans="3:8" ht="15.75" x14ac:dyDescent="0.25">
      <c r="C51" s="24">
        <v>7</v>
      </c>
      <c r="D51" s="25" t="s">
        <v>41</v>
      </c>
      <c r="E51" s="26" t="s">
        <v>42</v>
      </c>
      <c r="F51" s="27">
        <v>1</v>
      </c>
      <c r="G51" s="28"/>
      <c r="H51" s="29">
        <f>F51*G51</f>
        <v>0</v>
      </c>
    </row>
    <row r="52" spans="3:8" ht="15.75" x14ac:dyDescent="0.25">
      <c r="C52" s="24"/>
      <c r="D52" s="25"/>
      <c r="E52" s="26"/>
      <c r="F52" s="27"/>
      <c r="G52" s="28"/>
      <c r="H52" s="29"/>
    </row>
    <row r="53" spans="3:8" ht="15.75" x14ac:dyDescent="0.25">
      <c r="C53" s="24">
        <v>8</v>
      </c>
      <c r="D53" s="25" t="s">
        <v>43</v>
      </c>
      <c r="E53" s="26"/>
      <c r="F53" s="27"/>
      <c r="G53" s="28"/>
      <c r="H53" s="29"/>
    </row>
    <row r="54" spans="3:8" x14ac:dyDescent="0.25">
      <c r="C54" s="24">
        <v>8.1</v>
      </c>
      <c r="D54" s="30" t="s">
        <v>44</v>
      </c>
      <c r="E54" s="26" t="s">
        <v>45</v>
      </c>
      <c r="F54" s="27">
        <v>250</v>
      </c>
      <c r="G54" s="28"/>
      <c r="H54" s="29">
        <f t="shared" ref="H54:H62" si="1">F54*G54</f>
        <v>0</v>
      </c>
    </row>
    <row r="55" spans="3:8" x14ac:dyDescent="0.25">
      <c r="C55" s="24">
        <v>8.1999999999999993</v>
      </c>
      <c r="D55" s="30" t="s">
        <v>46</v>
      </c>
      <c r="E55" s="26" t="s">
        <v>45</v>
      </c>
      <c r="F55" s="27">
        <v>80</v>
      </c>
      <c r="G55" s="28"/>
      <c r="H55" s="29">
        <f t="shared" si="1"/>
        <v>0</v>
      </c>
    </row>
    <row r="56" spans="3:8" x14ac:dyDescent="0.25">
      <c r="C56" s="24">
        <v>8.3000000000000007</v>
      </c>
      <c r="D56" s="30" t="s">
        <v>47</v>
      </c>
      <c r="E56" s="26" t="s">
        <v>45</v>
      </c>
      <c r="F56" s="27">
        <v>80</v>
      </c>
      <c r="G56" s="28"/>
      <c r="H56" s="29">
        <f t="shared" si="1"/>
        <v>0</v>
      </c>
    </row>
    <row r="57" spans="3:8" x14ac:dyDescent="0.25">
      <c r="C57" s="24">
        <v>8.4</v>
      </c>
      <c r="D57" s="30" t="s">
        <v>48</v>
      </c>
      <c r="E57" s="26" t="s">
        <v>45</v>
      </c>
      <c r="F57" s="27">
        <v>100</v>
      </c>
      <c r="G57" s="28"/>
      <c r="H57" s="29">
        <f t="shared" si="1"/>
        <v>0</v>
      </c>
    </row>
    <row r="58" spans="3:8" x14ac:dyDescent="0.25">
      <c r="C58" s="24">
        <v>8.5</v>
      </c>
      <c r="D58" s="30" t="s">
        <v>49</v>
      </c>
      <c r="E58" s="26" t="s">
        <v>45</v>
      </c>
      <c r="F58" s="27">
        <v>100</v>
      </c>
      <c r="G58" s="28"/>
      <c r="H58" s="29">
        <f t="shared" si="1"/>
        <v>0</v>
      </c>
    </row>
    <row r="59" spans="3:8" x14ac:dyDescent="0.25">
      <c r="C59" s="24">
        <v>8.6</v>
      </c>
      <c r="D59" s="30" t="s">
        <v>50</v>
      </c>
      <c r="E59" s="26" t="s">
        <v>45</v>
      </c>
      <c r="F59" s="27">
        <v>80</v>
      </c>
      <c r="G59" s="28"/>
      <c r="H59" s="29">
        <f t="shared" si="1"/>
        <v>0</v>
      </c>
    </row>
    <row r="60" spans="3:8" x14ac:dyDescent="0.25">
      <c r="C60" s="24">
        <v>8.6999999999999993</v>
      </c>
      <c r="D60" s="30" t="s">
        <v>51</v>
      </c>
      <c r="E60" s="26" t="s">
        <v>45</v>
      </c>
      <c r="F60" s="27">
        <v>100</v>
      </c>
      <c r="G60" s="28"/>
      <c r="H60" s="29">
        <f t="shared" si="1"/>
        <v>0</v>
      </c>
    </row>
    <row r="61" spans="3:8" x14ac:dyDescent="0.25">
      <c r="C61" s="24">
        <v>8.8000000000000007</v>
      </c>
      <c r="D61" s="34" t="s">
        <v>52</v>
      </c>
      <c r="E61" s="26" t="s">
        <v>45</v>
      </c>
      <c r="F61" s="27">
        <v>100</v>
      </c>
      <c r="G61" s="28"/>
      <c r="H61" s="29">
        <f t="shared" si="1"/>
        <v>0</v>
      </c>
    </row>
    <row r="62" spans="3:8" ht="15.75" thickBot="1" x14ac:dyDescent="0.3">
      <c r="C62" s="35">
        <v>8.9</v>
      </c>
      <c r="D62" s="11" t="s">
        <v>53</v>
      </c>
      <c r="E62" s="36" t="s">
        <v>45</v>
      </c>
      <c r="F62" s="37">
        <v>100</v>
      </c>
      <c r="G62" s="38"/>
      <c r="H62" s="39">
        <f t="shared" si="1"/>
        <v>0</v>
      </c>
    </row>
    <row r="63" spans="3:8" x14ac:dyDescent="0.25">
      <c r="C63" s="24"/>
      <c r="D63" s="30"/>
      <c r="E63" s="27"/>
      <c r="F63" s="27"/>
      <c r="G63" s="40"/>
      <c r="H63" s="29"/>
    </row>
    <row r="64" spans="3:8" ht="16.5" thickBot="1" x14ac:dyDescent="0.3">
      <c r="C64" s="35"/>
      <c r="D64" s="15" t="s">
        <v>69</v>
      </c>
      <c r="E64" s="37"/>
      <c r="F64" s="37"/>
      <c r="G64" s="41"/>
      <c r="H64" s="42">
        <f>SUM(H16:H63)</f>
        <v>0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zoomScale="94" zoomScaleNormal="94" workbookViewId="0">
      <selection sqref="A1:XFD4"/>
    </sheetView>
  </sheetViews>
  <sheetFormatPr baseColWidth="10" defaultColWidth="8.7109375" defaultRowHeight="15" x14ac:dyDescent="0.25"/>
  <cols>
    <col min="1" max="3" width="8.7109375" style="2"/>
    <col min="4" max="4" width="65.42578125" style="2" customWidth="1"/>
    <col min="5" max="5" width="9.5703125" style="2" customWidth="1"/>
    <col min="6" max="6" width="13.42578125" style="2" customWidth="1"/>
    <col min="7" max="7" width="15.140625" style="4" customWidth="1"/>
    <col min="8" max="8" width="15.5703125" style="4" customWidth="1"/>
    <col min="9" max="16384" width="8.7109375" style="2"/>
  </cols>
  <sheetData>
    <row r="1" spans="1:8" ht="20.25" x14ac:dyDescent="0.3">
      <c r="A1" s="62" t="s">
        <v>61</v>
      </c>
      <c r="B1" s="62"/>
      <c r="C1" s="62"/>
      <c r="D1" s="62"/>
      <c r="E1" s="62"/>
      <c r="F1" s="62"/>
      <c r="G1" s="62"/>
      <c r="H1" s="62"/>
    </row>
    <row r="2" spans="1:8" ht="20.25" x14ac:dyDescent="0.3">
      <c r="A2" s="62" t="s">
        <v>62</v>
      </c>
      <c r="B2" s="62"/>
      <c r="C2" s="62"/>
      <c r="D2" s="62"/>
      <c r="E2" s="62"/>
      <c r="F2" s="62"/>
      <c r="G2" s="62"/>
      <c r="H2" s="62"/>
    </row>
    <row r="3" spans="1:8" ht="20.25" x14ac:dyDescent="0.3">
      <c r="A3" s="62" t="s">
        <v>63</v>
      </c>
      <c r="B3" s="62"/>
      <c r="C3" s="62"/>
      <c r="D3" s="62"/>
      <c r="E3" s="62"/>
      <c r="F3" s="62"/>
      <c r="G3" s="62"/>
      <c r="H3" s="62"/>
    </row>
    <row r="4" spans="1:8" ht="20.25" x14ac:dyDescent="0.3">
      <c r="A4" s="62" t="s">
        <v>64</v>
      </c>
      <c r="B4" s="62"/>
      <c r="C4" s="62"/>
      <c r="D4" s="62"/>
      <c r="E4" s="62"/>
      <c r="F4" s="62"/>
      <c r="G4" s="62"/>
      <c r="H4" s="62"/>
    </row>
    <row r="8" spans="1:8" ht="18.75" x14ac:dyDescent="0.3">
      <c r="D8" s="3" t="s">
        <v>72</v>
      </c>
    </row>
    <row r="9" spans="1:8" ht="15.75" x14ac:dyDescent="0.25">
      <c r="D9" s="1" t="s">
        <v>71</v>
      </c>
    </row>
    <row r="10" spans="1:8" ht="15.75" x14ac:dyDescent="0.25">
      <c r="C10" s="1"/>
      <c r="D10" s="1" t="s">
        <v>0</v>
      </c>
    </row>
    <row r="11" spans="1:8" ht="15.75" thickBot="1" x14ac:dyDescent="0.3">
      <c r="D11" s="2" t="s">
        <v>70</v>
      </c>
    </row>
    <row r="12" spans="1:8" ht="15.75" x14ac:dyDescent="0.25">
      <c r="C12" s="5"/>
      <c r="D12" s="6" t="s">
        <v>1</v>
      </c>
      <c r="E12" s="7"/>
      <c r="F12" s="8"/>
      <c r="G12" s="9"/>
      <c r="H12" s="10"/>
    </row>
    <row r="13" spans="1:8" ht="15.75" thickBot="1" x14ac:dyDescent="0.3">
      <c r="C13" s="30"/>
      <c r="D13" s="43"/>
      <c r="E13" s="30"/>
      <c r="F13" s="43"/>
      <c r="G13" s="44"/>
      <c r="H13" s="45"/>
    </row>
    <row r="14" spans="1:8" ht="16.5" thickBot="1" x14ac:dyDescent="0.3">
      <c r="C14" s="46" t="s">
        <v>2</v>
      </c>
      <c r="D14" s="47" t="s">
        <v>3</v>
      </c>
      <c r="E14" s="48" t="s">
        <v>4</v>
      </c>
      <c r="F14" s="49" t="s">
        <v>68</v>
      </c>
      <c r="G14" s="50" t="s">
        <v>6</v>
      </c>
      <c r="H14" s="51" t="s">
        <v>7</v>
      </c>
    </row>
    <row r="15" spans="1:8" x14ac:dyDescent="0.25">
      <c r="C15" s="19"/>
      <c r="D15" s="7"/>
      <c r="E15" s="20"/>
      <c r="F15" s="21"/>
      <c r="G15" s="22"/>
      <c r="H15" s="23"/>
    </row>
    <row r="16" spans="1:8" ht="15.75" x14ac:dyDescent="0.25">
      <c r="C16" s="24">
        <v>1</v>
      </c>
      <c r="D16" s="25" t="s">
        <v>8</v>
      </c>
      <c r="E16" s="26"/>
      <c r="F16" s="27"/>
      <c r="G16" s="28"/>
      <c r="H16" s="29"/>
    </row>
    <row r="17" spans="3:8" x14ac:dyDescent="0.25">
      <c r="C17" s="24">
        <v>1.1000000000000001</v>
      </c>
      <c r="D17" s="30" t="s">
        <v>9</v>
      </c>
      <c r="E17" s="26" t="s">
        <v>10</v>
      </c>
      <c r="F17" s="27">
        <v>1</v>
      </c>
      <c r="G17" s="28"/>
      <c r="H17" s="29">
        <f>F17*G17</f>
        <v>0</v>
      </c>
    </row>
    <row r="18" spans="3:8" x14ac:dyDescent="0.25">
      <c r="C18" s="24">
        <v>1.2</v>
      </c>
      <c r="D18" s="30" t="s">
        <v>11</v>
      </c>
      <c r="E18" s="26" t="s">
        <v>10</v>
      </c>
      <c r="F18" s="27">
        <v>1</v>
      </c>
      <c r="G18" s="28"/>
      <c r="H18" s="29">
        <f>F18*G18</f>
        <v>0</v>
      </c>
    </row>
    <row r="19" spans="3:8" x14ac:dyDescent="0.25">
      <c r="C19" s="24"/>
      <c r="D19" s="30"/>
      <c r="E19" s="26"/>
      <c r="F19" s="27"/>
      <c r="G19" s="28"/>
      <c r="H19" s="29"/>
    </row>
    <row r="20" spans="3:8" ht="15.75" x14ac:dyDescent="0.25">
      <c r="C20" s="24">
        <v>2</v>
      </c>
      <c r="D20" s="25" t="s">
        <v>12</v>
      </c>
      <c r="E20" s="26"/>
      <c r="F20" s="27"/>
      <c r="G20" s="28"/>
      <c r="H20" s="29"/>
    </row>
    <row r="21" spans="3:8" x14ac:dyDescent="0.25">
      <c r="C21" s="24">
        <v>2.1</v>
      </c>
      <c r="D21" s="30" t="s">
        <v>13</v>
      </c>
      <c r="E21" s="26" t="s">
        <v>14</v>
      </c>
      <c r="F21" s="27">
        <v>10.5</v>
      </c>
      <c r="G21" s="28"/>
      <c r="H21" s="29">
        <f>F21*G21</f>
        <v>0</v>
      </c>
    </row>
    <row r="22" spans="3:8" x14ac:dyDescent="0.25">
      <c r="C22" s="24">
        <v>2.2000000000000002</v>
      </c>
      <c r="D22" s="30" t="s">
        <v>15</v>
      </c>
      <c r="E22" s="26" t="s">
        <v>14</v>
      </c>
      <c r="F22" s="27">
        <v>0</v>
      </c>
      <c r="G22" s="28"/>
      <c r="H22" s="29">
        <f>F22*G22</f>
        <v>0</v>
      </c>
    </row>
    <row r="23" spans="3:8" x14ac:dyDescent="0.25">
      <c r="C23" s="24">
        <v>2.2999999999999998</v>
      </c>
      <c r="D23" s="30" t="s">
        <v>16</v>
      </c>
      <c r="E23" s="26" t="s">
        <v>14</v>
      </c>
      <c r="F23" s="27">
        <v>0</v>
      </c>
      <c r="G23" s="28"/>
      <c r="H23" s="29">
        <f>F23*G23</f>
        <v>0</v>
      </c>
    </row>
    <row r="24" spans="3:8" x14ac:dyDescent="0.25">
      <c r="C24" s="24">
        <v>2.4</v>
      </c>
      <c r="D24" s="30" t="s">
        <v>55</v>
      </c>
      <c r="E24" s="26" t="s">
        <v>14</v>
      </c>
      <c r="F24" s="27"/>
      <c r="G24" s="28"/>
      <c r="H24" s="29"/>
    </row>
    <row r="25" spans="3:8" x14ac:dyDescent="0.25">
      <c r="C25" s="24">
        <v>2.5</v>
      </c>
      <c r="D25" s="30" t="s">
        <v>17</v>
      </c>
      <c r="E25" s="26" t="s">
        <v>18</v>
      </c>
      <c r="F25" s="27">
        <v>4</v>
      </c>
      <c r="G25" s="28"/>
      <c r="H25" s="29">
        <f>F25*G25</f>
        <v>0</v>
      </c>
    </row>
    <row r="26" spans="3:8" x14ac:dyDescent="0.25">
      <c r="C26" s="24">
        <v>2.6</v>
      </c>
      <c r="D26" s="30" t="s">
        <v>19</v>
      </c>
      <c r="E26" s="26" t="s">
        <v>18</v>
      </c>
      <c r="F26" s="27">
        <v>0</v>
      </c>
      <c r="G26" s="28"/>
      <c r="H26" s="29">
        <f>F26*G26</f>
        <v>0</v>
      </c>
    </row>
    <row r="27" spans="3:8" x14ac:dyDescent="0.25">
      <c r="C27" s="24">
        <v>2.7</v>
      </c>
      <c r="D27" s="30" t="s">
        <v>20</v>
      </c>
      <c r="E27" s="26" t="s">
        <v>18</v>
      </c>
      <c r="F27" s="27">
        <v>0</v>
      </c>
      <c r="G27" s="28"/>
      <c r="H27" s="29">
        <f>F27*G27</f>
        <v>0</v>
      </c>
    </row>
    <row r="28" spans="3:8" x14ac:dyDescent="0.25">
      <c r="C28" s="24">
        <v>2.8</v>
      </c>
      <c r="D28" s="30" t="s">
        <v>56</v>
      </c>
      <c r="E28" s="26"/>
      <c r="F28" s="27"/>
      <c r="G28" s="28"/>
      <c r="H28" s="29"/>
    </row>
    <row r="29" spans="3:8" x14ac:dyDescent="0.25">
      <c r="C29" s="24">
        <v>2.9</v>
      </c>
      <c r="D29" s="30" t="s">
        <v>21</v>
      </c>
      <c r="E29" s="26" t="s">
        <v>14</v>
      </c>
      <c r="F29" s="27">
        <v>0</v>
      </c>
      <c r="G29" s="28"/>
      <c r="H29" s="29">
        <f>F29*G29</f>
        <v>0</v>
      </c>
    </row>
    <row r="30" spans="3:8" x14ac:dyDescent="0.25">
      <c r="C30" s="31">
        <v>2.1</v>
      </c>
      <c r="D30" s="30" t="s">
        <v>22</v>
      </c>
      <c r="E30" s="26" t="s">
        <v>14</v>
      </c>
      <c r="F30" s="27">
        <v>0</v>
      </c>
      <c r="G30" s="28"/>
      <c r="H30" s="29">
        <f>F30*G30</f>
        <v>0</v>
      </c>
    </row>
    <row r="31" spans="3:8" x14ac:dyDescent="0.25">
      <c r="C31" s="24">
        <v>2.11</v>
      </c>
      <c r="D31" s="30" t="s">
        <v>57</v>
      </c>
      <c r="E31" s="26" t="s">
        <v>27</v>
      </c>
      <c r="F31" s="27"/>
      <c r="G31" s="28"/>
      <c r="H31" s="29">
        <f>F31*G31</f>
        <v>0</v>
      </c>
    </row>
    <row r="32" spans="3:8" x14ac:dyDescent="0.25">
      <c r="C32" s="31">
        <v>2.12</v>
      </c>
      <c r="D32" s="30" t="s">
        <v>23</v>
      </c>
      <c r="E32" s="26" t="s">
        <v>14</v>
      </c>
      <c r="F32" s="27">
        <v>0</v>
      </c>
      <c r="G32" s="28"/>
      <c r="H32" s="29">
        <f>F32*G32</f>
        <v>0</v>
      </c>
    </row>
    <row r="33" spans="3:11" x14ac:dyDescent="0.25">
      <c r="C33" s="31">
        <v>2.13</v>
      </c>
      <c r="D33" s="30" t="s">
        <v>24</v>
      </c>
      <c r="E33" s="26" t="s">
        <v>14</v>
      </c>
      <c r="F33" s="27">
        <f>1563*2</f>
        <v>3126</v>
      </c>
      <c r="G33" s="28"/>
      <c r="H33" s="29">
        <f>F33*G33</f>
        <v>0</v>
      </c>
      <c r="J33" s="43"/>
    </row>
    <row r="34" spans="3:11" x14ac:dyDescent="0.25">
      <c r="C34" s="31"/>
      <c r="D34" s="30"/>
      <c r="E34" s="26"/>
      <c r="F34" s="27"/>
      <c r="G34" s="28"/>
      <c r="H34" s="29"/>
      <c r="J34" s="43"/>
      <c r="K34" s="27"/>
    </row>
    <row r="35" spans="3:11" ht="15.75" x14ac:dyDescent="0.25">
      <c r="C35" s="24">
        <v>3</v>
      </c>
      <c r="D35" s="25" t="s">
        <v>25</v>
      </c>
      <c r="E35" s="26"/>
      <c r="F35" s="27"/>
      <c r="G35" s="28"/>
      <c r="H35" s="29"/>
      <c r="J35" s="43"/>
      <c r="K35" s="27"/>
    </row>
    <row r="36" spans="3:11" x14ac:dyDescent="0.25">
      <c r="C36" s="24">
        <v>3.1</v>
      </c>
      <c r="D36" s="30" t="s">
        <v>26</v>
      </c>
      <c r="E36" s="26" t="s">
        <v>27</v>
      </c>
      <c r="F36" s="27">
        <v>0</v>
      </c>
      <c r="G36" s="28"/>
      <c r="H36" s="29">
        <f>F36*G36</f>
        <v>0</v>
      </c>
      <c r="J36" s="43"/>
      <c r="K36" s="27"/>
    </row>
    <row r="37" spans="3:11" x14ac:dyDescent="0.25">
      <c r="C37" s="24">
        <v>3.1</v>
      </c>
      <c r="D37" s="30" t="s">
        <v>28</v>
      </c>
      <c r="E37" s="26" t="s">
        <v>29</v>
      </c>
      <c r="F37" s="27">
        <v>0</v>
      </c>
      <c r="G37" s="28"/>
      <c r="H37" s="29">
        <f>F37*G37</f>
        <v>0</v>
      </c>
      <c r="J37" s="43"/>
    </row>
    <row r="38" spans="3:11" x14ac:dyDescent="0.25">
      <c r="C38" s="24">
        <v>3.2</v>
      </c>
      <c r="D38" s="30" t="s">
        <v>30</v>
      </c>
      <c r="E38" s="26" t="s">
        <v>29</v>
      </c>
      <c r="F38" s="27">
        <v>0</v>
      </c>
      <c r="G38" s="28"/>
      <c r="H38" s="29">
        <f>F38*G38</f>
        <v>0</v>
      </c>
    </row>
    <row r="39" spans="3:11" x14ac:dyDescent="0.25">
      <c r="C39" s="24"/>
      <c r="D39" s="30"/>
      <c r="E39" s="26"/>
      <c r="F39" s="27"/>
      <c r="G39" s="28"/>
      <c r="H39" s="29"/>
    </row>
    <row r="40" spans="3:11" ht="15.75" x14ac:dyDescent="0.25">
      <c r="C40" s="24">
        <v>4</v>
      </c>
      <c r="D40" s="25" t="s">
        <v>31</v>
      </c>
      <c r="E40" s="26"/>
      <c r="F40" s="27"/>
      <c r="G40" s="28"/>
      <c r="H40" s="29"/>
    </row>
    <row r="41" spans="3:11" x14ac:dyDescent="0.25">
      <c r="C41" s="24">
        <v>4.0999999999999996</v>
      </c>
      <c r="D41" s="33" t="s">
        <v>32</v>
      </c>
      <c r="E41" s="26" t="s">
        <v>27</v>
      </c>
      <c r="F41" s="27">
        <v>0</v>
      </c>
      <c r="G41" s="28"/>
      <c r="H41" s="29">
        <f>F41*G41</f>
        <v>0</v>
      </c>
    </row>
    <row r="42" spans="3:11" ht="18" customHeight="1" x14ac:dyDescent="0.25">
      <c r="C42" s="24"/>
      <c r="D42" s="30"/>
      <c r="E42" s="26"/>
      <c r="F42" s="27"/>
      <c r="G42" s="28"/>
      <c r="H42" s="29"/>
    </row>
    <row r="43" spans="3:11" ht="18" customHeight="1" x14ac:dyDescent="0.25">
      <c r="C43" s="24">
        <v>5</v>
      </c>
      <c r="D43" s="25" t="s">
        <v>33</v>
      </c>
      <c r="E43" s="26"/>
      <c r="F43" s="27"/>
      <c r="G43" s="28"/>
      <c r="H43" s="29"/>
    </row>
    <row r="44" spans="3:11" ht="16.5" customHeight="1" x14ac:dyDescent="0.25">
      <c r="C44" s="24">
        <v>5.0999999999999996</v>
      </c>
      <c r="D44" s="30" t="s">
        <v>34</v>
      </c>
      <c r="E44" s="26" t="s">
        <v>14</v>
      </c>
      <c r="F44" s="27">
        <v>1563</v>
      </c>
      <c r="G44" s="28"/>
      <c r="H44" s="29">
        <f>F44*G44</f>
        <v>0</v>
      </c>
    </row>
    <row r="45" spans="3:11" x14ac:dyDescent="0.25">
      <c r="C45" s="24">
        <v>5.2</v>
      </c>
      <c r="D45" s="34" t="s">
        <v>35</v>
      </c>
      <c r="E45" s="26" t="s">
        <v>29</v>
      </c>
      <c r="F45" s="27">
        <f>4.2*0.15*1563</f>
        <v>984.69</v>
      </c>
      <c r="G45" s="28"/>
      <c r="H45" s="29">
        <f>F45*G45</f>
        <v>0</v>
      </c>
    </row>
    <row r="46" spans="3:11" x14ac:dyDescent="0.25">
      <c r="C46" s="24">
        <v>5.3</v>
      </c>
      <c r="D46" s="34" t="s">
        <v>54</v>
      </c>
      <c r="E46" s="26" t="s">
        <v>29</v>
      </c>
      <c r="F46" s="27">
        <f>4.2*0.05*1563</f>
        <v>328.23</v>
      </c>
      <c r="G46" s="28"/>
      <c r="H46" s="29">
        <f>F46*G46</f>
        <v>0</v>
      </c>
    </row>
    <row r="47" spans="3:11" x14ac:dyDescent="0.25">
      <c r="C47" s="24">
        <v>5.4</v>
      </c>
      <c r="D47" s="34" t="s">
        <v>36</v>
      </c>
      <c r="E47" s="26" t="s">
        <v>29</v>
      </c>
      <c r="F47" s="27">
        <v>0</v>
      </c>
      <c r="G47" s="28"/>
      <c r="H47" s="29">
        <f>F47*G47</f>
        <v>0</v>
      </c>
    </row>
    <row r="48" spans="3:11" x14ac:dyDescent="0.25">
      <c r="C48" s="24"/>
      <c r="D48" s="30"/>
      <c r="E48" s="26"/>
      <c r="F48" s="27"/>
      <c r="G48" s="28"/>
      <c r="H48" s="29"/>
    </row>
    <row r="49" spans="3:8" ht="15.75" x14ac:dyDescent="0.25">
      <c r="C49" s="24">
        <v>6</v>
      </c>
      <c r="D49" s="25" t="s">
        <v>37</v>
      </c>
      <c r="E49" s="26"/>
      <c r="F49" s="27"/>
      <c r="G49" s="28"/>
      <c r="H49" s="29"/>
    </row>
    <row r="50" spans="3:8" x14ac:dyDescent="0.25">
      <c r="C50" s="24">
        <v>6.1</v>
      </c>
      <c r="D50" s="30" t="s">
        <v>38</v>
      </c>
      <c r="E50" s="26" t="s">
        <v>14</v>
      </c>
      <c r="F50" s="27">
        <v>0</v>
      </c>
      <c r="G50" s="28"/>
      <c r="H50" s="29">
        <f>F50*G50</f>
        <v>0</v>
      </c>
    </row>
    <row r="51" spans="3:8" x14ac:dyDescent="0.25">
      <c r="C51" s="24">
        <v>6.2</v>
      </c>
      <c r="D51" s="30" t="s">
        <v>39</v>
      </c>
      <c r="E51" s="26" t="s">
        <v>18</v>
      </c>
      <c r="F51" s="27">
        <v>0</v>
      </c>
      <c r="G51" s="28"/>
      <c r="H51" s="29">
        <f>F51*G51</f>
        <v>0</v>
      </c>
    </row>
    <row r="52" spans="3:8" x14ac:dyDescent="0.25">
      <c r="C52" s="24">
        <v>6.3</v>
      </c>
      <c r="D52" s="30" t="s">
        <v>40</v>
      </c>
      <c r="E52" s="26" t="s">
        <v>27</v>
      </c>
      <c r="F52" s="27">
        <v>0</v>
      </c>
      <c r="G52" s="28"/>
      <c r="H52" s="29">
        <f>F52*G52</f>
        <v>0</v>
      </c>
    </row>
    <row r="53" spans="3:8" x14ac:dyDescent="0.25">
      <c r="C53" s="24"/>
      <c r="D53" s="30"/>
      <c r="E53" s="26"/>
      <c r="F53" s="27"/>
      <c r="G53" s="28"/>
      <c r="H53" s="29"/>
    </row>
    <row r="54" spans="3:8" ht="15.75" x14ac:dyDescent="0.25">
      <c r="C54" s="24">
        <v>7</v>
      </c>
      <c r="D54" s="25" t="s">
        <v>41</v>
      </c>
      <c r="E54" s="26" t="s">
        <v>42</v>
      </c>
      <c r="F54" s="27">
        <v>1</v>
      </c>
      <c r="G54" s="28"/>
      <c r="H54" s="29">
        <f>F54*G54</f>
        <v>0</v>
      </c>
    </row>
    <row r="55" spans="3:8" ht="15.75" x14ac:dyDescent="0.25">
      <c r="C55" s="24"/>
      <c r="D55" s="25"/>
      <c r="E55" s="26"/>
      <c r="F55" s="27"/>
      <c r="G55" s="28"/>
      <c r="H55" s="29"/>
    </row>
    <row r="56" spans="3:8" ht="15.75" x14ac:dyDescent="0.25">
      <c r="C56" s="24">
        <v>8</v>
      </c>
      <c r="D56" s="25" t="s">
        <v>43</v>
      </c>
      <c r="E56" s="26"/>
      <c r="F56" s="27"/>
      <c r="G56" s="28"/>
      <c r="H56" s="29"/>
    </row>
    <row r="57" spans="3:8" x14ac:dyDescent="0.25">
      <c r="C57" s="24">
        <v>8.1</v>
      </c>
      <c r="D57" s="30" t="s">
        <v>44</v>
      </c>
      <c r="E57" s="26" t="s">
        <v>45</v>
      </c>
      <c r="F57" s="27">
        <v>250</v>
      </c>
      <c r="G57" s="28"/>
      <c r="H57" s="29">
        <f t="shared" ref="H57:H65" si="0">F57*G57</f>
        <v>0</v>
      </c>
    </row>
    <row r="58" spans="3:8" x14ac:dyDescent="0.25">
      <c r="C58" s="24">
        <v>8.1999999999999993</v>
      </c>
      <c r="D58" s="30" t="s">
        <v>46</v>
      </c>
      <c r="E58" s="26" t="s">
        <v>45</v>
      </c>
      <c r="F58" s="27">
        <v>80</v>
      </c>
      <c r="G58" s="28"/>
      <c r="H58" s="29">
        <f t="shared" si="0"/>
        <v>0</v>
      </c>
    </row>
    <row r="59" spans="3:8" x14ac:dyDescent="0.25">
      <c r="C59" s="24">
        <v>8.3000000000000007</v>
      </c>
      <c r="D59" s="30" t="s">
        <v>47</v>
      </c>
      <c r="E59" s="26" t="s">
        <v>45</v>
      </c>
      <c r="F59" s="27">
        <v>80</v>
      </c>
      <c r="G59" s="28"/>
      <c r="H59" s="29">
        <f t="shared" si="0"/>
        <v>0</v>
      </c>
    </row>
    <row r="60" spans="3:8" x14ac:dyDescent="0.25">
      <c r="C60" s="24">
        <v>8.4</v>
      </c>
      <c r="D60" s="30" t="s">
        <v>48</v>
      </c>
      <c r="E60" s="26" t="s">
        <v>45</v>
      </c>
      <c r="F60" s="27">
        <v>100</v>
      </c>
      <c r="G60" s="28"/>
      <c r="H60" s="29">
        <f t="shared" si="0"/>
        <v>0</v>
      </c>
    </row>
    <row r="61" spans="3:8" x14ac:dyDescent="0.25">
      <c r="C61" s="24">
        <v>8.5</v>
      </c>
      <c r="D61" s="30" t="s">
        <v>49</v>
      </c>
      <c r="E61" s="26" t="s">
        <v>45</v>
      </c>
      <c r="F61" s="27">
        <v>100</v>
      </c>
      <c r="G61" s="28"/>
      <c r="H61" s="29">
        <f t="shared" si="0"/>
        <v>0</v>
      </c>
    </row>
    <row r="62" spans="3:8" x14ac:dyDescent="0.25">
      <c r="C62" s="24">
        <v>8.6</v>
      </c>
      <c r="D62" s="30" t="s">
        <v>50</v>
      </c>
      <c r="E62" s="26" t="s">
        <v>45</v>
      </c>
      <c r="F62" s="27">
        <v>80</v>
      </c>
      <c r="G62" s="28"/>
      <c r="H62" s="29">
        <f t="shared" si="0"/>
        <v>0</v>
      </c>
    </row>
    <row r="63" spans="3:8" x14ac:dyDescent="0.25">
      <c r="C63" s="24">
        <v>8.6999999999999993</v>
      </c>
      <c r="D63" s="30" t="s">
        <v>51</v>
      </c>
      <c r="E63" s="26" t="s">
        <v>45</v>
      </c>
      <c r="F63" s="27">
        <v>100</v>
      </c>
      <c r="G63" s="28"/>
      <c r="H63" s="29">
        <f t="shared" si="0"/>
        <v>0</v>
      </c>
    </row>
    <row r="64" spans="3:8" x14ac:dyDescent="0.25">
      <c r="C64" s="24">
        <v>8.8000000000000007</v>
      </c>
      <c r="D64" s="34" t="s">
        <v>52</v>
      </c>
      <c r="E64" s="26" t="s">
        <v>45</v>
      </c>
      <c r="F64" s="27">
        <v>100</v>
      </c>
      <c r="G64" s="28"/>
      <c r="H64" s="29">
        <f t="shared" si="0"/>
        <v>0</v>
      </c>
    </row>
    <row r="65" spans="3:8" ht="15.75" thickBot="1" x14ac:dyDescent="0.3">
      <c r="C65" s="35">
        <v>8.9</v>
      </c>
      <c r="D65" s="11" t="s">
        <v>53</v>
      </c>
      <c r="E65" s="36" t="s">
        <v>45</v>
      </c>
      <c r="F65" s="37">
        <v>100</v>
      </c>
      <c r="G65" s="38"/>
      <c r="H65" s="39">
        <f t="shared" si="0"/>
        <v>0</v>
      </c>
    </row>
    <row r="66" spans="3:8" x14ac:dyDescent="0.25">
      <c r="C66" s="24"/>
      <c r="D66" s="30"/>
      <c r="E66" s="27"/>
      <c r="F66" s="27"/>
      <c r="G66" s="40"/>
      <c r="H66" s="29"/>
    </row>
    <row r="67" spans="3:8" ht="16.5" thickBot="1" x14ac:dyDescent="0.3">
      <c r="C67" s="35"/>
      <c r="D67" s="15" t="s">
        <v>69</v>
      </c>
      <c r="E67" s="37"/>
      <c r="F67" s="37"/>
      <c r="G67" s="41"/>
      <c r="H67" s="42">
        <f>SUM(H16:H66)</f>
        <v>0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workbookViewId="0">
      <selection sqref="A1:XFD4"/>
    </sheetView>
  </sheetViews>
  <sheetFormatPr baseColWidth="10" defaultColWidth="8.7109375" defaultRowHeight="15" x14ac:dyDescent="0.25"/>
  <cols>
    <col min="1" max="3" width="8.7109375" style="2"/>
    <col min="4" max="4" width="65.42578125" style="2" customWidth="1"/>
    <col min="5" max="5" width="9.5703125" style="2" customWidth="1"/>
    <col min="6" max="6" width="13.42578125" style="2" customWidth="1"/>
    <col min="7" max="7" width="15.140625" style="4" customWidth="1"/>
    <col min="8" max="8" width="15.5703125" style="4" customWidth="1"/>
    <col min="9" max="16384" width="8.7109375" style="2"/>
  </cols>
  <sheetData>
    <row r="1" spans="1:8" ht="20.25" x14ac:dyDescent="0.3">
      <c r="A1" s="62" t="s">
        <v>61</v>
      </c>
      <c r="B1" s="62"/>
      <c r="C1" s="62"/>
      <c r="D1" s="62"/>
      <c r="E1" s="62"/>
      <c r="F1" s="62"/>
      <c r="G1" s="62"/>
      <c r="H1" s="62"/>
    </row>
    <row r="2" spans="1:8" ht="20.25" x14ac:dyDescent="0.3">
      <c r="A2" s="62" t="s">
        <v>62</v>
      </c>
      <c r="B2" s="62"/>
      <c r="C2" s="62"/>
      <c r="D2" s="62"/>
      <c r="E2" s="62"/>
      <c r="F2" s="62"/>
      <c r="G2" s="62"/>
      <c r="H2" s="62"/>
    </row>
    <row r="3" spans="1:8" ht="20.25" x14ac:dyDescent="0.3">
      <c r="A3" s="62" t="s">
        <v>63</v>
      </c>
      <c r="B3" s="62"/>
      <c r="C3" s="62"/>
      <c r="D3" s="62"/>
      <c r="E3" s="62"/>
      <c r="F3" s="62"/>
      <c r="G3" s="62"/>
      <c r="H3" s="62"/>
    </row>
    <row r="4" spans="1:8" ht="20.25" x14ac:dyDescent="0.3">
      <c r="A4" s="62" t="s">
        <v>64</v>
      </c>
      <c r="B4" s="62"/>
      <c r="C4" s="62"/>
      <c r="D4" s="62"/>
      <c r="E4" s="62"/>
      <c r="F4" s="62"/>
      <c r="G4" s="62"/>
      <c r="H4" s="62"/>
    </row>
    <row r="8" spans="1:8" ht="18.75" x14ac:dyDescent="0.3">
      <c r="D8" s="3" t="s">
        <v>75</v>
      </c>
    </row>
    <row r="9" spans="1:8" ht="15.75" x14ac:dyDescent="0.25">
      <c r="D9" s="1" t="s">
        <v>74</v>
      </c>
    </row>
    <row r="10" spans="1:8" ht="15.75" x14ac:dyDescent="0.25">
      <c r="C10" s="1"/>
      <c r="D10" s="1" t="s">
        <v>0</v>
      </c>
    </row>
    <row r="11" spans="1:8" ht="15.75" thickBot="1" x14ac:dyDescent="0.3">
      <c r="D11" s="2" t="s">
        <v>73</v>
      </c>
    </row>
    <row r="12" spans="1:8" ht="15.75" x14ac:dyDescent="0.25">
      <c r="C12" s="5"/>
      <c r="D12" s="6" t="s">
        <v>1</v>
      </c>
      <c r="E12" s="7"/>
      <c r="F12" s="8"/>
      <c r="G12" s="9"/>
      <c r="H12" s="10"/>
    </row>
    <row r="13" spans="1:8" ht="15.75" thickBot="1" x14ac:dyDescent="0.3">
      <c r="C13" s="30"/>
      <c r="D13" s="43"/>
      <c r="E13" s="30"/>
      <c r="F13" s="43"/>
      <c r="G13" s="44"/>
      <c r="H13" s="45"/>
    </row>
    <row r="14" spans="1:8" ht="16.5" thickBot="1" x14ac:dyDescent="0.3">
      <c r="C14" s="46" t="s">
        <v>2</v>
      </c>
      <c r="D14" s="47" t="s">
        <v>3</v>
      </c>
      <c r="E14" s="48" t="s">
        <v>4</v>
      </c>
      <c r="F14" s="49" t="s">
        <v>68</v>
      </c>
      <c r="G14" s="50" t="s">
        <v>6</v>
      </c>
      <c r="H14" s="51" t="s">
        <v>7</v>
      </c>
    </row>
    <row r="15" spans="1:8" x14ac:dyDescent="0.25">
      <c r="C15" s="19"/>
      <c r="D15" s="7"/>
      <c r="E15" s="20"/>
      <c r="F15" s="21"/>
      <c r="G15" s="22"/>
      <c r="H15" s="23"/>
    </row>
    <row r="16" spans="1:8" ht="15.75" x14ac:dyDescent="0.25">
      <c r="C16" s="24">
        <v>1</v>
      </c>
      <c r="D16" s="25" t="s">
        <v>8</v>
      </c>
      <c r="E16" s="26"/>
      <c r="F16" s="27"/>
      <c r="G16" s="28"/>
      <c r="H16" s="29"/>
    </row>
    <row r="17" spans="3:8" x14ac:dyDescent="0.25">
      <c r="C17" s="24">
        <v>1.1000000000000001</v>
      </c>
      <c r="D17" s="30" t="s">
        <v>9</v>
      </c>
      <c r="E17" s="26" t="s">
        <v>10</v>
      </c>
      <c r="F17" s="27">
        <v>1</v>
      </c>
      <c r="G17" s="28"/>
      <c r="H17" s="29">
        <f>F17*G17</f>
        <v>0</v>
      </c>
    </row>
    <row r="18" spans="3:8" x14ac:dyDescent="0.25">
      <c r="C18" s="24">
        <v>1.2</v>
      </c>
      <c r="D18" s="30" t="s">
        <v>11</v>
      </c>
      <c r="E18" s="26" t="s">
        <v>10</v>
      </c>
      <c r="F18" s="27">
        <v>1</v>
      </c>
      <c r="G18" s="28"/>
      <c r="H18" s="29">
        <f>F18*G18</f>
        <v>0</v>
      </c>
    </row>
    <row r="19" spans="3:8" x14ac:dyDescent="0.25">
      <c r="C19" s="24"/>
      <c r="D19" s="30"/>
      <c r="E19" s="26"/>
      <c r="F19" s="27"/>
      <c r="G19" s="28"/>
      <c r="H19" s="29"/>
    </row>
    <row r="20" spans="3:8" ht="15.75" x14ac:dyDescent="0.25">
      <c r="C20" s="24">
        <v>2</v>
      </c>
      <c r="D20" s="25" t="s">
        <v>12</v>
      </c>
      <c r="E20" s="26"/>
      <c r="F20" s="27"/>
      <c r="G20" s="28"/>
      <c r="H20" s="29"/>
    </row>
    <row r="21" spans="3:8" x14ac:dyDescent="0.25">
      <c r="C21" s="24">
        <v>2.1</v>
      </c>
      <c r="D21" s="30" t="s">
        <v>13</v>
      </c>
      <c r="E21" s="26" t="s">
        <v>14</v>
      </c>
      <c r="F21" s="27">
        <v>0</v>
      </c>
      <c r="G21" s="28"/>
      <c r="H21" s="29">
        <f>F21*G21</f>
        <v>0</v>
      </c>
    </row>
    <row r="22" spans="3:8" x14ac:dyDescent="0.25">
      <c r="C22" s="24">
        <v>2.2000000000000002</v>
      </c>
      <c r="D22" s="30" t="s">
        <v>15</v>
      </c>
      <c r="E22" s="26" t="s">
        <v>14</v>
      </c>
      <c r="F22" s="27">
        <v>0</v>
      </c>
      <c r="G22" s="28"/>
      <c r="H22" s="29">
        <f>F22*G22</f>
        <v>0</v>
      </c>
    </row>
    <row r="23" spans="3:8" x14ac:dyDescent="0.25">
      <c r="C23" s="24">
        <v>2.2999999999999998</v>
      </c>
      <c r="D23" s="30" t="s">
        <v>16</v>
      </c>
      <c r="E23" s="26" t="s">
        <v>14</v>
      </c>
      <c r="F23" s="27">
        <v>4.8</v>
      </c>
      <c r="G23" s="28"/>
      <c r="H23" s="29">
        <f>F23*G23</f>
        <v>0</v>
      </c>
    </row>
    <row r="24" spans="3:8" x14ac:dyDescent="0.25">
      <c r="C24" s="24">
        <v>2.4</v>
      </c>
      <c r="D24" s="30" t="s">
        <v>55</v>
      </c>
      <c r="E24" s="26" t="s">
        <v>14</v>
      </c>
      <c r="F24" s="27"/>
      <c r="G24" s="28"/>
      <c r="H24" s="29"/>
    </row>
    <row r="25" spans="3:8" x14ac:dyDescent="0.25">
      <c r="C25" s="24">
        <v>2.5</v>
      </c>
      <c r="D25" s="30" t="s">
        <v>17</v>
      </c>
      <c r="E25" s="26" t="s">
        <v>18</v>
      </c>
      <c r="F25" s="27">
        <v>0</v>
      </c>
      <c r="G25" s="28"/>
      <c r="H25" s="29">
        <f>F25*G25</f>
        <v>0</v>
      </c>
    </row>
    <row r="26" spans="3:8" x14ac:dyDescent="0.25">
      <c r="C26" s="24">
        <v>2.6</v>
      </c>
      <c r="D26" s="30" t="s">
        <v>19</v>
      </c>
      <c r="E26" s="26" t="s">
        <v>18</v>
      </c>
      <c r="F26" s="27">
        <v>0</v>
      </c>
      <c r="G26" s="28"/>
      <c r="H26" s="29">
        <f>F26*G26</f>
        <v>0</v>
      </c>
    </row>
    <row r="27" spans="3:8" x14ac:dyDescent="0.25">
      <c r="C27" s="24">
        <v>2.7</v>
      </c>
      <c r="D27" s="30" t="s">
        <v>20</v>
      </c>
      <c r="E27" s="26" t="s">
        <v>18</v>
      </c>
      <c r="F27" s="27">
        <v>2</v>
      </c>
      <c r="G27" s="28"/>
      <c r="H27" s="29">
        <f>F27*G27</f>
        <v>0</v>
      </c>
    </row>
    <row r="28" spans="3:8" x14ac:dyDescent="0.25">
      <c r="C28" s="24">
        <v>2.8</v>
      </c>
      <c r="D28" s="30" t="s">
        <v>56</v>
      </c>
      <c r="E28" s="26" t="s">
        <v>18</v>
      </c>
      <c r="F28" s="27"/>
      <c r="G28" s="28"/>
      <c r="H28" s="29"/>
    </row>
    <row r="29" spans="3:8" x14ac:dyDescent="0.25">
      <c r="C29" s="24">
        <v>2.9</v>
      </c>
      <c r="D29" s="30" t="s">
        <v>21</v>
      </c>
      <c r="E29" s="26" t="s">
        <v>14</v>
      </c>
      <c r="F29" s="27">
        <v>0</v>
      </c>
      <c r="G29" s="28"/>
      <c r="H29" s="29">
        <f>F29*G29</f>
        <v>0</v>
      </c>
    </row>
    <row r="30" spans="3:8" x14ac:dyDescent="0.25">
      <c r="C30" s="31">
        <v>2.1</v>
      </c>
      <c r="D30" s="30" t="s">
        <v>22</v>
      </c>
      <c r="E30" s="26" t="s">
        <v>27</v>
      </c>
      <c r="F30" s="27">
        <v>0</v>
      </c>
      <c r="G30" s="28"/>
      <c r="H30" s="29">
        <f>F30*G30</f>
        <v>0</v>
      </c>
    </row>
    <row r="31" spans="3:8" x14ac:dyDescent="0.25">
      <c r="C31" s="24">
        <v>2.11</v>
      </c>
      <c r="D31" s="30" t="s">
        <v>57</v>
      </c>
      <c r="E31" s="26" t="s">
        <v>27</v>
      </c>
      <c r="F31" s="27"/>
      <c r="G31" s="28"/>
      <c r="H31" s="29">
        <f>F31*G31</f>
        <v>0</v>
      </c>
    </row>
    <row r="32" spans="3:8" x14ac:dyDescent="0.25">
      <c r="C32" s="31">
        <v>2.12</v>
      </c>
      <c r="D32" s="30" t="s">
        <v>23</v>
      </c>
      <c r="E32" s="26" t="s">
        <v>14</v>
      </c>
      <c r="F32" s="27">
        <v>0</v>
      </c>
      <c r="G32" s="28"/>
      <c r="H32" s="29">
        <f>F32*G32</f>
        <v>0</v>
      </c>
    </row>
    <row r="33" spans="3:11" x14ac:dyDescent="0.25">
      <c r="C33" s="31">
        <v>2.13</v>
      </c>
      <c r="D33" s="30" t="s">
        <v>24</v>
      </c>
      <c r="E33" s="26" t="s">
        <v>14</v>
      </c>
      <c r="F33" s="27">
        <f>800*2</f>
        <v>1600</v>
      </c>
      <c r="G33" s="28"/>
      <c r="H33" s="29">
        <f>F33*G33</f>
        <v>0</v>
      </c>
    </row>
    <row r="34" spans="3:11" x14ac:dyDescent="0.25">
      <c r="C34" s="31"/>
      <c r="D34" s="30"/>
      <c r="E34" s="26"/>
      <c r="F34" s="27"/>
      <c r="G34" s="28"/>
      <c r="H34" s="29"/>
      <c r="K34" s="32"/>
    </row>
    <row r="35" spans="3:11" ht="15.75" x14ac:dyDescent="0.25">
      <c r="C35" s="24">
        <v>3</v>
      </c>
      <c r="D35" s="25" t="s">
        <v>25</v>
      </c>
      <c r="E35" s="26"/>
      <c r="F35" s="27"/>
      <c r="G35" s="28"/>
      <c r="H35" s="29"/>
      <c r="K35" s="32"/>
    </row>
    <row r="36" spans="3:11" x14ac:dyDescent="0.25">
      <c r="C36" s="24">
        <v>3.1</v>
      </c>
      <c r="D36" s="30" t="s">
        <v>26</v>
      </c>
      <c r="E36" s="26" t="s">
        <v>27</v>
      </c>
      <c r="F36" s="27">
        <v>0</v>
      </c>
      <c r="G36" s="28"/>
      <c r="H36" s="29">
        <f>F36*G36</f>
        <v>0</v>
      </c>
      <c r="K36" s="32"/>
    </row>
    <row r="37" spans="3:11" x14ac:dyDescent="0.25">
      <c r="C37" s="24">
        <v>3.1</v>
      </c>
      <c r="D37" s="30" t="s">
        <v>28</v>
      </c>
      <c r="E37" s="26" t="s">
        <v>29</v>
      </c>
      <c r="F37" s="27">
        <v>0</v>
      </c>
      <c r="G37" s="28"/>
      <c r="H37" s="29">
        <f>F37*G37</f>
        <v>0</v>
      </c>
    </row>
    <row r="38" spans="3:11" x14ac:dyDescent="0.25">
      <c r="C38" s="24">
        <v>3.2</v>
      </c>
      <c r="D38" s="30" t="s">
        <v>30</v>
      </c>
      <c r="E38" s="26" t="s">
        <v>29</v>
      </c>
      <c r="F38" s="27">
        <v>0</v>
      </c>
      <c r="G38" s="28"/>
      <c r="H38" s="29">
        <f>F38*G38</f>
        <v>0</v>
      </c>
    </row>
    <row r="39" spans="3:11" x14ac:dyDescent="0.25">
      <c r="C39" s="24"/>
      <c r="D39" s="30"/>
      <c r="E39" s="26"/>
      <c r="F39" s="27"/>
      <c r="G39" s="28"/>
      <c r="H39" s="29"/>
    </row>
    <row r="40" spans="3:11" ht="15.75" x14ac:dyDescent="0.25">
      <c r="C40" s="24">
        <v>4</v>
      </c>
      <c r="D40" s="25" t="s">
        <v>31</v>
      </c>
      <c r="E40" s="26"/>
      <c r="F40" s="27"/>
      <c r="G40" s="28"/>
      <c r="H40" s="29"/>
    </row>
    <row r="41" spans="3:11" x14ac:dyDescent="0.25">
      <c r="C41" s="24">
        <v>4.0999999999999996</v>
      </c>
      <c r="D41" s="33" t="s">
        <v>32</v>
      </c>
      <c r="E41" s="26" t="s">
        <v>27</v>
      </c>
      <c r="F41" s="27">
        <v>0</v>
      </c>
      <c r="G41" s="28"/>
      <c r="H41" s="29">
        <f>F41*G41</f>
        <v>0</v>
      </c>
    </row>
    <row r="42" spans="3:11" ht="18" customHeight="1" x14ac:dyDescent="0.25">
      <c r="C42" s="24"/>
      <c r="D42" s="30"/>
      <c r="E42" s="26"/>
      <c r="F42" s="27"/>
      <c r="G42" s="28"/>
      <c r="H42" s="29"/>
    </row>
    <row r="43" spans="3:11" ht="18" customHeight="1" x14ac:dyDescent="0.25">
      <c r="C43" s="24">
        <v>5</v>
      </c>
      <c r="D43" s="25" t="s">
        <v>33</v>
      </c>
      <c r="E43" s="26"/>
      <c r="F43" s="27"/>
      <c r="G43" s="28"/>
      <c r="H43" s="29"/>
    </row>
    <row r="44" spans="3:11" ht="16.5" customHeight="1" x14ac:dyDescent="0.25">
      <c r="C44" s="24">
        <v>5.0999999999999996</v>
      </c>
      <c r="D44" s="30" t="s">
        <v>34</v>
      </c>
      <c r="E44" s="26" t="s">
        <v>14</v>
      </c>
      <c r="F44" s="27">
        <v>800</v>
      </c>
      <c r="G44" s="28"/>
      <c r="H44" s="29">
        <f>F44*G44</f>
        <v>0</v>
      </c>
    </row>
    <row r="45" spans="3:11" x14ac:dyDescent="0.25">
      <c r="C45" s="24">
        <v>5.2</v>
      </c>
      <c r="D45" s="34" t="s">
        <v>35</v>
      </c>
      <c r="E45" s="26" t="s">
        <v>29</v>
      </c>
      <c r="F45" s="27">
        <f>800*3.5*0.15</f>
        <v>420</v>
      </c>
      <c r="G45" s="28"/>
      <c r="H45" s="29">
        <f>F45*G45</f>
        <v>0</v>
      </c>
    </row>
    <row r="46" spans="3:11" x14ac:dyDescent="0.25">
      <c r="C46" s="24">
        <v>5.3</v>
      </c>
      <c r="D46" s="34" t="s">
        <v>54</v>
      </c>
      <c r="E46" s="26" t="s">
        <v>29</v>
      </c>
      <c r="F46" s="27">
        <f>800*3.5*0.05</f>
        <v>140</v>
      </c>
      <c r="G46" s="28"/>
      <c r="H46" s="29">
        <f>F46*G46</f>
        <v>0</v>
      </c>
    </row>
    <row r="47" spans="3:11" x14ac:dyDescent="0.25">
      <c r="C47" s="24">
        <v>5.4</v>
      </c>
      <c r="D47" s="34" t="s">
        <v>36</v>
      </c>
      <c r="E47" s="26" t="s">
        <v>29</v>
      </c>
      <c r="F47" s="27">
        <v>0</v>
      </c>
      <c r="G47" s="28"/>
      <c r="H47" s="29">
        <f>F47*G47</f>
        <v>0</v>
      </c>
    </row>
    <row r="48" spans="3:11" x14ac:dyDescent="0.25">
      <c r="C48" s="24"/>
      <c r="D48" s="30"/>
      <c r="E48" s="26"/>
      <c r="F48" s="27"/>
      <c r="G48" s="28"/>
      <c r="H48" s="29"/>
    </row>
    <row r="49" spans="3:8" ht="15.75" x14ac:dyDescent="0.25">
      <c r="C49" s="24">
        <v>6</v>
      </c>
      <c r="D49" s="25" t="s">
        <v>37</v>
      </c>
      <c r="E49" s="26"/>
      <c r="F49" s="27"/>
      <c r="G49" s="28"/>
      <c r="H49" s="29"/>
    </row>
    <row r="50" spans="3:8" x14ac:dyDescent="0.25">
      <c r="C50" s="24">
        <v>6.1</v>
      </c>
      <c r="D50" s="30" t="s">
        <v>38</v>
      </c>
      <c r="E50" s="26" t="s">
        <v>14</v>
      </c>
      <c r="F50" s="27">
        <v>0</v>
      </c>
      <c r="G50" s="28"/>
      <c r="H50" s="29">
        <f>F50*G50</f>
        <v>0</v>
      </c>
    </row>
    <row r="51" spans="3:8" x14ac:dyDescent="0.25">
      <c r="C51" s="24">
        <v>6.2</v>
      </c>
      <c r="D51" s="30" t="s">
        <v>39</v>
      </c>
      <c r="E51" s="26" t="s">
        <v>18</v>
      </c>
      <c r="F51" s="27">
        <v>0</v>
      </c>
      <c r="G51" s="28"/>
      <c r="H51" s="29">
        <f>F51*G51</f>
        <v>0</v>
      </c>
    </row>
    <row r="52" spans="3:8" x14ac:dyDescent="0.25">
      <c r="C52" s="24">
        <v>6.3</v>
      </c>
      <c r="D52" s="30" t="s">
        <v>40</v>
      </c>
      <c r="E52" s="26" t="s">
        <v>27</v>
      </c>
      <c r="F52" s="27">
        <v>0</v>
      </c>
      <c r="G52" s="28"/>
      <c r="H52" s="29">
        <f>F52*G52</f>
        <v>0</v>
      </c>
    </row>
    <row r="53" spans="3:8" x14ac:dyDescent="0.25">
      <c r="C53" s="24"/>
      <c r="D53" s="30"/>
      <c r="E53" s="26"/>
      <c r="F53" s="27"/>
      <c r="G53" s="28"/>
      <c r="H53" s="29"/>
    </row>
    <row r="54" spans="3:8" ht="15.75" x14ac:dyDescent="0.25">
      <c r="C54" s="24">
        <v>7</v>
      </c>
      <c r="D54" s="25" t="s">
        <v>41</v>
      </c>
      <c r="E54" s="26" t="s">
        <v>42</v>
      </c>
      <c r="F54" s="27">
        <v>1</v>
      </c>
      <c r="G54" s="28"/>
      <c r="H54" s="29">
        <f>F54*G54</f>
        <v>0</v>
      </c>
    </row>
    <row r="55" spans="3:8" ht="15.75" x14ac:dyDescent="0.25">
      <c r="C55" s="24"/>
      <c r="D55" s="25"/>
      <c r="E55" s="26"/>
      <c r="F55" s="27"/>
      <c r="G55" s="28"/>
      <c r="H55" s="29"/>
    </row>
    <row r="56" spans="3:8" ht="15.75" x14ac:dyDescent="0.25">
      <c r="C56" s="24">
        <v>8</v>
      </c>
      <c r="D56" s="25" t="s">
        <v>43</v>
      </c>
      <c r="E56" s="26"/>
      <c r="F56" s="27"/>
      <c r="G56" s="28"/>
      <c r="H56" s="29"/>
    </row>
    <row r="57" spans="3:8" x14ac:dyDescent="0.25">
      <c r="C57" s="24">
        <v>8.1</v>
      </c>
      <c r="D57" s="30" t="s">
        <v>44</v>
      </c>
      <c r="E57" s="26" t="s">
        <v>45</v>
      </c>
      <c r="F57" s="27">
        <v>250</v>
      </c>
      <c r="G57" s="28"/>
      <c r="H57" s="29">
        <f t="shared" ref="H57:H65" si="0">F57*G57</f>
        <v>0</v>
      </c>
    </row>
    <row r="58" spans="3:8" x14ac:dyDescent="0.25">
      <c r="C58" s="24">
        <v>8.1999999999999993</v>
      </c>
      <c r="D58" s="30" t="s">
        <v>46</v>
      </c>
      <c r="E58" s="26" t="s">
        <v>45</v>
      </c>
      <c r="F58" s="27">
        <v>80</v>
      </c>
      <c r="G58" s="28"/>
      <c r="H58" s="29">
        <f t="shared" si="0"/>
        <v>0</v>
      </c>
    </row>
    <row r="59" spans="3:8" x14ac:dyDescent="0.25">
      <c r="C59" s="24">
        <v>8.3000000000000007</v>
      </c>
      <c r="D59" s="30" t="s">
        <v>47</v>
      </c>
      <c r="E59" s="26" t="s">
        <v>45</v>
      </c>
      <c r="F59" s="27">
        <v>80</v>
      </c>
      <c r="G59" s="28"/>
      <c r="H59" s="29">
        <f t="shared" si="0"/>
        <v>0</v>
      </c>
    </row>
    <row r="60" spans="3:8" x14ac:dyDescent="0.25">
      <c r="C60" s="24">
        <v>8.4</v>
      </c>
      <c r="D60" s="30" t="s">
        <v>48</v>
      </c>
      <c r="E60" s="26" t="s">
        <v>45</v>
      </c>
      <c r="F60" s="27">
        <v>100</v>
      </c>
      <c r="G60" s="28"/>
      <c r="H60" s="29">
        <f t="shared" si="0"/>
        <v>0</v>
      </c>
    </row>
    <row r="61" spans="3:8" x14ac:dyDescent="0.25">
      <c r="C61" s="24">
        <v>8.5</v>
      </c>
      <c r="D61" s="30" t="s">
        <v>49</v>
      </c>
      <c r="E61" s="26" t="s">
        <v>45</v>
      </c>
      <c r="F61" s="27">
        <v>100</v>
      </c>
      <c r="G61" s="28"/>
      <c r="H61" s="29">
        <f t="shared" si="0"/>
        <v>0</v>
      </c>
    </row>
    <row r="62" spans="3:8" x14ac:dyDescent="0.25">
      <c r="C62" s="24">
        <v>8.6</v>
      </c>
      <c r="D62" s="30" t="s">
        <v>50</v>
      </c>
      <c r="E62" s="26" t="s">
        <v>45</v>
      </c>
      <c r="F62" s="27">
        <v>80</v>
      </c>
      <c r="G62" s="28"/>
      <c r="H62" s="29">
        <f t="shared" si="0"/>
        <v>0</v>
      </c>
    </row>
    <row r="63" spans="3:8" x14ac:dyDescent="0.25">
      <c r="C63" s="24">
        <v>8.6999999999999993</v>
      </c>
      <c r="D63" s="30" t="s">
        <v>51</v>
      </c>
      <c r="E63" s="26" t="s">
        <v>45</v>
      </c>
      <c r="F63" s="27">
        <v>100</v>
      </c>
      <c r="G63" s="28"/>
      <c r="H63" s="29">
        <f t="shared" si="0"/>
        <v>0</v>
      </c>
    </row>
    <row r="64" spans="3:8" x14ac:dyDescent="0.25">
      <c r="C64" s="24">
        <v>8.8000000000000007</v>
      </c>
      <c r="D64" s="34" t="s">
        <v>52</v>
      </c>
      <c r="E64" s="26" t="s">
        <v>45</v>
      </c>
      <c r="F64" s="27">
        <v>100</v>
      </c>
      <c r="G64" s="28"/>
      <c r="H64" s="29">
        <f t="shared" si="0"/>
        <v>0</v>
      </c>
    </row>
    <row r="65" spans="3:8" ht="15.75" thickBot="1" x14ac:dyDescent="0.3">
      <c r="C65" s="35">
        <v>8.9</v>
      </c>
      <c r="D65" s="11" t="s">
        <v>53</v>
      </c>
      <c r="E65" s="36" t="s">
        <v>45</v>
      </c>
      <c r="F65" s="37">
        <v>100</v>
      </c>
      <c r="G65" s="38"/>
      <c r="H65" s="39">
        <f t="shared" si="0"/>
        <v>0</v>
      </c>
    </row>
    <row r="66" spans="3:8" x14ac:dyDescent="0.25">
      <c r="C66" s="24"/>
      <c r="D66" s="30"/>
      <c r="E66" s="27"/>
      <c r="F66" s="27"/>
      <c r="G66" s="40"/>
      <c r="H66" s="29"/>
    </row>
    <row r="67" spans="3:8" ht="16.5" thickBot="1" x14ac:dyDescent="0.3">
      <c r="C67" s="35"/>
      <c r="D67" s="15" t="s">
        <v>69</v>
      </c>
      <c r="E67" s="37"/>
      <c r="F67" s="37"/>
      <c r="G67" s="41"/>
      <c r="H67" s="42">
        <f>SUM(H16:H66)</f>
        <v>0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workbookViewId="0">
      <selection sqref="A1:XFD4"/>
    </sheetView>
  </sheetViews>
  <sheetFormatPr baseColWidth="10" defaultColWidth="8.7109375" defaultRowHeight="15" x14ac:dyDescent="0.25"/>
  <cols>
    <col min="1" max="3" width="8.7109375" style="2"/>
    <col min="4" max="4" width="65.42578125" style="2" customWidth="1"/>
    <col min="5" max="5" width="9.5703125" style="2" customWidth="1"/>
    <col min="6" max="6" width="13.42578125" style="2" customWidth="1"/>
    <col min="7" max="7" width="15.140625" style="4" customWidth="1"/>
    <col min="8" max="8" width="15.5703125" style="4" customWidth="1"/>
    <col min="9" max="16384" width="8.7109375" style="2"/>
  </cols>
  <sheetData>
    <row r="1" spans="1:8" ht="20.25" x14ac:dyDescent="0.3">
      <c r="A1" s="62" t="s">
        <v>61</v>
      </c>
      <c r="B1" s="62"/>
      <c r="C1" s="62"/>
      <c r="D1" s="62"/>
      <c r="E1" s="62"/>
      <c r="F1" s="62"/>
      <c r="G1" s="62"/>
      <c r="H1" s="62"/>
    </row>
    <row r="2" spans="1:8" ht="20.25" x14ac:dyDescent="0.3">
      <c r="A2" s="62" t="s">
        <v>62</v>
      </c>
      <c r="B2" s="62"/>
      <c r="C2" s="62"/>
      <c r="D2" s="62"/>
      <c r="E2" s="62"/>
      <c r="F2" s="62"/>
      <c r="G2" s="62"/>
      <c r="H2" s="62"/>
    </row>
    <row r="3" spans="1:8" ht="20.25" x14ac:dyDescent="0.3">
      <c r="A3" s="62" t="s">
        <v>63</v>
      </c>
      <c r="B3" s="62"/>
      <c r="C3" s="62"/>
      <c r="D3" s="62"/>
      <c r="E3" s="62"/>
      <c r="F3" s="62"/>
      <c r="G3" s="62"/>
      <c r="H3" s="62"/>
    </row>
    <row r="4" spans="1:8" ht="20.25" x14ac:dyDescent="0.3">
      <c r="A4" s="62" t="s">
        <v>64</v>
      </c>
      <c r="B4" s="62"/>
      <c r="C4" s="62"/>
      <c r="D4" s="62"/>
      <c r="E4" s="62"/>
      <c r="F4" s="62"/>
      <c r="G4" s="62"/>
      <c r="H4" s="62"/>
    </row>
    <row r="8" spans="1:8" ht="18.75" x14ac:dyDescent="0.3">
      <c r="D8" s="3" t="s">
        <v>79</v>
      </c>
    </row>
    <row r="9" spans="1:8" ht="15.75" x14ac:dyDescent="0.25">
      <c r="D9" s="1" t="s">
        <v>78</v>
      </c>
    </row>
    <row r="10" spans="1:8" ht="15.75" x14ac:dyDescent="0.25">
      <c r="C10" s="1"/>
      <c r="D10" s="1" t="s">
        <v>0</v>
      </c>
    </row>
    <row r="11" spans="1:8" ht="15.75" thickBot="1" x14ac:dyDescent="0.3">
      <c r="D11" s="2" t="s">
        <v>77</v>
      </c>
    </row>
    <row r="12" spans="1:8" ht="15.75" x14ac:dyDescent="0.25">
      <c r="C12" s="5"/>
      <c r="D12" s="6" t="s">
        <v>1</v>
      </c>
      <c r="E12" s="7"/>
      <c r="F12" s="8"/>
      <c r="G12" s="9"/>
      <c r="H12" s="10"/>
    </row>
    <row r="13" spans="1:8" ht="15.75" thickBot="1" x14ac:dyDescent="0.3">
      <c r="C13" s="30"/>
      <c r="D13" s="43"/>
      <c r="E13" s="30"/>
      <c r="F13" s="43"/>
      <c r="G13" s="44"/>
      <c r="H13" s="45"/>
    </row>
    <row r="14" spans="1:8" ht="16.5" thickBot="1" x14ac:dyDescent="0.3">
      <c r="C14" s="46" t="s">
        <v>2</v>
      </c>
      <c r="D14" s="47" t="s">
        <v>3</v>
      </c>
      <c r="E14" s="48" t="s">
        <v>4</v>
      </c>
      <c r="F14" s="49" t="s">
        <v>68</v>
      </c>
      <c r="G14" s="50" t="s">
        <v>6</v>
      </c>
      <c r="H14" s="51" t="s">
        <v>7</v>
      </c>
    </row>
    <row r="15" spans="1:8" x14ac:dyDescent="0.25">
      <c r="C15" s="19"/>
      <c r="D15" s="7"/>
      <c r="E15" s="20"/>
      <c r="F15" s="21"/>
      <c r="G15" s="22"/>
      <c r="H15" s="23"/>
    </row>
    <row r="16" spans="1:8" ht="15.75" x14ac:dyDescent="0.25">
      <c r="C16" s="24">
        <v>1</v>
      </c>
      <c r="D16" s="25" t="s">
        <v>8</v>
      </c>
      <c r="E16" s="26"/>
      <c r="F16" s="27"/>
      <c r="G16" s="28"/>
      <c r="H16" s="29"/>
    </row>
    <row r="17" spans="3:8" x14ac:dyDescent="0.25">
      <c r="C17" s="24">
        <v>1.1000000000000001</v>
      </c>
      <c r="D17" s="30" t="s">
        <v>9</v>
      </c>
      <c r="E17" s="26" t="s">
        <v>10</v>
      </c>
      <c r="F17" s="27">
        <v>1</v>
      </c>
      <c r="G17" s="28"/>
      <c r="H17" s="29">
        <f>F17*G17</f>
        <v>0</v>
      </c>
    </row>
    <row r="18" spans="3:8" x14ac:dyDescent="0.25">
      <c r="C18" s="24">
        <v>1.2</v>
      </c>
      <c r="D18" s="30" t="s">
        <v>11</v>
      </c>
      <c r="E18" s="26" t="s">
        <v>10</v>
      </c>
      <c r="F18" s="27">
        <v>1</v>
      </c>
      <c r="G18" s="28"/>
      <c r="H18" s="29">
        <f>F18*G18</f>
        <v>0</v>
      </c>
    </row>
    <row r="19" spans="3:8" x14ac:dyDescent="0.25">
      <c r="C19" s="24"/>
      <c r="D19" s="30"/>
      <c r="E19" s="26"/>
      <c r="F19" s="27"/>
      <c r="G19" s="28"/>
      <c r="H19" s="29"/>
    </row>
    <row r="20" spans="3:8" ht="15.75" x14ac:dyDescent="0.25">
      <c r="C20" s="24">
        <v>2</v>
      </c>
      <c r="D20" s="25" t="s">
        <v>12</v>
      </c>
      <c r="E20" s="26"/>
      <c r="F20" s="27"/>
      <c r="G20" s="28"/>
      <c r="H20" s="29"/>
    </row>
    <row r="21" spans="3:8" x14ac:dyDescent="0.25">
      <c r="C21" s="24">
        <v>2.1</v>
      </c>
      <c r="D21" s="30" t="s">
        <v>13</v>
      </c>
      <c r="E21" s="26" t="s">
        <v>14</v>
      </c>
      <c r="F21" s="27">
        <v>4.5</v>
      </c>
      <c r="G21" s="28"/>
      <c r="H21" s="29">
        <f>F21*G21</f>
        <v>0</v>
      </c>
    </row>
    <row r="22" spans="3:8" x14ac:dyDescent="0.25">
      <c r="C22" s="24">
        <v>2.2000000000000002</v>
      </c>
      <c r="D22" s="30" t="s">
        <v>15</v>
      </c>
      <c r="E22" s="26" t="s">
        <v>14</v>
      </c>
      <c r="F22" s="27">
        <v>0</v>
      </c>
      <c r="G22" s="28"/>
      <c r="H22" s="29">
        <f>F22*G22</f>
        <v>0</v>
      </c>
    </row>
    <row r="23" spans="3:8" x14ac:dyDescent="0.25">
      <c r="C23" s="24">
        <v>2.2999999999999998</v>
      </c>
      <c r="D23" s="30" t="s">
        <v>16</v>
      </c>
      <c r="E23" s="26" t="s">
        <v>14</v>
      </c>
      <c r="F23" s="27">
        <v>0</v>
      </c>
      <c r="G23" s="28"/>
      <c r="H23" s="29">
        <f>F23*G23</f>
        <v>0</v>
      </c>
    </row>
    <row r="24" spans="3:8" x14ac:dyDescent="0.25">
      <c r="C24" s="24">
        <v>2.4</v>
      </c>
      <c r="D24" s="30" t="s">
        <v>55</v>
      </c>
      <c r="E24" s="26" t="s">
        <v>14</v>
      </c>
      <c r="F24" s="27"/>
      <c r="G24" s="28"/>
      <c r="H24" s="29"/>
    </row>
    <row r="25" spans="3:8" x14ac:dyDescent="0.25">
      <c r="C25" s="24">
        <v>2.5</v>
      </c>
      <c r="D25" s="30" t="s">
        <v>17</v>
      </c>
      <c r="E25" s="26" t="s">
        <v>18</v>
      </c>
      <c r="F25" s="27">
        <v>2</v>
      </c>
      <c r="G25" s="28"/>
      <c r="H25" s="29">
        <f>F25*G25</f>
        <v>0</v>
      </c>
    </row>
    <row r="26" spans="3:8" x14ac:dyDescent="0.25">
      <c r="C26" s="24">
        <v>2.6</v>
      </c>
      <c r="D26" s="30" t="s">
        <v>19</v>
      </c>
      <c r="E26" s="26" t="s">
        <v>18</v>
      </c>
      <c r="F26" s="27">
        <v>0</v>
      </c>
      <c r="G26" s="28"/>
      <c r="H26" s="29">
        <f>F26*G26</f>
        <v>0</v>
      </c>
    </row>
    <row r="27" spans="3:8" x14ac:dyDescent="0.25">
      <c r="C27" s="24">
        <v>2.7</v>
      </c>
      <c r="D27" s="30" t="s">
        <v>20</v>
      </c>
      <c r="E27" s="26" t="s">
        <v>18</v>
      </c>
      <c r="F27" s="27">
        <v>0</v>
      </c>
      <c r="G27" s="28"/>
      <c r="H27" s="29">
        <f>F27*G27</f>
        <v>0</v>
      </c>
    </row>
    <row r="28" spans="3:8" x14ac:dyDescent="0.25">
      <c r="C28" s="24">
        <v>2.8</v>
      </c>
      <c r="D28" s="30" t="s">
        <v>56</v>
      </c>
      <c r="E28" s="26" t="s">
        <v>18</v>
      </c>
      <c r="F28" s="27"/>
      <c r="G28" s="28"/>
      <c r="H28" s="29"/>
    </row>
    <row r="29" spans="3:8" x14ac:dyDescent="0.25">
      <c r="C29" s="24">
        <v>2.9</v>
      </c>
      <c r="D29" s="30" t="s">
        <v>21</v>
      </c>
      <c r="E29" s="26" t="s">
        <v>14</v>
      </c>
      <c r="F29" s="27">
        <v>0</v>
      </c>
      <c r="G29" s="28"/>
      <c r="H29" s="29">
        <f>F29*G29</f>
        <v>0</v>
      </c>
    </row>
    <row r="30" spans="3:8" x14ac:dyDescent="0.25">
      <c r="C30" s="31">
        <v>2.1</v>
      </c>
      <c r="D30" s="30" t="s">
        <v>22</v>
      </c>
      <c r="E30" s="26" t="s">
        <v>14</v>
      </c>
      <c r="F30" s="27">
        <v>0</v>
      </c>
      <c r="G30" s="28"/>
      <c r="H30" s="29">
        <f>F30*G30</f>
        <v>0</v>
      </c>
    </row>
    <row r="31" spans="3:8" x14ac:dyDescent="0.25">
      <c r="C31" s="24">
        <v>2.11</v>
      </c>
      <c r="D31" s="30" t="s">
        <v>57</v>
      </c>
      <c r="E31" s="26" t="s">
        <v>27</v>
      </c>
      <c r="F31" s="27"/>
      <c r="G31" s="28"/>
      <c r="H31" s="29">
        <f>F31*G31</f>
        <v>0</v>
      </c>
    </row>
    <row r="32" spans="3:8" x14ac:dyDescent="0.25">
      <c r="C32" s="31">
        <v>2.12</v>
      </c>
      <c r="D32" s="30" t="s">
        <v>23</v>
      </c>
      <c r="E32" s="26" t="s">
        <v>14</v>
      </c>
      <c r="F32" s="27">
        <v>0</v>
      </c>
      <c r="G32" s="28"/>
      <c r="H32" s="29">
        <f>F32*G32</f>
        <v>0</v>
      </c>
    </row>
    <row r="33" spans="3:11" x14ac:dyDescent="0.25">
      <c r="C33" s="31">
        <v>2.13</v>
      </c>
      <c r="D33" s="30" t="s">
        <v>24</v>
      </c>
      <c r="E33" s="26" t="s">
        <v>14</v>
      </c>
      <c r="F33" s="27">
        <v>140</v>
      </c>
      <c r="G33" s="28"/>
      <c r="H33" s="29">
        <f>F33*G33</f>
        <v>0</v>
      </c>
    </row>
    <row r="34" spans="3:11" x14ac:dyDescent="0.25">
      <c r="C34" s="31"/>
      <c r="D34" s="30"/>
      <c r="E34" s="26"/>
      <c r="F34" s="27"/>
      <c r="G34" s="28"/>
      <c r="H34" s="29"/>
      <c r="K34" s="32"/>
    </row>
    <row r="35" spans="3:11" ht="15.75" x14ac:dyDescent="0.25">
      <c r="C35" s="24">
        <v>3</v>
      </c>
      <c r="D35" s="25" t="s">
        <v>25</v>
      </c>
      <c r="E35" s="26"/>
      <c r="F35" s="27"/>
      <c r="G35" s="28"/>
      <c r="H35" s="29"/>
      <c r="K35" s="32"/>
    </row>
    <row r="36" spans="3:11" x14ac:dyDescent="0.25">
      <c r="C36" s="24">
        <v>3.1</v>
      </c>
      <c r="D36" s="30" t="s">
        <v>26</v>
      </c>
      <c r="E36" s="26" t="s">
        <v>27</v>
      </c>
      <c r="F36" s="27">
        <v>0</v>
      </c>
      <c r="G36" s="28"/>
      <c r="H36" s="29">
        <f>F36*G36</f>
        <v>0</v>
      </c>
      <c r="K36" s="32"/>
    </row>
    <row r="37" spans="3:11" x14ac:dyDescent="0.25">
      <c r="C37" s="24">
        <v>3.1</v>
      </c>
      <c r="D37" s="30" t="s">
        <v>28</v>
      </c>
      <c r="E37" s="26" t="s">
        <v>29</v>
      </c>
      <c r="F37" s="27">
        <v>0</v>
      </c>
      <c r="G37" s="28"/>
      <c r="H37" s="29">
        <f>F37*G37</f>
        <v>0</v>
      </c>
    </row>
    <row r="38" spans="3:11" x14ac:dyDescent="0.25">
      <c r="C38" s="24">
        <v>3.2</v>
      </c>
      <c r="D38" s="30" t="s">
        <v>30</v>
      </c>
      <c r="E38" s="26" t="s">
        <v>29</v>
      </c>
      <c r="F38" s="27">
        <v>0</v>
      </c>
      <c r="G38" s="28"/>
      <c r="H38" s="29">
        <f>F38*G38</f>
        <v>0</v>
      </c>
    </row>
    <row r="39" spans="3:11" x14ac:dyDescent="0.25">
      <c r="C39" s="24"/>
      <c r="D39" s="30"/>
      <c r="E39" s="26"/>
      <c r="F39" s="27"/>
      <c r="G39" s="28"/>
      <c r="H39" s="29"/>
    </row>
    <row r="40" spans="3:11" ht="15.75" x14ac:dyDescent="0.25">
      <c r="C40" s="24">
        <v>4</v>
      </c>
      <c r="D40" s="25" t="s">
        <v>31</v>
      </c>
      <c r="E40" s="26"/>
      <c r="F40" s="27"/>
      <c r="G40" s="28"/>
      <c r="H40" s="29"/>
    </row>
    <row r="41" spans="3:11" x14ac:dyDescent="0.25">
      <c r="C41" s="24">
        <v>4.0999999999999996</v>
      </c>
      <c r="D41" s="33" t="s">
        <v>32</v>
      </c>
      <c r="E41" s="26" t="s">
        <v>27</v>
      </c>
      <c r="F41" s="27">
        <v>0</v>
      </c>
      <c r="G41" s="28"/>
      <c r="H41" s="29">
        <f>F41*G41</f>
        <v>0</v>
      </c>
    </row>
    <row r="42" spans="3:11" ht="18" customHeight="1" x14ac:dyDescent="0.25">
      <c r="C42" s="24"/>
      <c r="D42" s="30"/>
      <c r="E42" s="26"/>
      <c r="F42" s="27"/>
      <c r="G42" s="28"/>
      <c r="H42" s="29"/>
    </row>
    <row r="43" spans="3:11" ht="18" customHeight="1" x14ac:dyDescent="0.25">
      <c r="C43" s="24">
        <v>5</v>
      </c>
      <c r="D43" s="25" t="s">
        <v>33</v>
      </c>
      <c r="E43" s="26"/>
      <c r="F43" s="27"/>
      <c r="G43" s="28"/>
      <c r="H43" s="29"/>
    </row>
    <row r="44" spans="3:11" ht="16.5" customHeight="1" x14ac:dyDescent="0.25">
      <c r="C44" s="24">
        <v>5.0999999999999996</v>
      </c>
      <c r="D44" s="30" t="s">
        <v>76</v>
      </c>
      <c r="E44" s="26" t="s">
        <v>14</v>
      </c>
      <c r="F44" s="27">
        <v>500</v>
      </c>
      <c r="G44" s="28"/>
      <c r="H44" s="29">
        <f>F44*G44</f>
        <v>0</v>
      </c>
    </row>
    <row r="45" spans="3:11" x14ac:dyDescent="0.25">
      <c r="C45" s="24">
        <v>5.2</v>
      </c>
      <c r="D45" s="34" t="s">
        <v>35</v>
      </c>
      <c r="E45" s="26" t="s">
        <v>29</v>
      </c>
      <c r="F45" s="27">
        <f>3.5*0.15*500</f>
        <v>262.5</v>
      </c>
      <c r="G45" s="28"/>
      <c r="H45" s="29">
        <f>F45*G45</f>
        <v>0</v>
      </c>
    </row>
    <row r="46" spans="3:11" x14ac:dyDescent="0.25">
      <c r="C46" s="24">
        <v>5.3</v>
      </c>
      <c r="D46" s="34" t="s">
        <v>54</v>
      </c>
      <c r="E46" s="26" t="s">
        <v>29</v>
      </c>
      <c r="F46" s="27">
        <f>3.5*0.05*500</f>
        <v>87.500000000000014</v>
      </c>
      <c r="G46" s="28"/>
      <c r="H46" s="29">
        <f>F46*G46</f>
        <v>0</v>
      </c>
    </row>
    <row r="47" spans="3:11" x14ac:dyDescent="0.25">
      <c r="C47" s="24">
        <v>5.4</v>
      </c>
      <c r="D47" s="34" t="s">
        <v>36</v>
      </c>
      <c r="E47" s="26" t="s">
        <v>29</v>
      </c>
      <c r="F47" s="27">
        <v>0</v>
      </c>
      <c r="G47" s="28"/>
      <c r="H47" s="29">
        <f>F47*G47</f>
        <v>0</v>
      </c>
    </row>
    <row r="48" spans="3:11" x14ac:dyDescent="0.25">
      <c r="C48" s="24"/>
      <c r="D48" s="30"/>
      <c r="E48" s="26"/>
      <c r="F48" s="27"/>
      <c r="G48" s="28"/>
      <c r="H48" s="29"/>
    </row>
    <row r="49" spans="3:8" ht="15.75" x14ac:dyDescent="0.25">
      <c r="C49" s="24">
        <v>6</v>
      </c>
      <c r="D49" s="25" t="s">
        <v>37</v>
      </c>
      <c r="E49" s="26"/>
      <c r="F49" s="27"/>
      <c r="G49" s="28"/>
      <c r="H49" s="29"/>
    </row>
    <row r="50" spans="3:8" x14ac:dyDescent="0.25">
      <c r="C50" s="24">
        <v>6.1</v>
      </c>
      <c r="D50" s="30" t="s">
        <v>38</v>
      </c>
      <c r="E50" s="26" t="s">
        <v>14</v>
      </c>
      <c r="F50" s="27">
        <v>0</v>
      </c>
      <c r="G50" s="28"/>
      <c r="H50" s="29">
        <f>F50*G50</f>
        <v>0</v>
      </c>
    </row>
    <row r="51" spans="3:8" x14ac:dyDescent="0.25">
      <c r="C51" s="24">
        <v>6.2</v>
      </c>
      <c r="D51" s="30" t="s">
        <v>39</v>
      </c>
      <c r="E51" s="26" t="s">
        <v>18</v>
      </c>
      <c r="F51" s="27">
        <v>0</v>
      </c>
      <c r="G51" s="28"/>
      <c r="H51" s="29">
        <f>F51*G51</f>
        <v>0</v>
      </c>
    </row>
    <row r="52" spans="3:8" x14ac:dyDescent="0.25">
      <c r="C52" s="24">
        <v>6.3</v>
      </c>
      <c r="D52" s="30" t="s">
        <v>40</v>
      </c>
      <c r="E52" s="26" t="s">
        <v>27</v>
      </c>
      <c r="F52" s="27">
        <v>0</v>
      </c>
      <c r="G52" s="28"/>
      <c r="H52" s="29">
        <f>F52*G52</f>
        <v>0</v>
      </c>
    </row>
    <row r="53" spans="3:8" x14ac:dyDescent="0.25">
      <c r="C53" s="24"/>
      <c r="D53" s="30"/>
      <c r="E53" s="26"/>
      <c r="F53" s="27"/>
      <c r="G53" s="28"/>
      <c r="H53" s="29"/>
    </row>
    <row r="54" spans="3:8" ht="15.75" x14ac:dyDescent="0.25">
      <c r="C54" s="24">
        <v>7</v>
      </c>
      <c r="D54" s="25" t="s">
        <v>41</v>
      </c>
      <c r="E54" s="26" t="s">
        <v>42</v>
      </c>
      <c r="F54" s="27">
        <v>1</v>
      </c>
      <c r="G54" s="28"/>
      <c r="H54" s="29">
        <f>F54*G54</f>
        <v>0</v>
      </c>
    </row>
    <row r="55" spans="3:8" ht="15.75" x14ac:dyDescent="0.25">
      <c r="C55" s="24"/>
      <c r="D55" s="25"/>
      <c r="E55" s="26"/>
      <c r="F55" s="27"/>
      <c r="G55" s="28"/>
      <c r="H55" s="29"/>
    </row>
    <row r="56" spans="3:8" ht="15.75" x14ac:dyDescent="0.25">
      <c r="C56" s="24">
        <v>8</v>
      </c>
      <c r="D56" s="25" t="s">
        <v>43</v>
      </c>
      <c r="E56" s="26"/>
      <c r="F56" s="27"/>
      <c r="G56" s="28"/>
      <c r="H56" s="29"/>
    </row>
    <row r="57" spans="3:8" x14ac:dyDescent="0.25">
      <c r="C57" s="24">
        <v>8.1</v>
      </c>
      <c r="D57" s="30" t="s">
        <v>44</v>
      </c>
      <c r="E57" s="26" t="s">
        <v>45</v>
      </c>
      <c r="F57" s="27">
        <v>250</v>
      </c>
      <c r="G57" s="28"/>
      <c r="H57" s="29">
        <f t="shared" ref="H57:H65" si="0">F57*G57</f>
        <v>0</v>
      </c>
    </row>
    <row r="58" spans="3:8" x14ac:dyDescent="0.25">
      <c r="C58" s="24">
        <v>8.1999999999999993</v>
      </c>
      <c r="D58" s="30" t="s">
        <v>46</v>
      </c>
      <c r="E58" s="26" t="s">
        <v>45</v>
      </c>
      <c r="F58" s="27">
        <v>80</v>
      </c>
      <c r="G58" s="28"/>
      <c r="H58" s="29">
        <f t="shared" si="0"/>
        <v>0</v>
      </c>
    </row>
    <row r="59" spans="3:8" x14ac:dyDescent="0.25">
      <c r="C59" s="24">
        <v>8.3000000000000007</v>
      </c>
      <c r="D59" s="30" t="s">
        <v>47</v>
      </c>
      <c r="E59" s="26" t="s">
        <v>45</v>
      </c>
      <c r="F59" s="27">
        <v>80</v>
      </c>
      <c r="G59" s="28"/>
      <c r="H59" s="29">
        <f t="shared" si="0"/>
        <v>0</v>
      </c>
    </row>
    <row r="60" spans="3:8" x14ac:dyDescent="0.25">
      <c r="C60" s="24">
        <v>8.4</v>
      </c>
      <c r="D60" s="30" t="s">
        <v>48</v>
      </c>
      <c r="E60" s="26" t="s">
        <v>45</v>
      </c>
      <c r="F60" s="27">
        <v>100</v>
      </c>
      <c r="G60" s="28"/>
      <c r="H60" s="29">
        <f t="shared" si="0"/>
        <v>0</v>
      </c>
    </row>
    <row r="61" spans="3:8" x14ac:dyDescent="0.25">
      <c r="C61" s="24">
        <v>8.5</v>
      </c>
      <c r="D61" s="30" t="s">
        <v>49</v>
      </c>
      <c r="E61" s="26" t="s">
        <v>45</v>
      </c>
      <c r="F61" s="27">
        <v>100</v>
      </c>
      <c r="G61" s="28"/>
      <c r="H61" s="29">
        <f t="shared" si="0"/>
        <v>0</v>
      </c>
    </row>
    <row r="62" spans="3:8" x14ac:dyDescent="0.25">
      <c r="C62" s="24">
        <v>8.6</v>
      </c>
      <c r="D62" s="30" t="s">
        <v>50</v>
      </c>
      <c r="E62" s="26" t="s">
        <v>45</v>
      </c>
      <c r="F62" s="27">
        <v>80</v>
      </c>
      <c r="G62" s="28"/>
      <c r="H62" s="29">
        <f t="shared" si="0"/>
        <v>0</v>
      </c>
    </row>
    <row r="63" spans="3:8" x14ac:dyDescent="0.25">
      <c r="C63" s="24">
        <v>8.6999999999999993</v>
      </c>
      <c r="D63" s="30" t="s">
        <v>51</v>
      </c>
      <c r="E63" s="26" t="s">
        <v>45</v>
      </c>
      <c r="F63" s="27">
        <v>100</v>
      </c>
      <c r="G63" s="28"/>
      <c r="H63" s="29">
        <f t="shared" si="0"/>
        <v>0</v>
      </c>
    </row>
    <row r="64" spans="3:8" x14ac:dyDescent="0.25">
      <c r="C64" s="24">
        <v>8.8000000000000007</v>
      </c>
      <c r="D64" s="34" t="s">
        <v>52</v>
      </c>
      <c r="E64" s="26" t="s">
        <v>45</v>
      </c>
      <c r="F64" s="27">
        <v>100</v>
      </c>
      <c r="G64" s="28"/>
      <c r="H64" s="29">
        <f t="shared" si="0"/>
        <v>0</v>
      </c>
    </row>
    <row r="65" spans="3:8" ht="15.75" thickBot="1" x14ac:dyDescent="0.3">
      <c r="C65" s="35">
        <v>8.9</v>
      </c>
      <c r="D65" s="11" t="s">
        <v>53</v>
      </c>
      <c r="E65" s="36" t="s">
        <v>45</v>
      </c>
      <c r="F65" s="37">
        <v>100</v>
      </c>
      <c r="G65" s="38"/>
      <c r="H65" s="39">
        <f t="shared" si="0"/>
        <v>0</v>
      </c>
    </row>
    <row r="66" spans="3:8" x14ac:dyDescent="0.25">
      <c r="C66" s="24"/>
      <c r="D66" s="30"/>
      <c r="E66" s="27"/>
      <c r="F66" s="27"/>
      <c r="G66" s="40"/>
      <c r="H66" s="29"/>
    </row>
    <row r="67" spans="3:8" ht="16.5" thickBot="1" x14ac:dyDescent="0.3">
      <c r="C67" s="35"/>
      <c r="D67" s="15" t="s">
        <v>69</v>
      </c>
      <c r="E67" s="37"/>
      <c r="F67" s="37"/>
      <c r="G67" s="41"/>
      <c r="H67" s="42">
        <f>SUM(H16:H66)</f>
        <v>0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workbookViewId="0">
      <selection activeCell="D11" sqref="D11"/>
    </sheetView>
  </sheetViews>
  <sheetFormatPr baseColWidth="10" defaultColWidth="8.7109375" defaultRowHeight="15" x14ac:dyDescent="0.25"/>
  <cols>
    <col min="1" max="3" width="8.7109375" style="2"/>
    <col min="4" max="4" width="65.42578125" style="2" customWidth="1"/>
    <col min="5" max="5" width="9.5703125" style="2" customWidth="1"/>
    <col min="6" max="6" width="13.42578125" style="2" customWidth="1"/>
    <col min="7" max="7" width="15.140625" style="4" customWidth="1"/>
    <col min="8" max="8" width="15.5703125" style="4" customWidth="1"/>
    <col min="9" max="16384" width="8.7109375" style="2"/>
  </cols>
  <sheetData>
    <row r="1" spans="1:8" ht="20.25" x14ac:dyDescent="0.3">
      <c r="A1" s="62" t="s">
        <v>61</v>
      </c>
      <c r="B1" s="62"/>
      <c r="C1" s="62"/>
      <c r="D1" s="62"/>
      <c r="E1" s="62"/>
      <c r="F1" s="62"/>
      <c r="G1" s="62"/>
      <c r="H1" s="62"/>
    </row>
    <row r="2" spans="1:8" ht="20.25" x14ac:dyDescent="0.3">
      <c r="A2" s="62" t="s">
        <v>62</v>
      </c>
      <c r="B2" s="62"/>
      <c r="C2" s="62"/>
      <c r="D2" s="62"/>
      <c r="E2" s="62"/>
      <c r="F2" s="62"/>
      <c r="G2" s="62"/>
      <c r="H2" s="62"/>
    </row>
    <row r="3" spans="1:8" ht="20.25" x14ac:dyDescent="0.3">
      <c r="A3" s="62" t="s">
        <v>63</v>
      </c>
      <c r="B3" s="62"/>
      <c r="C3" s="62"/>
      <c r="D3" s="62"/>
      <c r="E3" s="62"/>
      <c r="F3" s="62"/>
      <c r="G3" s="62"/>
      <c r="H3" s="62"/>
    </row>
    <row r="4" spans="1:8" ht="20.25" x14ac:dyDescent="0.3">
      <c r="A4" s="62" t="s">
        <v>64</v>
      </c>
      <c r="B4" s="62"/>
      <c r="C4" s="62"/>
      <c r="D4" s="62"/>
      <c r="E4" s="62"/>
      <c r="F4" s="62"/>
      <c r="G4" s="62"/>
      <c r="H4" s="62"/>
    </row>
    <row r="8" spans="1:8" ht="18.75" x14ac:dyDescent="0.3">
      <c r="D8" s="3" t="s">
        <v>82</v>
      </c>
    </row>
    <row r="9" spans="1:8" ht="15.75" x14ac:dyDescent="0.25">
      <c r="D9" s="1" t="s">
        <v>81</v>
      </c>
    </row>
    <row r="10" spans="1:8" ht="15.75" x14ac:dyDescent="0.25">
      <c r="C10" s="1"/>
      <c r="D10" s="1" t="s">
        <v>0</v>
      </c>
    </row>
    <row r="11" spans="1:8" ht="15.75" thickBot="1" x14ac:dyDescent="0.3">
      <c r="D11" s="2" t="s">
        <v>80</v>
      </c>
    </row>
    <row r="12" spans="1:8" ht="15.75" x14ac:dyDescent="0.25">
      <c r="C12" s="5"/>
      <c r="D12" s="6" t="s">
        <v>1</v>
      </c>
      <c r="E12" s="7"/>
      <c r="F12" s="8"/>
      <c r="G12" s="9"/>
      <c r="H12" s="10"/>
    </row>
    <row r="13" spans="1:8" ht="15.75" thickBot="1" x14ac:dyDescent="0.3">
      <c r="C13" s="30"/>
      <c r="D13" s="43"/>
      <c r="E13" s="30"/>
      <c r="F13" s="43"/>
      <c r="G13" s="44"/>
      <c r="H13" s="45"/>
    </row>
    <row r="14" spans="1:8" ht="16.5" thickBot="1" x14ac:dyDescent="0.3">
      <c r="C14" s="48" t="s">
        <v>2</v>
      </c>
      <c r="D14" s="47" t="s">
        <v>3</v>
      </c>
      <c r="E14" s="48" t="s">
        <v>4</v>
      </c>
      <c r="F14" s="49" t="s">
        <v>68</v>
      </c>
      <c r="G14" s="50" t="s">
        <v>6</v>
      </c>
      <c r="H14" s="51" t="s">
        <v>7</v>
      </c>
    </row>
    <row r="15" spans="1:8" x14ac:dyDescent="0.25">
      <c r="C15" s="19"/>
      <c r="D15" s="7"/>
      <c r="E15" s="20"/>
      <c r="F15" s="21"/>
      <c r="G15" s="22"/>
      <c r="H15" s="23"/>
    </row>
    <row r="16" spans="1:8" ht="15.75" x14ac:dyDescent="0.25">
      <c r="C16" s="24">
        <v>1</v>
      </c>
      <c r="D16" s="25" t="s">
        <v>8</v>
      </c>
      <c r="E16" s="26"/>
      <c r="F16" s="27"/>
      <c r="G16" s="28"/>
      <c r="H16" s="29"/>
    </row>
    <row r="17" spans="3:8" x14ac:dyDescent="0.25">
      <c r="C17" s="24">
        <v>1.1000000000000001</v>
      </c>
      <c r="D17" s="30" t="s">
        <v>9</v>
      </c>
      <c r="E17" s="26" t="s">
        <v>10</v>
      </c>
      <c r="F17" s="27">
        <v>1</v>
      </c>
      <c r="G17" s="28"/>
      <c r="H17" s="29">
        <f>F17*G17</f>
        <v>0</v>
      </c>
    </row>
    <row r="18" spans="3:8" x14ac:dyDescent="0.25">
      <c r="C18" s="24">
        <v>1.2</v>
      </c>
      <c r="D18" s="30" t="s">
        <v>11</v>
      </c>
      <c r="E18" s="26" t="s">
        <v>10</v>
      </c>
      <c r="F18" s="27">
        <v>1</v>
      </c>
      <c r="G18" s="28"/>
      <c r="H18" s="29">
        <f>F18*G18</f>
        <v>0</v>
      </c>
    </row>
    <row r="19" spans="3:8" x14ac:dyDescent="0.25">
      <c r="C19" s="24"/>
      <c r="D19" s="30"/>
      <c r="E19" s="26"/>
      <c r="F19" s="27"/>
      <c r="G19" s="28"/>
      <c r="H19" s="29"/>
    </row>
    <row r="20" spans="3:8" ht="15.75" x14ac:dyDescent="0.25">
      <c r="C20" s="24">
        <v>2</v>
      </c>
      <c r="D20" s="25" t="s">
        <v>12</v>
      </c>
      <c r="E20" s="26"/>
      <c r="F20" s="27"/>
      <c r="G20" s="28"/>
      <c r="H20" s="29"/>
    </row>
    <row r="21" spans="3:8" x14ac:dyDescent="0.25">
      <c r="C21" s="24">
        <v>2.1</v>
      </c>
      <c r="D21" s="30" t="s">
        <v>13</v>
      </c>
      <c r="E21" s="26" t="s">
        <v>14</v>
      </c>
      <c r="F21" s="27">
        <v>0</v>
      </c>
      <c r="G21" s="28"/>
      <c r="H21" s="29">
        <f t="shared" ref="H21:H33" si="0">F21*G21</f>
        <v>0</v>
      </c>
    </row>
    <row r="22" spans="3:8" x14ac:dyDescent="0.25">
      <c r="C22" s="24">
        <v>2.2000000000000002</v>
      </c>
      <c r="D22" s="30" t="s">
        <v>15</v>
      </c>
      <c r="E22" s="26" t="s">
        <v>14</v>
      </c>
      <c r="F22" s="27">
        <v>0</v>
      </c>
      <c r="G22" s="28"/>
      <c r="H22" s="29">
        <f t="shared" si="0"/>
        <v>0</v>
      </c>
    </row>
    <row r="23" spans="3:8" x14ac:dyDescent="0.25">
      <c r="C23" s="24">
        <v>2.2999999999999998</v>
      </c>
      <c r="D23" s="30" t="s">
        <v>16</v>
      </c>
      <c r="E23" s="26" t="s">
        <v>14</v>
      </c>
      <c r="F23" s="27">
        <v>0</v>
      </c>
      <c r="G23" s="28"/>
      <c r="H23" s="29">
        <f t="shared" si="0"/>
        <v>0</v>
      </c>
    </row>
    <row r="24" spans="3:8" x14ac:dyDescent="0.25">
      <c r="C24" s="24">
        <v>2.4</v>
      </c>
      <c r="D24" s="30" t="s">
        <v>55</v>
      </c>
      <c r="E24" s="26" t="s">
        <v>14</v>
      </c>
      <c r="F24" s="27">
        <v>4.5</v>
      </c>
      <c r="G24" s="28"/>
      <c r="H24" s="29">
        <f t="shared" si="0"/>
        <v>0</v>
      </c>
    </row>
    <row r="25" spans="3:8" x14ac:dyDescent="0.25">
      <c r="C25" s="24">
        <v>2.5</v>
      </c>
      <c r="D25" s="30" t="s">
        <v>17</v>
      </c>
      <c r="E25" s="26" t="s">
        <v>18</v>
      </c>
      <c r="F25" s="27">
        <v>0</v>
      </c>
      <c r="G25" s="28"/>
      <c r="H25" s="29">
        <f t="shared" si="0"/>
        <v>0</v>
      </c>
    </row>
    <row r="26" spans="3:8" x14ac:dyDescent="0.25">
      <c r="C26" s="24">
        <v>2.6</v>
      </c>
      <c r="D26" s="30" t="s">
        <v>19</v>
      </c>
      <c r="E26" s="26" t="s">
        <v>18</v>
      </c>
      <c r="F26" s="27">
        <v>0</v>
      </c>
      <c r="G26" s="28"/>
      <c r="H26" s="29">
        <f t="shared" si="0"/>
        <v>0</v>
      </c>
    </row>
    <row r="27" spans="3:8" x14ac:dyDescent="0.25">
      <c r="C27" s="24">
        <v>2.7</v>
      </c>
      <c r="D27" s="30" t="s">
        <v>20</v>
      </c>
      <c r="E27" s="26" t="s">
        <v>18</v>
      </c>
      <c r="F27" s="27">
        <v>0</v>
      </c>
      <c r="G27" s="28"/>
      <c r="H27" s="29">
        <f t="shared" si="0"/>
        <v>0</v>
      </c>
    </row>
    <row r="28" spans="3:8" x14ac:dyDescent="0.25">
      <c r="C28" s="24">
        <v>2.8</v>
      </c>
      <c r="D28" s="30" t="s">
        <v>56</v>
      </c>
      <c r="E28" s="26" t="s">
        <v>18</v>
      </c>
      <c r="F28" s="27">
        <v>2</v>
      </c>
      <c r="G28" s="28"/>
      <c r="H28" s="29">
        <f t="shared" si="0"/>
        <v>0</v>
      </c>
    </row>
    <row r="29" spans="3:8" x14ac:dyDescent="0.25">
      <c r="C29" s="24">
        <v>2.9</v>
      </c>
      <c r="D29" s="30" t="s">
        <v>21</v>
      </c>
      <c r="E29" s="26" t="s">
        <v>14</v>
      </c>
      <c r="F29" s="27">
        <v>0</v>
      </c>
      <c r="G29" s="28"/>
      <c r="H29" s="29">
        <f t="shared" si="0"/>
        <v>0</v>
      </c>
    </row>
    <row r="30" spans="3:8" x14ac:dyDescent="0.25">
      <c r="C30" s="31">
        <v>2.1</v>
      </c>
      <c r="D30" s="30" t="s">
        <v>22</v>
      </c>
      <c r="E30" s="26" t="s">
        <v>27</v>
      </c>
      <c r="F30" s="27">
        <v>0</v>
      </c>
      <c r="G30" s="28"/>
      <c r="H30" s="29">
        <f t="shared" si="0"/>
        <v>0</v>
      </c>
    </row>
    <row r="31" spans="3:8" x14ac:dyDescent="0.25">
      <c r="C31" s="24">
        <v>2.11</v>
      </c>
      <c r="D31" s="30" t="s">
        <v>57</v>
      </c>
      <c r="E31" s="26" t="s">
        <v>27</v>
      </c>
      <c r="F31" s="27"/>
      <c r="G31" s="28"/>
      <c r="H31" s="29">
        <f t="shared" si="0"/>
        <v>0</v>
      </c>
    </row>
    <row r="32" spans="3:8" x14ac:dyDescent="0.25">
      <c r="C32" s="31">
        <v>2.12</v>
      </c>
      <c r="D32" s="30" t="s">
        <v>23</v>
      </c>
      <c r="E32" s="26" t="s">
        <v>14</v>
      </c>
      <c r="F32" s="27">
        <v>0</v>
      </c>
      <c r="G32" s="28"/>
      <c r="H32" s="29">
        <f t="shared" si="0"/>
        <v>0</v>
      </c>
    </row>
    <row r="33" spans="3:11" x14ac:dyDescent="0.25">
      <c r="C33" s="31">
        <v>2.13</v>
      </c>
      <c r="D33" s="30" t="s">
        <v>24</v>
      </c>
      <c r="E33" s="26" t="s">
        <v>14</v>
      </c>
      <c r="F33" s="27">
        <v>0</v>
      </c>
      <c r="G33" s="28"/>
      <c r="H33" s="29">
        <f t="shared" si="0"/>
        <v>0</v>
      </c>
    </row>
    <row r="34" spans="3:11" x14ac:dyDescent="0.25">
      <c r="C34" s="31"/>
      <c r="D34" s="30"/>
      <c r="E34" s="26"/>
      <c r="F34" s="27"/>
      <c r="G34" s="28"/>
      <c r="H34" s="29"/>
      <c r="K34" s="32"/>
    </row>
    <row r="35" spans="3:11" ht="15.75" x14ac:dyDescent="0.25">
      <c r="C35" s="24">
        <v>3</v>
      </c>
      <c r="D35" s="25" t="s">
        <v>25</v>
      </c>
      <c r="E35" s="26"/>
      <c r="F35" s="27"/>
      <c r="G35" s="28"/>
      <c r="H35" s="29"/>
      <c r="K35" s="32"/>
    </row>
    <row r="36" spans="3:11" x14ac:dyDescent="0.25">
      <c r="C36" s="24">
        <v>3.1</v>
      </c>
      <c r="D36" s="30" t="s">
        <v>26</v>
      </c>
      <c r="E36" s="26" t="s">
        <v>27</v>
      </c>
      <c r="F36" s="27">
        <f>400*3.5</f>
        <v>1400</v>
      </c>
      <c r="G36" s="28"/>
      <c r="H36" s="29">
        <f>F36*G36</f>
        <v>0</v>
      </c>
      <c r="K36" s="32"/>
    </row>
    <row r="37" spans="3:11" x14ac:dyDescent="0.25">
      <c r="C37" s="24">
        <v>3.1</v>
      </c>
      <c r="D37" s="30" t="s">
        <v>28</v>
      </c>
      <c r="E37" s="26" t="s">
        <v>29</v>
      </c>
      <c r="F37" s="27">
        <v>0</v>
      </c>
      <c r="G37" s="28"/>
      <c r="H37" s="29">
        <f>F37*G37</f>
        <v>0</v>
      </c>
    </row>
    <row r="38" spans="3:11" x14ac:dyDescent="0.25">
      <c r="C38" s="24">
        <v>3.2</v>
      </c>
      <c r="D38" s="30" t="s">
        <v>30</v>
      </c>
      <c r="E38" s="26" t="s">
        <v>29</v>
      </c>
      <c r="F38" s="27">
        <v>0</v>
      </c>
      <c r="G38" s="28"/>
      <c r="H38" s="29">
        <f>F38*G38</f>
        <v>0</v>
      </c>
    </row>
    <row r="39" spans="3:11" x14ac:dyDescent="0.25">
      <c r="C39" s="24"/>
      <c r="D39" s="30"/>
      <c r="E39" s="26"/>
      <c r="F39" s="27"/>
      <c r="G39" s="28"/>
      <c r="H39" s="29"/>
    </row>
    <row r="40" spans="3:11" ht="15.75" x14ac:dyDescent="0.25">
      <c r="C40" s="24">
        <v>4</v>
      </c>
      <c r="D40" s="25" t="s">
        <v>31</v>
      </c>
      <c r="E40" s="26"/>
      <c r="F40" s="27"/>
      <c r="G40" s="28"/>
      <c r="H40" s="29"/>
    </row>
    <row r="41" spans="3:11" x14ac:dyDescent="0.25">
      <c r="C41" s="24">
        <v>4.0999999999999996</v>
      </c>
      <c r="D41" s="33" t="s">
        <v>32</v>
      </c>
      <c r="E41" s="26" t="s">
        <v>27</v>
      </c>
      <c r="F41" s="27">
        <v>0</v>
      </c>
      <c r="G41" s="28"/>
      <c r="H41" s="29">
        <f>F41*G41</f>
        <v>0</v>
      </c>
    </row>
    <row r="42" spans="3:11" ht="18" customHeight="1" x14ac:dyDescent="0.25">
      <c r="C42" s="24"/>
      <c r="D42" s="30"/>
      <c r="E42" s="26"/>
      <c r="F42" s="27"/>
      <c r="G42" s="28"/>
      <c r="H42" s="29"/>
    </row>
    <row r="43" spans="3:11" ht="18" customHeight="1" x14ac:dyDescent="0.25">
      <c r="C43" s="24">
        <v>5</v>
      </c>
      <c r="D43" s="25" t="s">
        <v>33</v>
      </c>
      <c r="E43" s="26"/>
      <c r="F43" s="27"/>
      <c r="G43" s="28"/>
      <c r="H43" s="29"/>
    </row>
    <row r="44" spans="3:11" ht="16.5" customHeight="1" x14ac:dyDescent="0.25">
      <c r="C44" s="24">
        <v>5.0999999999999996</v>
      </c>
      <c r="D44" s="30" t="s">
        <v>76</v>
      </c>
      <c r="E44" s="26" t="s">
        <v>14</v>
      </c>
      <c r="F44" s="27">
        <v>430</v>
      </c>
      <c r="G44" s="28"/>
      <c r="H44" s="29">
        <f>F44*G44</f>
        <v>0</v>
      </c>
    </row>
    <row r="45" spans="3:11" x14ac:dyDescent="0.25">
      <c r="C45" s="24">
        <v>5.2</v>
      </c>
      <c r="D45" s="34" t="s">
        <v>35</v>
      </c>
      <c r="E45" s="26" t="s">
        <v>29</v>
      </c>
      <c r="F45" s="27">
        <f>3.5*0.15*430</f>
        <v>225.75</v>
      </c>
      <c r="G45" s="28"/>
      <c r="H45" s="29">
        <f>F45*G45</f>
        <v>0</v>
      </c>
    </row>
    <row r="46" spans="3:11" x14ac:dyDescent="0.25">
      <c r="C46" s="24">
        <v>5.3</v>
      </c>
      <c r="D46" s="34" t="s">
        <v>54</v>
      </c>
      <c r="E46" s="26" t="s">
        <v>29</v>
      </c>
      <c r="F46" s="27">
        <f>3.5*0.05*430</f>
        <v>75.250000000000014</v>
      </c>
      <c r="G46" s="28"/>
      <c r="H46" s="29">
        <f>F46*G46</f>
        <v>0</v>
      </c>
    </row>
    <row r="47" spans="3:11" x14ac:dyDescent="0.25">
      <c r="C47" s="24">
        <v>5.4</v>
      </c>
      <c r="D47" s="34" t="s">
        <v>36</v>
      </c>
      <c r="E47" s="26" t="s">
        <v>29</v>
      </c>
      <c r="F47" s="27">
        <v>0</v>
      </c>
      <c r="G47" s="28"/>
      <c r="H47" s="29">
        <f>F47*G47</f>
        <v>0</v>
      </c>
    </row>
    <row r="48" spans="3:11" x14ac:dyDescent="0.25">
      <c r="C48" s="24"/>
      <c r="D48" s="30"/>
      <c r="E48" s="26"/>
      <c r="F48" s="27"/>
      <c r="G48" s="28"/>
      <c r="H48" s="29"/>
    </row>
    <row r="49" spans="3:8" ht="15.75" x14ac:dyDescent="0.25">
      <c r="C49" s="24">
        <v>6</v>
      </c>
      <c r="D49" s="25" t="s">
        <v>37</v>
      </c>
      <c r="E49" s="26"/>
      <c r="F49" s="27"/>
      <c r="G49" s="28"/>
      <c r="H49" s="29"/>
    </row>
    <row r="50" spans="3:8" x14ac:dyDescent="0.25">
      <c r="C50" s="24">
        <v>6.1</v>
      </c>
      <c r="D50" s="30" t="s">
        <v>38</v>
      </c>
      <c r="E50" s="26" t="s">
        <v>14</v>
      </c>
      <c r="F50" s="27">
        <v>0</v>
      </c>
      <c r="G50" s="28"/>
      <c r="H50" s="29">
        <f>F50*G50</f>
        <v>0</v>
      </c>
    </row>
    <row r="51" spans="3:8" x14ac:dyDescent="0.25">
      <c r="C51" s="24">
        <v>6.2</v>
      </c>
      <c r="D51" s="30" t="s">
        <v>39</v>
      </c>
      <c r="E51" s="26" t="s">
        <v>18</v>
      </c>
      <c r="F51" s="27">
        <v>0</v>
      </c>
      <c r="G51" s="28"/>
      <c r="H51" s="29">
        <f>F51*G51</f>
        <v>0</v>
      </c>
    </row>
    <row r="52" spans="3:8" x14ac:dyDescent="0.25">
      <c r="C52" s="24">
        <v>6.3</v>
      </c>
      <c r="D52" s="30" t="s">
        <v>40</v>
      </c>
      <c r="E52" s="26" t="s">
        <v>27</v>
      </c>
      <c r="F52" s="27">
        <v>0</v>
      </c>
      <c r="G52" s="28"/>
      <c r="H52" s="29">
        <f>F52*G52</f>
        <v>0</v>
      </c>
    </row>
    <row r="53" spans="3:8" x14ac:dyDescent="0.25">
      <c r="C53" s="24"/>
      <c r="D53" s="30"/>
      <c r="E53" s="26"/>
      <c r="F53" s="27"/>
      <c r="G53" s="28"/>
      <c r="H53" s="29"/>
    </row>
    <row r="54" spans="3:8" ht="15.75" x14ac:dyDescent="0.25">
      <c r="C54" s="24">
        <v>7</v>
      </c>
      <c r="D54" s="25" t="s">
        <v>41</v>
      </c>
      <c r="E54" s="26" t="s">
        <v>42</v>
      </c>
      <c r="F54" s="27">
        <v>1</v>
      </c>
      <c r="G54" s="28"/>
      <c r="H54" s="29">
        <f>F54*G54</f>
        <v>0</v>
      </c>
    </row>
    <row r="55" spans="3:8" ht="15.75" x14ac:dyDescent="0.25">
      <c r="C55" s="24"/>
      <c r="D55" s="25"/>
      <c r="E55" s="26"/>
      <c r="F55" s="27"/>
      <c r="G55" s="28"/>
      <c r="H55" s="29"/>
    </row>
    <row r="56" spans="3:8" ht="15.75" x14ac:dyDescent="0.25">
      <c r="C56" s="24">
        <v>8</v>
      </c>
      <c r="D56" s="25" t="s">
        <v>43</v>
      </c>
      <c r="E56" s="26"/>
      <c r="F56" s="27"/>
      <c r="G56" s="28"/>
      <c r="H56" s="29"/>
    </row>
    <row r="57" spans="3:8" x14ac:dyDescent="0.25">
      <c r="C57" s="24">
        <v>8.1</v>
      </c>
      <c r="D57" s="30" t="s">
        <v>44</v>
      </c>
      <c r="E57" s="26" t="s">
        <v>45</v>
      </c>
      <c r="F57" s="27">
        <v>250</v>
      </c>
      <c r="G57" s="28"/>
      <c r="H57" s="29">
        <f t="shared" ref="H57:H65" si="1">F57*G57</f>
        <v>0</v>
      </c>
    </row>
    <row r="58" spans="3:8" x14ac:dyDescent="0.25">
      <c r="C58" s="24">
        <v>8.1999999999999993</v>
      </c>
      <c r="D58" s="30" t="s">
        <v>46</v>
      </c>
      <c r="E58" s="26" t="s">
        <v>45</v>
      </c>
      <c r="F58" s="27">
        <v>80</v>
      </c>
      <c r="G58" s="28"/>
      <c r="H58" s="29">
        <f t="shared" si="1"/>
        <v>0</v>
      </c>
    </row>
    <row r="59" spans="3:8" x14ac:dyDescent="0.25">
      <c r="C59" s="24">
        <v>8.3000000000000007</v>
      </c>
      <c r="D59" s="30" t="s">
        <v>47</v>
      </c>
      <c r="E59" s="26" t="s">
        <v>45</v>
      </c>
      <c r="F59" s="27">
        <v>80</v>
      </c>
      <c r="G59" s="28"/>
      <c r="H59" s="29">
        <f t="shared" si="1"/>
        <v>0</v>
      </c>
    </row>
    <row r="60" spans="3:8" x14ac:dyDescent="0.25">
      <c r="C60" s="24">
        <v>8.4</v>
      </c>
      <c r="D60" s="30" t="s">
        <v>48</v>
      </c>
      <c r="E60" s="26" t="s">
        <v>45</v>
      </c>
      <c r="F60" s="27">
        <v>100</v>
      </c>
      <c r="G60" s="28"/>
      <c r="H60" s="29">
        <f t="shared" si="1"/>
        <v>0</v>
      </c>
    </row>
    <row r="61" spans="3:8" x14ac:dyDescent="0.25">
      <c r="C61" s="24">
        <v>8.5</v>
      </c>
      <c r="D61" s="30" t="s">
        <v>49</v>
      </c>
      <c r="E61" s="26" t="s">
        <v>45</v>
      </c>
      <c r="F61" s="27">
        <v>100</v>
      </c>
      <c r="G61" s="28"/>
      <c r="H61" s="29">
        <f t="shared" si="1"/>
        <v>0</v>
      </c>
    </row>
    <row r="62" spans="3:8" x14ac:dyDescent="0.25">
      <c r="C62" s="24">
        <v>8.6</v>
      </c>
      <c r="D62" s="30" t="s">
        <v>50</v>
      </c>
      <c r="E62" s="26" t="s">
        <v>45</v>
      </c>
      <c r="F62" s="27">
        <v>80</v>
      </c>
      <c r="G62" s="28"/>
      <c r="H62" s="29">
        <f t="shared" si="1"/>
        <v>0</v>
      </c>
    </row>
    <row r="63" spans="3:8" x14ac:dyDescent="0.25">
      <c r="C63" s="24">
        <v>8.6999999999999993</v>
      </c>
      <c r="D63" s="30" t="s">
        <v>51</v>
      </c>
      <c r="E63" s="26" t="s">
        <v>45</v>
      </c>
      <c r="F63" s="27">
        <v>100</v>
      </c>
      <c r="G63" s="28"/>
      <c r="H63" s="29">
        <f t="shared" si="1"/>
        <v>0</v>
      </c>
    </row>
    <row r="64" spans="3:8" x14ac:dyDescent="0.25">
      <c r="C64" s="24">
        <v>8.8000000000000007</v>
      </c>
      <c r="D64" s="34" t="s">
        <v>52</v>
      </c>
      <c r="E64" s="26" t="s">
        <v>45</v>
      </c>
      <c r="F64" s="27">
        <v>100</v>
      </c>
      <c r="G64" s="28"/>
      <c r="H64" s="29">
        <f t="shared" si="1"/>
        <v>0</v>
      </c>
    </row>
    <row r="65" spans="3:8" ht="15.75" thickBot="1" x14ac:dyDescent="0.3">
      <c r="C65" s="35">
        <v>8.9</v>
      </c>
      <c r="D65" s="11" t="s">
        <v>53</v>
      </c>
      <c r="E65" s="36" t="s">
        <v>45</v>
      </c>
      <c r="F65" s="37">
        <v>100</v>
      </c>
      <c r="G65" s="38"/>
      <c r="H65" s="39">
        <f t="shared" si="1"/>
        <v>0</v>
      </c>
    </row>
    <row r="66" spans="3:8" x14ac:dyDescent="0.25">
      <c r="C66" s="24"/>
      <c r="D66" s="30"/>
      <c r="E66" s="27"/>
      <c r="F66" s="27"/>
      <c r="G66" s="40"/>
      <c r="H66" s="29"/>
    </row>
    <row r="67" spans="3:8" ht="16.5" thickBot="1" x14ac:dyDescent="0.3">
      <c r="C67" s="35"/>
      <c r="D67" s="15" t="s">
        <v>69</v>
      </c>
      <c r="E67" s="37"/>
      <c r="F67" s="37"/>
      <c r="G67" s="41"/>
      <c r="H67" s="42">
        <f>SUM(H16:H66)</f>
        <v>0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58" workbookViewId="0">
      <selection activeCell="D8" sqref="D8"/>
    </sheetView>
  </sheetViews>
  <sheetFormatPr baseColWidth="10" defaultColWidth="8.7109375" defaultRowHeight="15" x14ac:dyDescent="0.25"/>
  <cols>
    <col min="1" max="3" width="8.7109375" style="2"/>
    <col min="4" max="4" width="65.42578125" style="2" customWidth="1"/>
    <col min="5" max="5" width="9.5703125" style="2" customWidth="1"/>
    <col min="6" max="6" width="13.42578125" style="2" customWidth="1"/>
    <col min="7" max="7" width="15.140625" style="4" customWidth="1"/>
    <col min="8" max="8" width="15.5703125" style="4" customWidth="1"/>
    <col min="9" max="16384" width="8.7109375" style="2"/>
  </cols>
  <sheetData>
    <row r="1" spans="1:8" ht="20.25" x14ac:dyDescent="0.3">
      <c r="A1" s="62" t="s">
        <v>61</v>
      </c>
      <c r="B1" s="62"/>
      <c r="C1" s="62"/>
      <c r="D1" s="62"/>
      <c r="E1" s="62"/>
      <c r="F1" s="62"/>
      <c r="G1" s="62"/>
      <c r="H1" s="62"/>
    </row>
    <row r="2" spans="1:8" ht="20.25" x14ac:dyDescent="0.3">
      <c r="A2" s="62" t="s">
        <v>62</v>
      </c>
      <c r="B2" s="62"/>
      <c r="C2" s="62"/>
      <c r="D2" s="62"/>
      <c r="E2" s="62"/>
      <c r="F2" s="62"/>
      <c r="G2" s="62"/>
      <c r="H2" s="62"/>
    </row>
    <row r="3" spans="1:8" ht="20.25" x14ac:dyDescent="0.3">
      <c r="A3" s="62" t="s">
        <v>63</v>
      </c>
      <c r="B3" s="62"/>
      <c r="C3" s="62"/>
      <c r="D3" s="62"/>
      <c r="E3" s="62"/>
      <c r="F3" s="62"/>
      <c r="G3" s="62"/>
      <c r="H3" s="62"/>
    </row>
    <row r="4" spans="1:8" ht="20.25" x14ac:dyDescent="0.3">
      <c r="A4" s="62" t="s">
        <v>64</v>
      </c>
      <c r="B4" s="62"/>
      <c r="C4" s="62"/>
      <c r="D4" s="62"/>
      <c r="E4" s="62"/>
      <c r="F4" s="62"/>
      <c r="G4" s="62"/>
      <c r="H4" s="62"/>
    </row>
    <row r="8" spans="1:8" ht="18.75" x14ac:dyDescent="0.3">
      <c r="D8" s="3" t="s">
        <v>85</v>
      </c>
    </row>
    <row r="9" spans="1:8" ht="15.75" x14ac:dyDescent="0.25">
      <c r="D9" s="1" t="s">
        <v>84</v>
      </c>
    </row>
    <row r="10" spans="1:8" ht="15.75" x14ac:dyDescent="0.25">
      <c r="C10" s="1"/>
      <c r="D10" s="1" t="s">
        <v>0</v>
      </c>
    </row>
    <row r="11" spans="1:8" ht="15.75" thickBot="1" x14ac:dyDescent="0.3">
      <c r="D11" s="2" t="s">
        <v>83</v>
      </c>
    </row>
    <row r="12" spans="1:8" ht="15.75" x14ac:dyDescent="0.25">
      <c r="C12" s="5"/>
      <c r="D12" s="6" t="s">
        <v>1</v>
      </c>
      <c r="E12" s="7"/>
      <c r="F12" s="8"/>
      <c r="G12" s="9"/>
      <c r="H12" s="10"/>
    </row>
    <row r="13" spans="1:8" ht="15.75" thickBot="1" x14ac:dyDescent="0.3">
      <c r="C13" s="30"/>
      <c r="D13" s="43"/>
      <c r="E13" s="30"/>
      <c r="F13" s="43"/>
      <c r="G13" s="44"/>
      <c r="H13" s="45"/>
    </row>
    <row r="14" spans="1:8" ht="16.5" thickBot="1" x14ac:dyDescent="0.3">
      <c r="C14" s="48" t="s">
        <v>2</v>
      </c>
      <c r="D14" s="47" t="s">
        <v>3</v>
      </c>
      <c r="E14" s="48" t="s">
        <v>4</v>
      </c>
      <c r="F14" s="49" t="s">
        <v>68</v>
      </c>
      <c r="G14" s="50" t="s">
        <v>6</v>
      </c>
      <c r="H14" s="51" t="s">
        <v>7</v>
      </c>
    </row>
    <row r="15" spans="1:8" x14ac:dyDescent="0.25">
      <c r="C15" s="19"/>
      <c r="D15" s="7"/>
      <c r="E15" s="20"/>
      <c r="F15" s="21"/>
      <c r="G15" s="22"/>
      <c r="H15" s="23"/>
    </row>
    <row r="16" spans="1:8" ht="15.75" x14ac:dyDescent="0.25">
      <c r="C16" s="24">
        <v>1</v>
      </c>
      <c r="D16" s="25" t="s">
        <v>8</v>
      </c>
      <c r="E16" s="26"/>
      <c r="F16" s="27"/>
      <c r="G16" s="28"/>
      <c r="H16" s="29"/>
    </row>
    <row r="17" spans="3:8" x14ac:dyDescent="0.25">
      <c r="C17" s="24">
        <v>1.1000000000000001</v>
      </c>
      <c r="D17" s="30" t="s">
        <v>9</v>
      </c>
      <c r="E17" s="26" t="s">
        <v>10</v>
      </c>
      <c r="F17" s="27">
        <v>1</v>
      </c>
      <c r="G17" s="28"/>
      <c r="H17" s="29">
        <f>F17*G17</f>
        <v>0</v>
      </c>
    </row>
    <row r="18" spans="3:8" x14ac:dyDescent="0.25">
      <c r="C18" s="24">
        <v>1.2</v>
      </c>
      <c r="D18" s="30" t="s">
        <v>11</v>
      </c>
      <c r="E18" s="26" t="s">
        <v>10</v>
      </c>
      <c r="F18" s="27">
        <v>1</v>
      </c>
      <c r="G18" s="28"/>
      <c r="H18" s="29">
        <f>F18*G18</f>
        <v>0</v>
      </c>
    </row>
    <row r="19" spans="3:8" x14ac:dyDescent="0.25">
      <c r="C19" s="24"/>
      <c r="D19" s="30"/>
      <c r="E19" s="26"/>
      <c r="F19" s="27"/>
      <c r="G19" s="28"/>
      <c r="H19" s="29"/>
    </row>
    <row r="20" spans="3:8" ht="15.75" x14ac:dyDescent="0.25">
      <c r="C20" s="24">
        <v>2</v>
      </c>
      <c r="D20" s="25" t="s">
        <v>12</v>
      </c>
      <c r="E20" s="26"/>
      <c r="F20" s="27"/>
      <c r="G20" s="28"/>
      <c r="H20" s="29"/>
    </row>
    <row r="21" spans="3:8" x14ac:dyDescent="0.25">
      <c r="C21" s="24">
        <v>2.1</v>
      </c>
      <c r="D21" s="30" t="s">
        <v>13</v>
      </c>
      <c r="E21" s="26" t="s">
        <v>14</v>
      </c>
      <c r="F21" s="27">
        <v>0</v>
      </c>
      <c r="G21" s="28"/>
      <c r="H21" s="29">
        <f t="shared" ref="H21:H30" si="0">F21*G21</f>
        <v>0</v>
      </c>
    </row>
    <row r="22" spans="3:8" x14ac:dyDescent="0.25">
      <c r="C22" s="24">
        <v>2.2000000000000002</v>
      </c>
      <c r="D22" s="30" t="s">
        <v>15</v>
      </c>
      <c r="E22" s="26" t="s">
        <v>14</v>
      </c>
      <c r="F22" s="27">
        <v>0</v>
      </c>
      <c r="G22" s="28"/>
      <c r="H22" s="29">
        <f t="shared" si="0"/>
        <v>0</v>
      </c>
    </row>
    <row r="23" spans="3:8" x14ac:dyDescent="0.25">
      <c r="C23" s="24">
        <v>2.2999999999999998</v>
      </c>
      <c r="D23" s="30" t="s">
        <v>16</v>
      </c>
      <c r="E23" s="26" t="s">
        <v>14</v>
      </c>
      <c r="F23" s="27">
        <v>0</v>
      </c>
      <c r="G23" s="28"/>
      <c r="H23" s="29">
        <f t="shared" si="0"/>
        <v>0</v>
      </c>
    </row>
    <row r="24" spans="3:8" x14ac:dyDescent="0.25">
      <c r="C24" s="24">
        <v>2.4</v>
      </c>
      <c r="D24" s="30" t="s">
        <v>17</v>
      </c>
      <c r="E24" s="26" t="s">
        <v>18</v>
      </c>
      <c r="F24" s="27">
        <v>0</v>
      </c>
      <c r="G24" s="28"/>
      <c r="H24" s="29">
        <f t="shared" si="0"/>
        <v>0</v>
      </c>
    </row>
    <row r="25" spans="3:8" x14ac:dyDescent="0.25">
      <c r="C25" s="24">
        <v>2.5</v>
      </c>
      <c r="D25" s="30" t="s">
        <v>19</v>
      </c>
      <c r="E25" s="26" t="s">
        <v>18</v>
      </c>
      <c r="F25" s="27">
        <v>0</v>
      </c>
      <c r="G25" s="28"/>
      <c r="H25" s="29">
        <f t="shared" si="0"/>
        <v>0</v>
      </c>
    </row>
    <row r="26" spans="3:8" x14ac:dyDescent="0.25">
      <c r="C26" s="24">
        <v>2.6</v>
      </c>
      <c r="D26" s="30" t="s">
        <v>20</v>
      </c>
      <c r="E26" s="26" t="s">
        <v>18</v>
      </c>
      <c r="F26" s="27">
        <v>0</v>
      </c>
      <c r="G26" s="28"/>
      <c r="H26" s="29">
        <f t="shared" si="0"/>
        <v>0</v>
      </c>
    </row>
    <row r="27" spans="3:8" x14ac:dyDescent="0.25">
      <c r="C27" s="24">
        <v>2.7</v>
      </c>
      <c r="D27" s="30" t="s">
        <v>21</v>
      </c>
      <c r="E27" s="26" t="s">
        <v>14</v>
      </c>
      <c r="F27" s="27">
        <v>0</v>
      </c>
      <c r="G27" s="28"/>
      <c r="H27" s="29">
        <f t="shared" si="0"/>
        <v>0</v>
      </c>
    </row>
    <row r="28" spans="3:8" x14ac:dyDescent="0.25">
      <c r="C28" s="24">
        <v>2.8</v>
      </c>
      <c r="D28" s="30" t="s">
        <v>22</v>
      </c>
      <c r="E28" s="26" t="s">
        <v>14</v>
      </c>
      <c r="F28" s="27">
        <v>0</v>
      </c>
      <c r="G28" s="28"/>
      <c r="H28" s="29">
        <f t="shared" si="0"/>
        <v>0</v>
      </c>
    </row>
    <row r="29" spans="3:8" x14ac:dyDescent="0.25">
      <c r="C29" s="24">
        <v>2.9</v>
      </c>
      <c r="D29" s="30" t="s">
        <v>23</v>
      </c>
      <c r="E29" s="26" t="s">
        <v>14</v>
      </c>
      <c r="F29" s="27">
        <v>0</v>
      </c>
      <c r="G29" s="28"/>
      <c r="H29" s="29">
        <f t="shared" si="0"/>
        <v>0</v>
      </c>
    </row>
    <row r="30" spans="3:8" x14ac:dyDescent="0.25">
      <c r="C30" s="31">
        <v>2.1</v>
      </c>
      <c r="D30" s="30" t="s">
        <v>24</v>
      </c>
      <c r="E30" s="26" t="s">
        <v>14</v>
      </c>
      <c r="F30" s="27">
        <f>1130*2</f>
        <v>2260</v>
      </c>
      <c r="G30" s="28"/>
      <c r="H30" s="29">
        <f t="shared" si="0"/>
        <v>0</v>
      </c>
    </row>
    <row r="31" spans="3:8" x14ac:dyDescent="0.25">
      <c r="C31" s="31"/>
      <c r="D31" s="30"/>
      <c r="E31" s="26"/>
      <c r="F31" s="27"/>
      <c r="G31" s="28"/>
      <c r="H31" s="29"/>
    </row>
    <row r="32" spans="3:8" ht="15.75" x14ac:dyDescent="0.25">
      <c r="C32" s="24">
        <v>3</v>
      </c>
      <c r="D32" s="25" t="s">
        <v>25</v>
      </c>
      <c r="E32" s="26"/>
      <c r="F32" s="27"/>
      <c r="G32" s="28"/>
      <c r="H32" s="29"/>
    </row>
    <row r="33" spans="3:8" x14ac:dyDescent="0.25">
      <c r="C33" s="24">
        <v>3.1</v>
      </c>
      <c r="D33" s="30" t="s">
        <v>26</v>
      </c>
      <c r="E33" s="26" t="s">
        <v>27</v>
      </c>
      <c r="F33" s="27">
        <v>0</v>
      </c>
      <c r="G33" s="28"/>
      <c r="H33" s="29">
        <f>F33*G33</f>
        <v>0</v>
      </c>
    </row>
    <row r="34" spans="3:8" x14ac:dyDescent="0.25">
      <c r="C34" s="24">
        <v>3.1</v>
      </c>
      <c r="D34" s="30" t="s">
        <v>28</v>
      </c>
      <c r="E34" s="26" t="s">
        <v>29</v>
      </c>
      <c r="F34" s="27">
        <v>0</v>
      </c>
      <c r="G34" s="28"/>
      <c r="H34" s="29">
        <f>F34*G34</f>
        <v>0</v>
      </c>
    </row>
    <row r="35" spans="3:8" x14ac:dyDescent="0.25">
      <c r="C35" s="24">
        <v>3.2</v>
      </c>
      <c r="D35" s="30" t="s">
        <v>30</v>
      </c>
      <c r="E35" s="26" t="s">
        <v>29</v>
      </c>
      <c r="F35" s="27">
        <v>0</v>
      </c>
      <c r="G35" s="28"/>
      <c r="H35" s="29">
        <f>F35*G35</f>
        <v>0</v>
      </c>
    </row>
    <row r="36" spans="3:8" x14ac:dyDescent="0.25">
      <c r="C36" s="24"/>
      <c r="D36" s="30"/>
      <c r="E36" s="26"/>
      <c r="F36" s="27"/>
      <c r="G36" s="28"/>
      <c r="H36" s="29"/>
    </row>
    <row r="37" spans="3:8" ht="15.75" x14ac:dyDescent="0.25">
      <c r="C37" s="24">
        <v>4</v>
      </c>
      <c r="D37" s="25" t="s">
        <v>31</v>
      </c>
      <c r="E37" s="26"/>
      <c r="F37" s="27"/>
      <c r="G37" s="28"/>
      <c r="H37" s="29"/>
    </row>
    <row r="38" spans="3:8" x14ac:dyDescent="0.25">
      <c r="C38" s="24">
        <v>4.0999999999999996</v>
      </c>
      <c r="D38" s="33" t="s">
        <v>32</v>
      </c>
      <c r="E38" s="26" t="s">
        <v>27</v>
      </c>
      <c r="F38" s="27">
        <v>0</v>
      </c>
      <c r="G38" s="28"/>
      <c r="H38" s="29">
        <f>F38*G38</f>
        <v>0</v>
      </c>
    </row>
    <row r="39" spans="3:8" x14ac:dyDescent="0.25">
      <c r="C39" s="24"/>
      <c r="D39" s="30"/>
      <c r="E39" s="26"/>
      <c r="F39" s="27"/>
      <c r="G39" s="28"/>
      <c r="H39" s="29"/>
    </row>
    <row r="40" spans="3:8" ht="15.75" x14ac:dyDescent="0.25">
      <c r="C40" s="24">
        <v>5</v>
      </c>
      <c r="D40" s="25" t="s">
        <v>33</v>
      </c>
      <c r="E40" s="26"/>
      <c r="F40" s="27"/>
      <c r="G40" s="28"/>
      <c r="H40" s="29"/>
    </row>
    <row r="41" spans="3:8" x14ac:dyDescent="0.25">
      <c r="C41" s="24">
        <v>5.0999999999999996</v>
      </c>
      <c r="D41" s="30" t="s">
        <v>76</v>
      </c>
      <c r="E41" s="26" t="s">
        <v>14</v>
      </c>
      <c r="F41" s="27">
        <v>1130</v>
      </c>
      <c r="G41" s="28"/>
      <c r="H41" s="29">
        <f>F41*G41</f>
        <v>0</v>
      </c>
    </row>
    <row r="42" spans="3:8" ht="18" customHeight="1" x14ac:dyDescent="0.25">
      <c r="C42" s="24">
        <v>5.2</v>
      </c>
      <c r="D42" s="34" t="s">
        <v>35</v>
      </c>
      <c r="E42" s="26" t="s">
        <v>29</v>
      </c>
      <c r="F42" s="27">
        <f>(4.5*0.15*400)+(3.5*0.15*730)</f>
        <v>653.25</v>
      </c>
      <c r="G42" s="28"/>
      <c r="H42" s="29">
        <f>F42*G42</f>
        <v>0</v>
      </c>
    </row>
    <row r="43" spans="3:8" ht="18" customHeight="1" x14ac:dyDescent="0.25">
      <c r="C43" s="24">
        <v>5.3</v>
      </c>
      <c r="D43" s="34" t="s">
        <v>54</v>
      </c>
      <c r="E43" s="26" t="s">
        <v>29</v>
      </c>
      <c r="F43" s="27">
        <f>(4.5*0.05*400)+(3.5*0.05*730)</f>
        <v>217.75</v>
      </c>
      <c r="G43" s="28"/>
      <c r="H43" s="29">
        <f>F43*G43</f>
        <v>0</v>
      </c>
    </row>
    <row r="44" spans="3:8" ht="16.5" customHeight="1" x14ac:dyDescent="0.25">
      <c r="C44" s="24">
        <v>5.4</v>
      </c>
      <c r="D44" s="34" t="s">
        <v>36</v>
      </c>
      <c r="E44" s="26" t="s">
        <v>29</v>
      </c>
      <c r="F44" s="27">
        <v>0</v>
      </c>
      <c r="G44" s="28"/>
      <c r="H44" s="29">
        <f>F44*G44</f>
        <v>0</v>
      </c>
    </row>
    <row r="45" spans="3:8" x14ac:dyDescent="0.25">
      <c r="C45" s="24"/>
      <c r="D45" s="30"/>
      <c r="E45" s="26"/>
      <c r="F45" s="27"/>
      <c r="G45" s="28"/>
      <c r="H45" s="29"/>
    </row>
    <row r="46" spans="3:8" ht="15.75" x14ac:dyDescent="0.25">
      <c r="C46" s="24">
        <v>6</v>
      </c>
      <c r="D46" s="25" t="s">
        <v>37</v>
      </c>
      <c r="E46" s="26"/>
      <c r="F46" s="27"/>
      <c r="G46" s="28"/>
      <c r="H46" s="29"/>
    </row>
    <row r="47" spans="3:8" x14ac:dyDescent="0.25">
      <c r="C47" s="24">
        <v>6.1</v>
      </c>
      <c r="D47" s="30" t="s">
        <v>38</v>
      </c>
      <c r="E47" s="26" t="s">
        <v>14</v>
      </c>
      <c r="F47" s="27">
        <v>0</v>
      </c>
      <c r="G47" s="28"/>
      <c r="H47" s="29">
        <f>F47*G47</f>
        <v>0</v>
      </c>
    </row>
    <row r="48" spans="3:8" x14ac:dyDescent="0.25">
      <c r="C48" s="24">
        <v>6.2</v>
      </c>
      <c r="D48" s="30" t="s">
        <v>39</v>
      </c>
      <c r="E48" s="26" t="s">
        <v>18</v>
      </c>
      <c r="F48" s="27">
        <v>0</v>
      </c>
      <c r="G48" s="28"/>
      <c r="H48" s="29">
        <f>F48*G48</f>
        <v>0</v>
      </c>
    </row>
    <row r="49" spans="3:8" x14ac:dyDescent="0.25">
      <c r="C49" s="24">
        <v>6.3</v>
      </c>
      <c r="D49" s="30" t="s">
        <v>40</v>
      </c>
      <c r="E49" s="26" t="s">
        <v>27</v>
      </c>
      <c r="F49" s="27">
        <v>0</v>
      </c>
      <c r="G49" s="28"/>
      <c r="H49" s="29">
        <f>F49*G49</f>
        <v>0</v>
      </c>
    </row>
    <row r="50" spans="3:8" x14ac:dyDescent="0.25">
      <c r="C50" s="24"/>
      <c r="D50" s="30"/>
      <c r="E50" s="26"/>
      <c r="F50" s="27"/>
      <c r="G50" s="28"/>
      <c r="H50" s="29"/>
    </row>
    <row r="51" spans="3:8" ht="15.75" x14ac:dyDescent="0.25">
      <c r="C51" s="24">
        <v>7</v>
      </c>
      <c r="D51" s="25" t="s">
        <v>41</v>
      </c>
      <c r="E51" s="26" t="s">
        <v>42</v>
      </c>
      <c r="F51" s="27">
        <v>1</v>
      </c>
      <c r="G51" s="28"/>
      <c r="H51" s="29">
        <f>F51*G51</f>
        <v>0</v>
      </c>
    </row>
    <row r="52" spans="3:8" ht="15.75" x14ac:dyDescent="0.25">
      <c r="C52" s="24"/>
      <c r="D52" s="25"/>
      <c r="E52" s="26"/>
      <c r="F52" s="27"/>
      <c r="G52" s="28"/>
      <c r="H52" s="29"/>
    </row>
    <row r="53" spans="3:8" ht="15.75" x14ac:dyDescent="0.25">
      <c r="C53" s="24">
        <v>8</v>
      </c>
      <c r="D53" s="25" t="s">
        <v>43</v>
      </c>
      <c r="E53" s="26"/>
      <c r="F53" s="27"/>
      <c r="G53" s="28"/>
      <c r="H53" s="29"/>
    </row>
    <row r="54" spans="3:8" x14ac:dyDescent="0.25">
      <c r="C54" s="24">
        <v>8.1</v>
      </c>
      <c r="D54" s="30" t="s">
        <v>44</v>
      </c>
      <c r="E54" s="26" t="s">
        <v>45</v>
      </c>
      <c r="F54" s="27">
        <v>250</v>
      </c>
      <c r="G54" s="28"/>
      <c r="H54" s="29">
        <f t="shared" ref="H54:H62" si="1">F54*G54</f>
        <v>0</v>
      </c>
    </row>
    <row r="55" spans="3:8" x14ac:dyDescent="0.25">
      <c r="C55" s="24">
        <v>8.1999999999999993</v>
      </c>
      <c r="D55" s="30" t="s">
        <v>46</v>
      </c>
      <c r="E55" s="26" t="s">
        <v>45</v>
      </c>
      <c r="F55" s="27">
        <v>80</v>
      </c>
      <c r="G55" s="28"/>
      <c r="H55" s="29">
        <f t="shared" si="1"/>
        <v>0</v>
      </c>
    </row>
    <row r="56" spans="3:8" x14ac:dyDescent="0.25">
      <c r="C56" s="24">
        <v>8.3000000000000007</v>
      </c>
      <c r="D56" s="30" t="s">
        <v>47</v>
      </c>
      <c r="E56" s="26" t="s">
        <v>45</v>
      </c>
      <c r="F56" s="27">
        <v>80</v>
      </c>
      <c r="G56" s="28"/>
      <c r="H56" s="29">
        <f t="shared" si="1"/>
        <v>0</v>
      </c>
    </row>
    <row r="57" spans="3:8" x14ac:dyDescent="0.25">
      <c r="C57" s="24">
        <v>8.4</v>
      </c>
      <c r="D57" s="30" t="s">
        <v>48</v>
      </c>
      <c r="E57" s="26" t="s">
        <v>45</v>
      </c>
      <c r="F57" s="27">
        <v>100</v>
      </c>
      <c r="G57" s="28"/>
      <c r="H57" s="29">
        <f t="shared" si="1"/>
        <v>0</v>
      </c>
    </row>
    <row r="58" spans="3:8" x14ac:dyDescent="0.25">
      <c r="C58" s="24">
        <v>8.5</v>
      </c>
      <c r="D58" s="30" t="s">
        <v>49</v>
      </c>
      <c r="E58" s="26" t="s">
        <v>45</v>
      </c>
      <c r="F58" s="27">
        <v>100</v>
      </c>
      <c r="G58" s="28"/>
      <c r="H58" s="29">
        <f t="shared" si="1"/>
        <v>0</v>
      </c>
    </row>
    <row r="59" spans="3:8" x14ac:dyDescent="0.25">
      <c r="C59" s="24">
        <v>8.6</v>
      </c>
      <c r="D59" s="30" t="s">
        <v>50</v>
      </c>
      <c r="E59" s="26" t="s">
        <v>45</v>
      </c>
      <c r="F59" s="27">
        <v>80</v>
      </c>
      <c r="G59" s="28"/>
      <c r="H59" s="29">
        <f t="shared" si="1"/>
        <v>0</v>
      </c>
    </row>
    <row r="60" spans="3:8" x14ac:dyDescent="0.25">
      <c r="C60" s="24">
        <v>8.6999999999999993</v>
      </c>
      <c r="D60" s="30" t="s">
        <v>51</v>
      </c>
      <c r="E60" s="26" t="s">
        <v>45</v>
      </c>
      <c r="F60" s="27">
        <v>100</v>
      </c>
      <c r="G60" s="28"/>
      <c r="H60" s="29">
        <f t="shared" si="1"/>
        <v>0</v>
      </c>
    </row>
    <row r="61" spans="3:8" x14ac:dyDescent="0.25">
      <c r="C61" s="24">
        <v>8.8000000000000007</v>
      </c>
      <c r="D61" s="34" t="s">
        <v>52</v>
      </c>
      <c r="E61" s="26" t="s">
        <v>45</v>
      </c>
      <c r="F61" s="27">
        <v>100</v>
      </c>
      <c r="G61" s="28"/>
      <c r="H61" s="29">
        <f t="shared" si="1"/>
        <v>0</v>
      </c>
    </row>
    <row r="62" spans="3:8" ht="15.75" thickBot="1" x14ac:dyDescent="0.3">
      <c r="C62" s="35">
        <v>8.9</v>
      </c>
      <c r="D62" s="11" t="s">
        <v>53</v>
      </c>
      <c r="E62" s="36" t="s">
        <v>45</v>
      </c>
      <c r="F62" s="37">
        <v>100</v>
      </c>
      <c r="G62" s="38"/>
      <c r="H62" s="39">
        <f t="shared" si="1"/>
        <v>0</v>
      </c>
    </row>
    <row r="63" spans="3:8" x14ac:dyDescent="0.25">
      <c r="C63" s="24"/>
      <c r="D63" s="30"/>
      <c r="E63" s="27"/>
      <c r="F63" s="27"/>
      <c r="G63" s="40"/>
      <c r="H63" s="29"/>
    </row>
    <row r="64" spans="3:8" ht="16.5" thickBot="1" x14ac:dyDescent="0.3">
      <c r="C64" s="35"/>
      <c r="D64" s="15" t="s">
        <v>69</v>
      </c>
      <c r="E64" s="37"/>
      <c r="F64" s="37"/>
      <c r="G64" s="41"/>
      <c r="H64" s="42">
        <f>SUM(H16:H63)</f>
        <v>0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D11" sqref="D11"/>
    </sheetView>
  </sheetViews>
  <sheetFormatPr baseColWidth="10" defaultColWidth="8.7109375" defaultRowHeight="15" x14ac:dyDescent="0.25"/>
  <cols>
    <col min="1" max="3" width="8.7109375" style="2"/>
    <col min="4" max="4" width="65.42578125" style="2" customWidth="1"/>
    <col min="5" max="5" width="9.5703125" style="2" customWidth="1"/>
    <col min="6" max="6" width="13.42578125" style="2" customWidth="1"/>
    <col min="7" max="7" width="15.140625" style="4" customWidth="1"/>
    <col min="8" max="8" width="15.5703125" style="4" customWidth="1"/>
    <col min="9" max="16384" width="8.7109375" style="2"/>
  </cols>
  <sheetData>
    <row r="1" spans="1:8" ht="20.25" x14ac:dyDescent="0.3">
      <c r="A1" s="62" t="s">
        <v>61</v>
      </c>
      <c r="B1" s="62"/>
      <c r="C1" s="62"/>
      <c r="D1" s="62"/>
      <c r="E1" s="62"/>
      <c r="F1" s="62"/>
      <c r="G1" s="62"/>
      <c r="H1" s="62"/>
    </row>
    <row r="2" spans="1:8" ht="20.25" x14ac:dyDescent="0.3">
      <c r="A2" s="62" t="s">
        <v>62</v>
      </c>
      <c r="B2" s="62"/>
      <c r="C2" s="62"/>
      <c r="D2" s="62"/>
      <c r="E2" s="62"/>
      <c r="F2" s="62"/>
      <c r="G2" s="62"/>
      <c r="H2" s="62"/>
    </row>
    <row r="3" spans="1:8" ht="20.25" x14ac:dyDescent="0.3">
      <c r="A3" s="62" t="s">
        <v>63</v>
      </c>
      <c r="B3" s="62"/>
      <c r="C3" s="62"/>
      <c r="D3" s="62"/>
      <c r="E3" s="62"/>
      <c r="F3" s="62"/>
      <c r="G3" s="62"/>
      <c r="H3" s="62"/>
    </row>
    <row r="4" spans="1:8" ht="20.25" x14ac:dyDescent="0.3">
      <c r="A4" s="62" t="s">
        <v>64</v>
      </c>
      <c r="B4" s="62"/>
      <c r="C4" s="62"/>
      <c r="D4" s="62"/>
      <c r="E4" s="62"/>
      <c r="F4" s="62"/>
      <c r="G4" s="62"/>
      <c r="H4" s="62"/>
    </row>
    <row r="8" spans="1:8" ht="18.75" x14ac:dyDescent="0.3">
      <c r="D8" s="3" t="s">
        <v>88</v>
      </c>
    </row>
    <row r="9" spans="1:8" ht="15.75" x14ac:dyDescent="0.25">
      <c r="D9" s="1" t="s">
        <v>87</v>
      </c>
    </row>
    <row r="10" spans="1:8" ht="15.75" x14ac:dyDescent="0.25">
      <c r="C10" s="1"/>
      <c r="D10" s="1" t="s">
        <v>0</v>
      </c>
    </row>
    <row r="11" spans="1:8" ht="15.75" thickBot="1" x14ac:dyDescent="0.3">
      <c r="D11" s="2" t="s">
        <v>86</v>
      </c>
    </row>
    <row r="12" spans="1:8" ht="15.75" x14ac:dyDescent="0.25">
      <c r="C12" s="5"/>
      <c r="D12" s="6" t="s">
        <v>1</v>
      </c>
      <c r="E12" s="7"/>
      <c r="F12" s="8"/>
      <c r="G12" s="9"/>
      <c r="H12" s="10"/>
    </row>
    <row r="13" spans="1:8" ht="15.75" thickBot="1" x14ac:dyDescent="0.3">
      <c r="C13" s="30"/>
      <c r="D13" s="43"/>
      <c r="E13" s="30"/>
      <c r="F13" s="43"/>
      <c r="G13" s="44"/>
      <c r="H13" s="45"/>
    </row>
    <row r="14" spans="1:8" ht="16.5" thickBot="1" x14ac:dyDescent="0.3">
      <c r="C14" s="48" t="s">
        <v>2</v>
      </c>
      <c r="D14" s="47" t="s">
        <v>3</v>
      </c>
      <c r="E14" s="48" t="s">
        <v>4</v>
      </c>
      <c r="F14" s="49" t="s">
        <v>68</v>
      </c>
      <c r="G14" s="50" t="s">
        <v>6</v>
      </c>
      <c r="H14" s="51" t="s">
        <v>7</v>
      </c>
    </row>
    <row r="15" spans="1:8" x14ac:dyDescent="0.25">
      <c r="C15" s="19"/>
      <c r="D15" s="7"/>
      <c r="E15" s="20"/>
      <c r="F15" s="21"/>
      <c r="G15" s="22"/>
      <c r="H15" s="23"/>
    </row>
    <row r="16" spans="1:8" ht="15.75" x14ac:dyDescent="0.25">
      <c r="C16" s="24">
        <v>1</v>
      </c>
      <c r="D16" s="25" t="s">
        <v>8</v>
      </c>
      <c r="E16" s="26"/>
      <c r="F16" s="27"/>
      <c r="G16" s="28"/>
      <c r="H16" s="29"/>
    </row>
    <row r="17" spans="3:8" x14ac:dyDescent="0.25">
      <c r="C17" s="24">
        <v>1.1000000000000001</v>
      </c>
      <c r="D17" s="30" t="s">
        <v>9</v>
      </c>
      <c r="E17" s="26" t="s">
        <v>10</v>
      </c>
      <c r="F17" s="27">
        <v>1</v>
      </c>
      <c r="G17" s="28"/>
      <c r="H17" s="29">
        <f>F17*G17</f>
        <v>0</v>
      </c>
    </row>
    <row r="18" spans="3:8" x14ac:dyDescent="0.25">
      <c r="C18" s="24">
        <v>1.2</v>
      </c>
      <c r="D18" s="30" t="s">
        <v>11</v>
      </c>
      <c r="E18" s="26" t="s">
        <v>10</v>
      </c>
      <c r="F18" s="27">
        <v>1</v>
      </c>
      <c r="G18" s="28"/>
      <c r="H18" s="29">
        <f>F18*G18</f>
        <v>0</v>
      </c>
    </row>
    <row r="19" spans="3:8" x14ac:dyDescent="0.25">
      <c r="C19" s="24"/>
      <c r="D19" s="30"/>
      <c r="E19" s="26"/>
      <c r="F19" s="27"/>
      <c r="G19" s="28"/>
      <c r="H19" s="29"/>
    </row>
    <row r="20" spans="3:8" ht="15.75" x14ac:dyDescent="0.25">
      <c r="C20" s="24">
        <v>2</v>
      </c>
      <c r="D20" s="25" t="s">
        <v>12</v>
      </c>
      <c r="E20" s="26"/>
      <c r="F20" s="27"/>
      <c r="G20" s="28"/>
      <c r="H20" s="29"/>
    </row>
    <row r="21" spans="3:8" x14ac:dyDescent="0.25">
      <c r="C21" s="24">
        <v>2.1</v>
      </c>
      <c r="D21" s="30" t="s">
        <v>13</v>
      </c>
      <c r="E21" s="26" t="s">
        <v>14</v>
      </c>
      <c r="F21" s="27">
        <v>0</v>
      </c>
      <c r="G21" s="28"/>
      <c r="H21" s="29">
        <f t="shared" ref="H21:H30" si="0">F21*G21</f>
        <v>0</v>
      </c>
    </row>
    <row r="22" spans="3:8" x14ac:dyDescent="0.25">
      <c r="C22" s="24">
        <v>2.2000000000000002</v>
      </c>
      <c r="D22" s="30" t="s">
        <v>15</v>
      </c>
      <c r="E22" s="26" t="s">
        <v>14</v>
      </c>
      <c r="F22" s="27">
        <v>0</v>
      </c>
      <c r="G22" s="28"/>
      <c r="H22" s="29">
        <f t="shared" si="0"/>
        <v>0</v>
      </c>
    </row>
    <row r="23" spans="3:8" x14ac:dyDescent="0.25">
      <c r="C23" s="24">
        <v>2.2999999999999998</v>
      </c>
      <c r="D23" s="30" t="s">
        <v>16</v>
      </c>
      <c r="E23" s="26" t="s">
        <v>14</v>
      </c>
      <c r="F23" s="27">
        <v>0</v>
      </c>
      <c r="G23" s="28"/>
      <c r="H23" s="29">
        <f t="shared" si="0"/>
        <v>0</v>
      </c>
    </row>
    <row r="24" spans="3:8" x14ac:dyDescent="0.25">
      <c r="C24" s="24">
        <v>2.4</v>
      </c>
      <c r="D24" s="30" t="s">
        <v>17</v>
      </c>
      <c r="E24" s="26" t="s">
        <v>18</v>
      </c>
      <c r="F24" s="27">
        <v>0</v>
      </c>
      <c r="G24" s="28"/>
      <c r="H24" s="29">
        <f t="shared" si="0"/>
        <v>0</v>
      </c>
    </row>
    <row r="25" spans="3:8" x14ac:dyDescent="0.25">
      <c r="C25" s="24">
        <v>2.5</v>
      </c>
      <c r="D25" s="30" t="s">
        <v>19</v>
      </c>
      <c r="E25" s="26" t="s">
        <v>18</v>
      </c>
      <c r="F25" s="27">
        <v>0</v>
      </c>
      <c r="G25" s="28"/>
      <c r="H25" s="29">
        <f t="shared" si="0"/>
        <v>0</v>
      </c>
    </row>
    <row r="26" spans="3:8" x14ac:dyDescent="0.25">
      <c r="C26" s="24">
        <v>2.6</v>
      </c>
      <c r="D26" s="30" t="s">
        <v>20</v>
      </c>
      <c r="E26" s="26" t="s">
        <v>18</v>
      </c>
      <c r="F26" s="27">
        <v>0</v>
      </c>
      <c r="G26" s="28"/>
      <c r="H26" s="29">
        <f t="shared" si="0"/>
        <v>0</v>
      </c>
    </row>
    <row r="27" spans="3:8" x14ac:dyDescent="0.25">
      <c r="C27" s="24">
        <v>2.7</v>
      </c>
      <c r="D27" s="30" t="s">
        <v>21</v>
      </c>
      <c r="E27" s="26" t="s">
        <v>14</v>
      </c>
      <c r="F27" s="27">
        <v>0</v>
      </c>
      <c r="G27" s="28"/>
      <c r="H27" s="29">
        <f t="shared" si="0"/>
        <v>0</v>
      </c>
    </row>
    <row r="28" spans="3:8" x14ac:dyDescent="0.25">
      <c r="C28" s="24">
        <v>2.8</v>
      </c>
      <c r="D28" s="30" t="s">
        <v>22</v>
      </c>
      <c r="E28" s="26" t="s">
        <v>14</v>
      </c>
      <c r="F28" s="27">
        <v>0</v>
      </c>
      <c r="G28" s="28"/>
      <c r="H28" s="29">
        <f t="shared" si="0"/>
        <v>0</v>
      </c>
    </row>
    <row r="29" spans="3:8" x14ac:dyDescent="0.25">
      <c r="C29" s="24">
        <v>2.9</v>
      </c>
      <c r="D29" s="30" t="s">
        <v>23</v>
      </c>
      <c r="E29" s="26" t="s">
        <v>14</v>
      </c>
      <c r="F29" s="27">
        <v>0</v>
      </c>
      <c r="G29" s="28"/>
      <c r="H29" s="29">
        <f t="shared" si="0"/>
        <v>0</v>
      </c>
    </row>
    <row r="30" spans="3:8" x14ac:dyDescent="0.25">
      <c r="C30" s="31">
        <v>2.1</v>
      </c>
      <c r="D30" s="30" t="s">
        <v>24</v>
      </c>
      <c r="E30" s="26" t="s">
        <v>14</v>
      </c>
      <c r="F30" s="27">
        <v>0</v>
      </c>
      <c r="G30" s="28"/>
      <c r="H30" s="29">
        <f t="shared" si="0"/>
        <v>0</v>
      </c>
    </row>
    <row r="31" spans="3:8" x14ac:dyDescent="0.25">
      <c r="C31" s="31"/>
      <c r="D31" s="30"/>
      <c r="E31" s="26"/>
      <c r="F31" s="27"/>
      <c r="G31" s="28"/>
      <c r="H31" s="29"/>
    </row>
    <row r="32" spans="3:8" ht="15.75" x14ac:dyDescent="0.25">
      <c r="C32" s="24">
        <v>3</v>
      </c>
      <c r="D32" s="25" t="s">
        <v>25</v>
      </c>
      <c r="E32" s="26"/>
      <c r="F32" s="27"/>
      <c r="G32" s="28"/>
      <c r="H32" s="29"/>
    </row>
    <row r="33" spans="3:8" x14ac:dyDescent="0.25">
      <c r="C33" s="24">
        <v>3.1</v>
      </c>
      <c r="D33" s="30" t="s">
        <v>26</v>
      </c>
      <c r="E33" s="26" t="s">
        <v>27</v>
      </c>
      <c r="F33" s="27">
        <v>0</v>
      </c>
      <c r="G33" s="28"/>
      <c r="H33" s="29">
        <f>F33*G33</f>
        <v>0</v>
      </c>
    </row>
    <row r="34" spans="3:8" x14ac:dyDescent="0.25">
      <c r="C34" s="24">
        <v>3.1</v>
      </c>
      <c r="D34" s="30" t="s">
        <v>28</v>
      </c>
      <c r="E34" s="26" t="s">
        <v>29</v>
      </c>
      <c r="F34" s="27">
        <v>0</v>
      </c>
      <c r="G34" s="28"/>
      <c r="H34" s="29">
        <f>F34*G34</f>
        <v>0</v>
      </c>
    </row>
    <row r="35" spans="3:8" x14ac:dyDescent="0.25">
      <c r="C35" s="24">
        <v>3.2</v>
      </c>
      <c r="D35" s="30" t="s">
        <v>30</v>
      </c>
      <c r="E35" s="26" t="s">
        <v>29</v>
      </c>
      <c r="F35" s="27">
        <v>0</v>
      </c>
      <c r="G35" s="28"/>
      <c r="H35" s="29">
        <f>F35*G35</f>
        <v>0</v>
      </c>
    </row>
    <row r="36" spans="3:8" x14ac:dyDescent="0.25">
      <c r="C36" s="24"/>
      <c r="D36" s="30"/>
      <c r="E36" s="26"/>
      <c r="F36" s="27"/>
      <c r="G36" s="28"/>
      <c r="H36" s="29"/>
    </row>
    <row r="37" spans="3:8" ht="15.75" x14ac:dyDescent="0.25">
      <c r="C37" s="24">
        <v>4</v>
      </c>
      <c r="D37" s="25" t="s">
        <v>31</v>
      </c>
      <c r="E37" s="26"/>
      <c r="F37" s="27"/>
      <c r="G37" s="28"/>
      <c r="H37" s="29"/>
    </row>
    <row r="38" spans="3:8" x14ac:dyDescent="0.25">
      <c r="C38" s="24">
        <v>4.0999999999999996</v>
      </c>
      <c r="D38" s="33" t="s">
        <v>32</v>
      </c>
      <c r="E38" s="26" t="s">
        <v>27</v>
      </c>
      <c r="F38" s="27">
        <v>0</v>
      </c>
      <c r="G38" s="28"/>
      <c r="H38" s="29">
        <f>F38*G38</f>
        <v>0</v>
      </c>
    </row>
    <row r="39" spans="3:8" x14ac:dyDescent="0.25">
      <c r="C39" s="24"/>
      <c r="D39" s="30"/>
      <c r="E39" s="26"/>
      <c r="F39" s="27"/>
      <c r="G39" s="28"/>
      <c r="H39" s="29"/>
    </row>
    <row r="40" spans="3:8" ht="15.75" x14ac:dyDescent="0.25">
      <c r="C40" s="24">
        <v>5</v>
      </c>
      <c r="D40" s="25" t="s">
        <v>33</v>
      </c>
      <c r="E40" s="26"/>
      <c r="F40" s="27"/>
      <c r="G40" s="28"/>
      <c r="H40" s="29"/>
    </row>
    <row r="41" spans="3:8" x14ac:dyDescent="0.25">
      <c r="C41" s="24">
        <v>5.0999999999999996</v>
      </c>
      <c r="D41" s="30" t="s">
        <v>34</v>
      </c>
      <c r="E41" s="26" t="s">
        <v>14</v>
      </c>
      <c r="F41" s="27">
        <v>980</v>
      </c>
      <c r="G41" s="28"/>
      <c r="H41" s="29">
        <f>F41*G41</f>
        <v>0</v>
      </c>
    </row>
    <row r="42" spans="3:8" ht="18" customHeight="1" x14ac:dyDescent="0.25">
      <c r="C42" s="24">
        <v>5.2</v>
      </c>
      <c r="D42" s="34" t="s">
        <v>35</v>
      </c>
      <c r="E42" s="26" t="s">
        <v>29</v>
      </c>
      <c r="F42" s="27">
        <f>4.5*0.15*980</f>
        <v>661.49999999999989</v>
      </c>
      <c r="G42" s="28"/>
      <c r="H42" s="29">
        <f>F42*G42</f>
        <v>0</v>
      </c>
    </row>
    <row r="43" spans="3:8" ht="18" customHeight="1" x14ac:dyDescent="0.25">
      <c r="C43" s="24">
        <v>5.3</v>
      </c>
      <c r="D43" s="34" t="s">
        <v>54</v>
      </c>
      <c r="E43" s="26" t="s">
        <v>29</v>
      </c>
      <c r="F43" s="27">
        <f>4.5*0.05*980</f>
        <v>220.5</v>
      </c>
      <c r="G43" s="28"/>
      <c r="H43" s="29">
        <f>F43*G43</f>
        <v>0</v>
      </c>
    </row>
    <row r="44" spans="3:8" ht="16.5" customHeight="1" x14ac:dyDescent="0.25">
      <c r="C44" s="24">
        <v>5.4</v>
      </c>
      <c r="D44" s="34" t="s">
        <v>36</v>
      </c>
      <c r="E44" s="26" t="s">
        <v>29</v>
      </c>
      <c r="F44" s="27">
        <v>0</v>
      </c>
      <c r="G44" s="28"/>
      <c r="H44" s="29">
        <f>F44*G44</f>
        <v>0</v>
      </c>
    </row>
    <row r="45" spans="3:8" x14ac:dyDescent="0.25">
      <c r="C45" s="24"/>
      <c r="D45" s="30"/>
      <c r="E45" s="26"/>
      <c r="F45" s="27"/>
      <c r="G45" s="28"/>
      <c r="H45" s="29"/>
    </row>
    <row r="46" spans="3:8" ht="15.75" x14ac:dyDescent="0.25">
      <c r="C46" s="24">
        <v>6</v>
      </c>
      <c r="D46" s="25" t="s">
        <v>37</v>
      </c>
      <c r="E46" s="26"/>
      <c r="F46" s="27"/>
      <c r="G46" s="28"/>
      <c r="H46" s="29"/>
    </row>
    <row r="47" spans="3:8" x14ac:dyDescent="0.25">
      <c r="C47" s="24">
        <v>6.1</v>
      </c>
      <c r="D47" s="30" t="s">
        <v>38</v>
      </c>
      <c r="E47" s="26" t="s">
        <v>14</v>
      </c>
      <c r="F47" s="27">
        <v>0</v>
      </c>
      <c r="G47" s="28"/>
      <c r="H47" s="29">
        <f>F47*G47</f>
        <v>0</v>
      </c>
    </row>
    <row r="48" spans="3:8" x14ac:dyDescent="0.25">
      <c r="C48" s="24">
        <v>6.2</v>
      </c>
      <c r="D48" s="30" t="s">
        <v>39</v>
      </c>
      <c r="E48" s="26" t="s">
        <v>18</v>
      </c>
      <c r="F48" s="27">
        <v>0</v>
      </c>
      <c r="G48" s="28"/>
      <c r="H48" s="29">
        <f>F48*G48</f>
        <v>0</v>
      </c>
    </row>
    <row r="49" spans="3:8" x14ac:dyDescent="0.25">
      <c r="C49" s="24">
        <v>6.3</v>
      </c>
      <c r="D49" s="30" t="s">
        <v>40</v>
      </c>
      <c r="E49" s="26" t="s">
        <v>27</v>
      </c>
      <c r="F49" s="27">
        <v>0</v>
      </c>
      <c r="G49" s="28"/>
      <c r="H49" s="29">
        <f>F49*G49</f>
        <v>0</v>
      </c>
    </row>
    <row r="50" spans="3:8" x14ac:dyDescent="0.25">
      <c r="C50" s="24"/>
      <c r="D50" s="30"/>
      <c r="E50" s="26"/>
      <c r="F50" s="27"/>
      <c r="G50" s="28"/>
      <c r="H50" s="29"/>
    </row>
    <row r="51" spans="3:8" ht="15.75" x14ac:dyDescent="0.25">
      <c r="C51" s="24">
        <v>7</v>
      </c>
      <c r="D51" s="25" t="s">
        <v>41</v>
      </c>
      <c r="E51" s="26" t="s">
        <v>42</v>
      </c>
      <c r="F51" s="27">
        <v>1</v>
      </c>
      <c r="G51" s="28"/>
      <c r="H51" s="29">
        <f>F51*G51</f>
        <v>0</v>
      </c>
    </row>
    <row r="52" spans="3:8" ht="15.75" x14ac:dyDescent="0.25">
      <c r="C52" s="24"/>
      <c r="D52" s="25"/>
      <c r="E52" s="26"/>
      <c r="F52" s="27"/>
      <c r="G52" s="28"/>
      <c r="H52" s="29"/>
    </row>
    <row r="53" spans="3:8" ht="15.75" x14ac:dyDescent="0.25">
      <c r="C53" s="24">
        <v>8</v>
      </c>
      <c r="D53" s="25" t="s">
        <v>43</v>
      </c>
      <c r="E53" s="26"/>
      <c r="F53" s="27"/>
      <c r="G53" s="28"/>
      <c r="H53" s="29"/>
    </row>
    <row r="54" spans="3:8" x14ac:dyDescent="0.25">
      <c r="C54" s="24">
        <v>8.1</v>
      </c>
      <c r="D54" s="30" t="s">
        <v>44</v>
      </c>
      <c r="E54" s="26" t="s">
        <v>45</v>
      </c>
      <c r="F54" s="27">
        <v>250</v>
      </c>
      <c r="G54" s="28"/>
      <c r="H54" s="29">
        <f t="shared" ref="H54:H62" si="1">F54*G54</f>
        <v>0</v>
      </c>
    </row>
    <row r="55" spans="3:8" x14ac:dyDescent="0.25">
      <c r="C55" s="24">
        <v>8.1999999999999993</v>
      </c>
      <c r="D55" s="30" t="s">
        <v>46</v>
      </c>
      <c r="E55" s="26" t="s">
        <v>45</v>
      </c>
      <c r="F55" s="27">
        <v>80</v>
      </c>
      <c r="G55" s="28"/>
      <c r="H55" s="29">
        <f t="shared" si="1"/>
        <v>0</v>
      </c>
    </row>
    <row r="56" spans="3:8" x14ac:dyDescent="0.25">
      <c r="C56" s="24">
        <v>8.3000000000000007</v>
      </c>
      <c r="D56" s="30" t="s">
        <v>47</v>
      </c>
      <c r="E56" s="26" t="s">
        <v>45</v>
      </c>
      <c r="F56" s="27">
        <v>80</v>
      </c>
      <c r="G56" s="28"/>
      <c r="H56" s="29">
        <f t="shared" si="1"/>
        <v>0</v>
      </c>
    </row>
    <row r="57" spans="3:8" x14ac:dyDescent="0.25">
      <c r="C57" s="24">
        <v>8.4</v>
      </c>
      <c r="D57" s="30" t="s">
        <v>48</v>
      </c>
      <c r="E57" s="26" t="s">
        <v>45</v>
      </c>
      <c r="F57" s="27">
        <v>100</v>
      </c>
      <c r="G57" s="28"/>
      <c r="H57" s="29">
        <f t="shared" si="1"/>
        <v>0</v>
      </c>
    </row>
    <row r="58" spans="3:8" x14ac:dyDescent="0.25">
      <c r="C58" s="24">
        <v>8.5</v>
      </c>
      <c r="D58" s="30" t="s">
        <v>49</v>
      </c>
      <c r="E58" s="26" t="s">
        <v>45</v>
      </c>
      <c r="F58" s="27">
        <v>100</v>
      </c>
      <c r="G58" s="28"/>
      <c r="H58" s="29">
        <f t="shared" si="1"/>
        <v>0</v>
      </c>
    </row>
    <row r="59" spans="3:8" x14ac:dyDescent="0.25">
      <c r="C59" s="24">
        <v>8.6</v>
      </c>
      <c r="D59" s="30" t="s">
        <v>50</v>
      </c>
      <c r="E59" s="26" t="s">
        <v>45</v>
      </c>
      <c r="F59" s="27">
        <v>80</v>
      </c>
      <c r="G59" s="28"/>
      <c r="H59" s="29">
        <f t="shared" si="1"/>
        <v>0</v>
      </c>
    </row>
    <row r="60" spans="3:8" x14ac:dyDescent="0.25">
      <c r="C60" s="24">
        <v>8.6999999999999993</v>
      </c>
      <c r="D60" s="30" t="s">
        <v>51</v>
      </c>
      <c r="E60" s="26" t="s">
        <v>45</v>
      </c>
      <c r="F60" s="27">
        <v>100</v>
      </c>
      <c r="G60" s="28"/>
      <c r="H60" s="29">
        <f t="shared" si="1"/>
        <v>0</v>
      </c>
    </row>
    <row r="61" spans="3:8" x14ac:dyDescent="0.25">
      <c r="C61" s="24">
        <v>8.8000000000000007</v>
      </c>
      <c r="D61" s="34" t="s">
        <v>52</v>
      </c>
      <c r="E61" s="26" t="s">
        <v>45</v>
      </c>
      <c r="F61" s="27">
        <v>100</v>
      </c>
      <c r="G61" s="28"/>
      <c r="H61" s="29">
        <f t="shared" si="1"/>
        <v>0</v>
      </c>
    </row>
    <row r="62" spans="3:8" ht="15.75" thickBot="1" x14ac:dyDescent="0.3">
      <c r="C62" s="35">
        <v>8.9</v>
      </c>
      <c r="D62" s="11" t="s">
        <v>53</v>
      </c>
      <c r="E62" s="36" t="s">
        <v>45</v>
      </c>
      <c r="F62" s="37">
        <v>100</v>
      </c>
      <c r="G62" s="38"/>
      <c r="H62" s="39">
        <f t="shared" si="1"/>
        <v>0</v>
      </c>
    </row>
    <row r="63" spans="3:8" x14ac:dyDescent="0.25">
      <c r="C63" s="24"/>
      <c r="D63" s="30"/>
      <c r="E63" s="27"/>
      <c r="F63" s="27"/>
      <c r="G63" s="40"/>
      <c r="H63" s="29"/>
    </row>
    <row r="64" spans="3:8" ht="16.5" thickBot="1" x14ac:dyDescent="0.3">
      <c r="C64" s="35"/>
      <c r="D64" s="15" t="s">
        <v>69</v>
      </c>
      <c r="E64" s="37"/>
      <c r="F64" s="37"/>
      <c r="G64" s="41"/>
      <c r="H64" s="42">
        <f>SUM(H16:H63)</f>
        <v>0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selection sqref="A1:XFD4"/>
    </sheetView>
  </sheetViews>
  <sheetFormatPr baseColWidth="10" defaultColWidth="8.7109375" defaultRowHeight="15" x14ac:dyDescent="0.25"/>
  <cols>
    <col min="1" max="3" width="8.7109375" style="2"/>
    <col min="4" max="4" width="65.42578125" style="2" customWidth="1"/>
    <col min="5" max="5" width="9.5703125" style="2" customWidth="1"/>
    <col min="6" max="6" width="13.42578125" style="2" customWidth="1"/>
    <col min="7" max="7" width="15.140625" style="4" customWidth="1"/>
    <col min="8" max="8" width="15.5703125" style="4" customWidth="1"/>
    <col min="9" max="16384" width="8.7109375" style="2"/>
  </cols>
  <sheetData>
    <row r="1" spans="1:8" ht="20.25" x14ac:dyDescent="0.3">
      <c r="A1" s="62" t="s">
        <v>61</v>
      </c>
      <c r="B1" s="62"/>
      <c r="C1" s="62"/>
      <c r="D1" s="62"/>
      <c r="E1" s="62"/>
      <c r="F1" s="62"/>
      <c r="G1" s="62"/>
      <c r="H1" s="62"/>
    </row>
    <row r="2" spans="1:8" ht="20.25" x14ac:dyDescent="0.3">
      <c r="A2" s="62" t="s">
        <v>62</v>
      </c>
      <c r="B2" s="62"/>
      <c r="C2" s="62"/>
      <c r="D2" s="62"/>
      <c r="E2" s="62"/>
      <c r="F2" s="62"/>
      <c r="G2" s="62"/>
      <c r="H2" s="62"/>
    </row>
    <row r="3" spans="1:8" ht="20.25" x14ac:dyDescent="0.3">
      <c r="A3" s="62" t="s">
        <v>63</v>
      </c>
      <c r="B3" s="62"/>
      <c r="C3" s="62"/>
      <c r="D3" s="62"/>
      <c r="E3" s="62"/>
      <c r="F3" s="62"/>
      <c r="G3" s="62"/>
      <c r="H3" s="62"/>
    </row>
    <row r="4" spans="1:8" ht="20.25" x14ac:dyDescent="0.3">
      <c r="A4" s="62" t="s">
        <v>64</v>
      </c>
      <c r="B4" s="62"/>
      <c r="C4" s="62"/>
      <c r="D4" s="62"/>
      <c r="E4" s="62"/>
      <c r="F4" s="62"/>
      <c r="G4" s="62"/>
      <c r="H4" s="62"/>
    </row>
    <row r="8" spans="1:8" ht="18.75" x14ac:dyDescent="0.3">
      <c r="D8" s="3" t="s">
        <v>91</v>
      </c>
    </row>
    <row r="9" spans="1:8" ht="15.75" x14ac:dyDescent="0.25">
      <c r="D9" s="1" t="s">
        <v>90</v>
      </c>
    </row>
    <row r="10" spans="1:8" ht="15.75" x14ac:dyDescent="0.25">
      <c r="C10" s="1"/>
      <c r="D10" s="1" t="s">
        <v>0</v>
      </c>
    </row>
    <row r="11" spans="1:8" ht="15.75" thickBot="1" x14ac:dyDescent="0.3">
      <c r="D11" s="2" t="s">
        <v>89</v>
      </c>
    </row>
    <row r="12" spans="1:8" ht="15.75" x14ac:dyDescent="0.25">
      <c r="C12" s="5"/>
      <c r="D12" s="6" t="s">
        <v>1</v>
      </c>
      <c r="E12" s="7"/>
      <c r="F12" s="8"/>
      <c r="G12" s="9"/>
      <c r="H12" s="10"/>
    </row>
    <row r="13" spans="1:8" ht="15.75" thickBot="1" x14ac:dyDescent="0.3">
      <c r="C13" s="30"/>
      <c r="D13" s="43"/>
      <c r="E13" s="30"/>
      <c r="F13" s="43"/>
      <c r="G13" s="44"/>
      <c r="H13" s="45"/>
    </row>
    <row r="14" spans="1:8" ht="16.5" thickBot="1" x14ac:dyDescent="0.3">
      <c r="C14" s="52" t="s">
        <v>2</v>
      </c>
      <c r="D14" s="47" t="s">
        <v>3</v>
      </c>
      <c r="E14" s="48" t="s">
        <v>4</v>
      </c>
      <c r="F14" s="49" t="s">
        <v>68</v>
      </c>
      <c r="G14" s="50" t="s">
        <v>6</v>
      </c>
      <c r="H14" s="51" t="s">
        <v>7</v>
      </c>
    </row>
    <row r="15" spans="1:8" x14ac:dyDescent="0.25">
      <c r="C15" s="19"/>
      <c r="D15" s="7"/>
      <c r="E15" s="20"/>
      <c r="F15" s="21"/>
      <c r="G15" s="22"/>
      <c r="H15" s="23"/>
    </row>
    <row r="16" spans="1:8" ht="15.75" x14ac:dyDescent="0.25">
      <c r="C16" s="24">
        <v>1</v>
      </c>
      <c r="D16" s="25" t="s">
        <v>8</v>
      </c>
      <c r="E16" s="26"/>
      <c r="F16" s="27"/>
      <c r="G16" s="28"/>
      <c r="H16" s="29"/>
    </row>
    <row r="17" spans="3:8" x14ac:dyDescent="0.25">
      <c r="C17" s="24">
        <v>1.1000000000000001</v>
      </c>
      <c r="D17" s="30" t="s">
        <v>9</v>
      </c>
      <c r="E17" s="26" t="s">
        <v>10</v>
      </c>
      <c r="F17" s="27">
        <v>1</v>
      </c>
      <c r="G17" s="28"/>
      <c r="H17" s="29">
        <f t="shared" ref="H17:H48" si="0">F17*G17</f>
        <v>0</v>
      </c>
    </row>
    <row r="18" spans="3:8" x14ac:dyDescent="0.25">
      <c r="C18" s="24">
        <v>1.2</v>
      </c>
      <c r="D18" s="30" t="s">
        <v>11</v>
      </c>
      <c r="E18" s="26" t="s">
        <v>10</v>
      </c>
      <c r="F18" s="27">
        <v>1</v>
      </c>
      <c r="G18" s="28"/>
      <c r="H18" s="29">
        <f t="shared" si="0"/>
        <v>0</v>
      </c>
    </row>
    <row r="19" spans="3:8" x14ac:dyDescent="0.25">
      <c r="C19" s="24"/>
      <c r="D19" s="30"/>
      <c r="E19" s="26"/>
      <c r="F19" s="27"/>
      <c r="G19" s="28"/>
      <c r="H19" s="29">
        <f t="shared" si="0"/>
        <v>0</v>
      </c>
    </row>
    <row r="20" spans="3:8" ht="15.75" x14ac:dyDescent="0.25">
      <c r="C20" s="24">
        <v>2</v>
      </c>
      <c r="D20" s="25" t="s">
        <v>12</v>
      </c>
      <c r="E20" s="26"/>
      <c r="F20" s="27"/>
      <c r="G20" s="28"/>
      <c r="H20" s="29">
        <f t="shared" si="0"/>
        <v>0</v>
      </c>
    </row>
    <row r="21" spans="3:8" x14ac:dyDescent="0.25">
      <c r="C21" s="24">
        <v>2.1</v>
      </c>
      <c r="D21" s="30" t="s">
        <v>13</v>
      </c>
      <c r="E21" s="26" t="s">
        <v>14</v>
      </c>
      <c r="F21" s="27">
        <v>0</v>
      </c>
      <c r="G21" s="28"/>
      <c r="H21" s="29">
        <f t="shared" si="0"/>
        <v>0</v>
      </c>
    </row>
    <row r="22" spans="3:8" x14ac:dyDescent="0.25">
      <c r="C22" s="24">
        <v>2.2000000000000002</v>
      </c>
      <c r="D22" s="30" t="s">
        <v>15</v>
      </c>
      <c r="E22" s="26" t="s">
        <v>14</v>
      </c>
      <c r="F22" s="27">
        <v>0</v>
      </c>
      <c r="G22" s="28"/>
      <c r="H22" s="29">
        <f t="shared" si="0"/>
        <v>0</v>
      </c>
    </row>
    <row r="23" spans="3:8" x14ac:dyDescent="0.25">
      <c r="C23" s="24">
        <v>2.2999999999999998</v>
      </c>
      <c r="D23" s="30" t="s">
        <v>16</v>
      </c>
      <c r="E23" s="26" t="s">
        <v>14</v>
      </c>
      <c r="F23" s="27">
        <v>0</v>
      </c>
      <c r="G23" s="28"/>
      <c r="H23" s="29">
        <f t="shared" si="0"/>
        <v>0</v>
      </c>
    </row>
    <row r="24" spans="3:8" x14ac:dyDescent="0.25">
      <c r="C24" s="24">
        <v>2.4</v>
      </c>
      <c r="D24" s="30" t="s">
        <v>55</v>
      </c>
      <c r="E24" s="26" t="s">
        <v>14</v>
      </c>
      <c r="F24" s="27">
        <v>10</v>
      </c>
      <c r="G24" s="28"/>
      <c r="H24" s="29">
        <f t="shared" si="0"/>
        <v>0</v>
      </c>
    </row>
    <row r="25" spans="3:8" x14ac:dyDescent="0.25">
      <c r="C25" s="24">
        <v>2.5</v>
      </c>
      <c r="D25" s="30" t="s">
        <v>17</v>
      </c>
      <c r="E25" s="26" t="s">
        <v>18</v>
      </c>
      <c r="F25" s="27">
        <v>0</v>
      </c>
      <c r="G25" s="28"/>
      <c r="H25" s="29">
        <f t="shared" si="0"/>
        <v>0</v>
      </c>
    </row>
    <row r="26" spans="3:8" x14ac:dyDescent="0.25">
      <c r="C26" s="24">
        <v>2.6</v>
      </c>
      <c r="D26" s="30" t="s">
        <v>19</v>
      </c>
      <c r="E26" s="26" t="s">
        <v>18</v>
      </c>
      <c r="F26" s="27">
        <v>0</v>
      </c>
      <c r="G26" s="28"/>
      <c r="H26" s="29">
        <f t="shared" si="0"/>
        <v>0</v>
      </c>
    </row>
    <row r="27" spans="3:8" x14ac:dyDescent="0.25">
      <c r="C27" s="24">
        <v>2.7</v>
      </c>
      <c r="D27" s="30" t="s">
        <v>20</v>
      </c>
      <c r="E27" s="26" t="s">
        <v>18</v>
      </c>
      <c r="F27" s="27">
        <v>0</v>
      </c>
      <c r="G27" s="28"/>
      <c r="H27" s="29">
        <f t="shared" si="0"/>
        <v>0</v>
      </c>
    </row>
    <row r="28" spans="3:8" x14ac:dyDescent="0.25">
      <c r="C28" s="24">
        <v>2.8</v>
      </c>
      <c r="D28" s="30" t="s">
        <v>56</v>
      </c>
      <c r="E28" s="26" t="s">
        <v>18</v>
      </c>
      <c r="F28" s="27">
        <v>2</v>
      </c>
      <c r="G28" s="28"/>
      <c r="H28" s="29">
        <f t="shared" si="0"/>
        <v>0</v>
      </c>
    </row>
    <row r="29" spans="3:8" x14ac:dyDescent="0.25">
      <c r="C29" s="24">
        <v>2.9</v>
      </c>
      <c r="D29" s="30" t="s">
        <v>21</v>
      </c>
      <c r="E29" s="26" t="s">
        <v>14</v>
      </c>
      <c r="F29" s="27">
        <v>0</v>
      </c>
      <c r="G29" s="28"/>
      <c r="H29" s="29">
        <f t="shared" si="0"/>
        <v>0</v>
      </c>
    </row>
    <row r="30" spans="3:8" x14ac:dyDescent="0.25">
      <c r="C30" s="31">
        <v>2.1</v>
      </c>
      <c r="D30" s="30" t="s">
        <v>22</v>
      </c>
      <c r="E30" s="26" t="s">
        <v>27</v>
      </c>
      <c r="F30" s="27">
        <v>15</v>
      </c>
      <c r="G30" s="28"/>
      <c r="H30" s="29">
        <f t="shared" si="0"/>
        <v>0</v>
      </c>
    </row>
    <row r="31" spans="3:8" x14ac:dyDescent="0.25">
      <c r="C31" s="24">
        <v>2.11</v>
      </c>
      <c r="D31" s="30" t="s">
        <v>57</v>
      </c>
      <c r="E31" s="26" t="s">
        <v>27</v>
      </c>
      <c r="F31" s="27">
        <v>30</v>
      </c>
      <c r="G31" s="28"/>
      <c r="H31" s="29">
        <f t="shared" si="0"/>
        <v>0</v>
      </c>
    </row>
    <row r="32" spans="3:8" x14ac:dyDescent="0.25">
      <c r="C32" s="31">
        <v>2.12</v>
      </c>
      <c r="D32" s="30" t="s">
        <v>23</v>
      </c>
      <c r="E32" s="26" t="s">
        <v>14</v>
      </c>
      <c r="F32" s="27">
        <v>0</v>
      </c>
      <c r="G32" s="28"/>
      <c r="H32" s="29">
        <f t="shared" si="0"/>
        <v>0</v>
      </c>
    </row>
    <row r="33" spans="3:8" x14ac:dyDescent="0.25">
      <c r="C33" s="31">
        <v>2.13</v>
      </c>
      <c r="D33" s="30" t="s">
        <v>24</v>
      </c>
      <c r="E33" s="26" t="s">
        <v>14</v>
      </c>
      <c r="F33" s="27">
        <f>900*2</f>
        <v>1800</v>
      </c>
      <c r="G33" s="28"/>
      <c r="H33" s="29">
        <f t="shared" si="0"/>
        <v>0</v>
      </c>
    </row>
    <row r="34" spans="3:8" x14ac:dyDescent="0.25">
      <c r="C34" s="31"/>
      <c r="D34" s="30"/>
      <c r="E34" s="26"/>
      <c r="F34" s="27"/>
      <c r="G34" s="28"/>
      <c r="H34" s="29">
        <f t="shared" si="0"/>
        <v>0</v>
      </c>
    </row>
    <row r="35" spans="3:8" ht="15.75" x14ac:dyDescent="0.25">
      <c r="C35" s="24">
        <v>3</v>
      </c>
      <c r="D35" s="25" t="s">
        <v>25</v>
      </c>
      <c r="E35" s="26"/>
      <c r="F35" s="27"/>
      <c r="G35" s="28"/>
      <c r="H35" s="29">
        <f t="shared" si="0"/>
        <v>0</v>
      </c>
    </row>
    <row r="36" spans="3:8" x14ac:dyDescent="0.25">
      <c r="C36" s="24">
        <v>3.1</v>
      </c>
      <c r="D36" s="30" t="s">
        <v>26</v>
      </c>
      <c r="E36" s="26" t="s">
        <v>27</v>
      </c>
      <c r="F36" s="27">
        <f>300*3.5</f>
        <v>1050</v>
      </c>
      <c r="G36" s="28"/>
      <c r="H36" s="29">
        <f t="shared" si="0"/>
        <v>0</v>
      </c>
    </row>
    <row r="37" spans="3:8" x14ac:dyDescent="0.25">
      <c r="C37" s="24">
        <v>3.1</v>
      </c>
      <c r="D37" s="30" t="s">
        <v>28</v>
      </c>
      <c r="E37" s="26" t="s">
        <v>29</v>
      </c>
      <c r="F37" s="27">
        <v>0</v>
      </c>
      <c r="G37" s="28"/>
      <c r="H37" s="29">
        <f t="shared" si="0"/>
        <v>0</v>
      </c>
    </row>
    <row r="38" spans="3:8" x14ac:dyDescent="0.25">
      <c r="C38" s="24">
        <v>3.2</v>
      </c>
      <c r="D38" s="30" t="s">
        <v>30</v>
      </c>
      <c r="E38" s="26" t="s">
        <v>29</v>
      </c>
      <c r="F38" s="27">
        <v>20</v>
      </c>
      <c r="G38" s="28"/>
      <c r="H38" s="29">
        <f t="shared" si="0"/>
        <v>0</v>
      </c>
    </row>
    <row r="39" spans="3:8" x14ac:dyDescent="0.25">
      <c r="C39" s="24"/>
      <c r="D39" s="30"/>
      <c r="E39" s="26"/>
      <c r="F39" s="27"/>
      <c r="G39" s="28"/>
      <c r="H39" s="29">
        <f t="shared" si="0"/>
        <v>0</v>
      </c>
    </row>
    <row r="40" spans="3:8" ht="15.75" x14ac:dyDescent="0.25">
      <c r="C40" s="24">
        <v>4</v>
      </c>
      <c r="D40" s="25" t="s">
        <v>31</v>
      </c>
      <c r="E40" s="26"/>
      <c r="F40" s="27"/>
      <c r="G40" s="28"/>
      <c r="H40" s="29">
        <f t="shared" si="0"/>
        <v>0</v>
      </c>
    </row>
    <row r="41" spans="3:8" x14ac:dyDescent="0.25">
      <c r="C41" s="24">
        <v>4.0999999999999996</v>
      </c>
      <c r="D41" s="33" t="s">
        <v>32</v>
      </c>
      <c r="E41" s="26" t="s">
        <v>27</v>
      </c>
      <c r="F41" s="27">
        <v>0</v>
      </c>
      <c r="G41" s="28"/>
      <c r="H41" s="29">
        <f t="shared" si="0"/>
        <v>0</v>
      </c>
    </row>
    <row r="42" spans="3:8" x14ac:dyDescent="0.25">
      <c r="C42" s="24"/>
      <c r="D42" s="30"/>
      <c r="E42" s="26"/>
      <c r="F42" s="27"/>
      <c r="G42" s="28"/>
      <c r="H42" s="29">
        <f t="shared" si="0"/>
        <v>0</v>
      </c>
    </row>
    <row r="43" spans="3:8" ht="15.75" x14ac:dyDescent="0.25">
      <c r="C43" s="24">
        <v>5</v>
      </c>
      <c r="D43" s="25" t="s">
        <v>33</v>
      </c>
      <c r="E43" s="26"/>
      <c r="F43" s="27"/>
      <c r="G43" s="28"/>
      <c r="H43" s="29">
        <f t="shared" si="0"/>
        <v>0</v>
      </c>
    </row>
    <row r="44" spans="3:8" x14ac:dyDescent="0.25">
      <c r="C44" s="24">
        <v>5.0999999999999996</v>
      </c>
      <c r="D44" s="30" t="s">
        <v>34</v>
      </c>
      <c r="E44" s="26" t="s">
        <v>14</v>
      </c>
      <c r="F44" s="27">
        <v>600</v>
      </c>
      <c r="G44" s="28"/>
      <c r="H44" s="29">
        <f t="shared" si="0"/>
        <v>0</v>
      </c>
    </row>
    <row r="45" spans="3:8" ht="18" customHeight="1" x14ac:dyDescent="0.25">
      <c r="C45" s="24">
        <v>5.2</v>
      </c>
      <c r="D45" s="34" t="s">
        <v>35</v>
      </c>
      <c r="E45" s="26" t="s">
        <v>29</v>
      </c>
      <c r="F45" s="27">
        <f>3.5*0.15*600</f>
        <v>315</v>
      </c>
      <c r="G45" s="28"/>
      <c r="H45" s="29">
        <f t="shared" si="0"/>
        <v>0</v>
      </c>
    </row>
    <row r="46" spans="3:8" ht="18" customHeight="1" x14ac:dyDescent="0.25">
      <c r="C46" s="24">
        <v>5.3</v>
      </c>
      <c r="D46" s="34" t="s">
        <v>54</v>
      </c>
      <c r="E46" s="26" t="s">
        <v>29</v>
      </c>
      <c r="F46" s="27">
        <f>3.5*0.05*900</f>
        <v>157.50000000000003</v>
      </c>
      <c r="G46" s="28"/>
      <c r="H46" s="29">
        <f t="shared" si="0"/>
        <v>0</v>
      </c>
    </row>
    <row r="47" spans="3:8" ht="16.5" customHeight="1" x14ac:dyDescent="0.25">
      <c r="C47" s="24">
        <v>5.4</v>
      </c>
      <c r="D47" s="34" t="s">
        <v>36</v>
      </c>
      <c r="E47" s="26" t="s">
        <v>29</v>
      </c>
      <c r="F47" s="32">
        <v>0</v>
      </c>
      <c r="G47" s="28"/>
      <c r="H47" s="29">
        <f t="shared" si="0"/>
        <v>0</v>
      </c>
    </row>
    <row r="48" spans="3:8" x14ac:dyDescent="0.25">
      <c r="C48" s="24"/>
      <c r="D48" s="30"/>
      <c r="E48" s="26"/>
      <c r="F48" s="27"/>
      <c r="G48" s="28"/>
      <c r="H48" s="29">
        <f t="shared" si="0"/>
        <v>0</v>
      </c>
    </row>
    <row r="49" spans="3:8" ht="15.75" x14ac:dyDescent="0.25">
      <c r="C49" s="24">
        <v>6</v>
      </c>
      <c r="D49" s="25" t="s">
        <v>37</v>
      </c>
      <c r="E49" s="26"/>
      <c r="F49" s="27"/>
      <c r="G49" s="28"/>
      <c r="H49" s="29">
        <f t="shared" ref="H49:H65" si="1">F49*G49</f>
        <v>0</v>
      </c>
    </row>
    <row r="50" spans="3:8" x14ac:dyDescent="0.25">
      <c r="C50" s="24">
        <v>6.1</v>
      </c>
      <c r="D50" s="30" t="s">
        <v>38</v>
      </c>
      <c r="E50" s="26" t="s">
        <v>14</v>
      </c>
      <c r="F50" s="27">
        <v>0</v>
      </c>
      <c r="G50" s="28"/>
      <c r="H50" s="29">
        <f t="shared" si="1"/>
        <v>0</v>
      </c>
    </row>
    <row r="51" spans="3:8" x14ac:dyDescent="0.25">
      <c r="C51" s="24">
        <v>6.2</v>
      </c>
      <c r="D51" s="30" t="s">
        <v>39</v>
      </c>
      <c r="E51" s="26" t="s">
        <v>18</v>
      </c>
      <c r="F51" s="27">
        <v>0</v>
      </c>
      <c r="G51" s="28"/>
      <c r="H51" s="29">
        <f t="shared" si="1"/>
        <v>0</v>
      </c>
    </row>
    <row r="52" spans="3:8" x14ac:dyDescent="0.25">
      <c r="C52" s="24">
        <v>6.3</v>
      </c>
      <c r="D52" s="30" t="s">
        <v>40</v>
      </c>
      <c r="E52" s="26" t="s">
        <v>27</v>
      </c>
      <c r="F52" s="27">
        <v>45</v>
      </c>
      <c r="G52" s="28"/>
      <c r="H52" s="29">
        <f t="shared" si="1"/>
        <v>0</v>
      </c>
    </row>
    <row r="53" spans="3:8" x14ac:dyDescent="0.25">
      <c r="C53" s="24"/>
      <c r="D53" s="30"/>
      <c r="E53" s="26"/>
      <c r="F53" s="27"/>
      <c r="G53" s="28"/>
      <c r="H53" s="29">
        <f t="shared" si="1"/>
        <v>0</v>
      </c>
    </row>
    <row r="54" spans="3:8" ht="15.75" x14ac:dyDescent="0.25">
      <c r="C54" s="24">
        <v>7</v>
      </c>
      <c r="D54" s="25" t="s">
        <v>41</v>
      </c>
      <c r="E54" s="26" t="s">
        <v>42</v>
      </c>
      <c r="F54" s="27">
        <v>1</v>
      </c>
      <c r="G54" s="28"/>
      <c r="H54" s="29">
        <f t="shared" si="1"/>
        <v>0</v>
      </c>
    </row>
    <row r="55" spans="3:8" ht="15.75" x14ac:dyDescent="0.25">
      <c r="C55" s="24"/>
      <c r="D55" s="25"/>
      <c r="E55" s="26"/>
      <c r="F55" s="27"/>
      <c r="G55" s="28"/>
      <c r="H55" s="29">
        <f t="shared" si="1"/>
        <v>0</v>
      </c>
    </row>
    <row r="56" spans="3:8" ht="15.75" x14ac:dyDescent="0.25">
      <c r="C56" s="24">
        <v>8</v>
      </c>
      <c r="D56" s="25" t="s">
        <v>43</v>
      </c>
      <c r="E56" s="26"/>
      <c r="F56" s="27"/>
      <c r="G56" s="28"/>
      <c r="H56" s="29">
        <f t="shared" si="1"/>
        <v>0</v>
      </c>
    </row>
    <row r="57" spans="3:8" x14ac:dyDescent="0.25">
      <c r="C57" s="24">
        <v>8.1</v>
      </c>
      <c r="D57" s="30" t="s">
        <v>44</v>
      </c>
      <c r="E57" s="26" t="s">
        <v>45</v>
      </c>
      <c r="F57" s="27">
        <v>250</v>
      </c>
      <c r="G57" s="28"/>
      <c r="H57" s="29">
        <f t="shared" si="1"/>
        <v>0</v>
      </c>
    </row>
    <row r="58" spans="3:8" x14ac:dyDescent="0.25">
      <c r="C58" s="24">
        <v>8.1999999999999993</v>
      </c>
      <c r="D58" s="30" t="s">
        <v>46</v>
      </c>
      <c r="E58" s="26" t="s">
        <v>45</v>
      </c>
      <c r="F58" s="27">
        <v>80</v>
      </c>
      <c r="G58" s="28"/>
      <c r="H58" s="29">
        <f t="shared" si="1"/>
        <v>0</v>
      </c>
    </row>
    <row r="59" spans="3:8" x14ac:dyDescent="0.25">
      <c r="C59" s="24">
        <v>8.3000000000000007</v>
      </c>
      <c r="D59" s="30" t="s">
        <v>47</v>
      </c>
      <c r="E59" s="26" t="s">
        <v>45</v>
      </c>
      <c r="F59" s="27">
        <v>80</v>
      </c>
      <c r="G59" s="28"/>
      <c r="H59" s="29">
        <f t="shared" si="1"/>
        <v>0</v>
      </c>
    </row>
    <row r="60" spans="3:8" x14ac:dyDescent="0.25">
      <c r="C60" s="24">
        <v>8.4</v>
      </c>
      <c r="D60" s="30" t="s">
        <v>48</v>
      </c>
      <c r="E60" s="26" t="s">
        <v>45</v>
      </c>
      <c r="F60" s="27">
        <v>100</v>
      </c>
      <c r="G60" s="28"/>
      <c r="H60" s="29">
        <f t="shared" si="1"/>
        <v>0</v>
      </c>
    </row>
    <row r="61" spans="3:8" x14ac:dyDescent="0.25">
      <c r="C61" s="24">
        <v>8.5</v>
      </c>
      <c r="D61" s="30" t="s">
        <v>49</v>
      </c>
      <c r="E61" s="26" t="s">
        <v>45</v>
      </c>
      <c r="F61" s="27">
        <v>100</v>
      </c>
      <c r="G61" s="28"/>
      <c r="H61" s="29">
        <f t="shared" si="1"/>
        <v>0</v>
      </c>
    </row>
    <row r="62" spans="3:8" x14ac:dyDescent="0.25">
      <c r="C62" s="24">
        <v>8.6</v>
      </c>
      <c r="D62" s="30" t="s">
        <v>50</v>
      </c>
      <c r="E62" s="26" t="s">
        <v>45</v>
      </c>
      <c r="F62" s="27">
        <v>80</v>
      </c>
      <c r="G62" s="28"/>
      <c r="H62" s="29">
        <f t="shared" si="1"/>
        <v>0</v>
      </c>
    </row>
    <row r="63" spans="3:8" x14ac:dyDescent="0.25">
      <c r="C63" s="24">
        <v>8.6999999999999993</v>
      </c>
      <c r="D63" s="30" t="s">
        <v>51</v>
      </c>
      <c r="E63" s="26" t="s">
        <v>45</v>
      </c>
      <c r="F63" s="27">
        <v>100</v>
      </c>
      <c r="G63" s="28"/>
      <c r="H63" s="29">
        <f t="shared" si="1"/>
        <v>0</v>
      </c>
    </row>
    <row r="64" spans="3:8" x14ac:dyDescent="0.25">
      <c r="C64" s="24">
        <v>8.8000000000000007</v>
      </c>
      <c r="D64" s="34" t="s">
        <v>52</v>
      </c>
      <c r="E64" s="26" t="s">
        <v>45</v>
      </c>
      <c r="F64" s="27">
        <v>100</v>
      </c>
      <c r="G64" s="28"/>
      <c r="H64" s="29">
        <f t="shared" si="1"/>
        <v>0</v>
      </c>
    </row>
    <row r="65" spans="3:8" ht="15.75" thickBot="1" x14ac:dyDescent="0.3">
      <c r="C65" s="35">
        <v>8.9</v>
      </c>
      <c r="D65" s="11" t="s">
        <v>53</v>
      </c>
      <c r="E65" s="36" t="s">
        <v>45</v>
      </c>
      <c r="F65" s="37">
        <v>100</v>
      </c>
      <c r="G65" s="38"/>
      <c r="H65" s="38">
        <f t="shared" si="1"/>
        <v>0</v>
      </c>
    </row>
    <row r="66" spans="3:8" x14ac:dyDescent="0.25">
      <c r="C66" s="24"/>
      <c r="D66" s="30"/>
      <c r="E66" s="27"/>
      <c r="F66" s="27"/>
      <c r="G66" s="40"/>
      <c r="H66" s="29"/>
    </row>
    <row r="67" spans="3:8" ht="16.5" thickBot="1" x14ac:dyDescent="0.3">
      <c r="C67" s="35"/>
      <c r="D67" s="15" t="s">
        <v>69</v>
      </c>
      <c r="E67" s="37"/>
      <c r="F67" s="37"/>
      <c r="G67" s="41"/>
      <c r="H67" s="42">
        <f>SUM(H16:H66)</f>
        <v>0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19</vt:i4>
      </vt:variant>
    </vt:vector>
  </HeadingPairs>
  <TitlesOfParts>
    <vt:vector size="19" baseType="lpstr">
      <vt:lpstr>Road No1 Naviago No.1</vt:lpstr>
      <vt:lpstr>Road No2 Naviago No.2</vt:lpstr>
      <vt:lpstr>Road No3 Naviago No.3</vt:lpstr>
      <vt:lpstr>Road No5 Kitione Nasau</vt:lpstr>
      <vt:lpstr>Road No6 Inoke Navunilagi</vt:lpstr>
      <vt:lpstr>Road No7 Tamani </vt:lpstr>
      <vt:lpstr>Road No8 Bila Mosque</vt:lpstr>
      <vt:lpstr>Road No10 Drasa 18-16</vt:lpstr>
      <vt:lpstr>Road No14 Gangaiya</vt:lpstr>
      <vt:lpstr>Road No15 Bal Meek</vt:lpstr>
      <vt:lpstr>Road No18 Ram Phal Singh</vt:lpstr>
      <vt:lpstr>Road No89 Saret Chand</vt:lpstr>
      <vt:lpstr>Road No212 Naviago 2-1</vt:lpstr>
      <vt:lpstr>Road No203 Naviago 3-1</vt:lpstr>
      <vt:lpstr>Road No206 Inoke Navunilagi No1</vt:lpstr>
      <vt:lpstr>Road No208 Bila Mosque No.1</vt:lpstr>
      <vt:lpstr>Road No.214 Gangaiya No.1</vt:lpstr>
      <vt:lpstr>Road No303 Sanita Lal No.1</vt:lpstr>
      <vt:lpstr>Road No306 Inoke Navunilagi No2</vt:lpstr>
    </vt:vector>
  </TitlesOfParts>
  <Company>SPC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Salesi Buadromo</dc:creator>
  <cp:lastModifiedBy>Jean-Noel Royer</cp:lastModifiedBy>
  <dcterms:created xsi:type="dcterms:W3CDTF">2016-06-29T22:30:31Z</dcterms:created>
  <dcterms:modified xsi:type="dcterms:W3CDTF">2016-12-01T22:21:58Z</dcterms:modified>
</cp:coreProperties>
</file>