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noelr\Desktop\"/>
    </mc:Choice>
  </mc:AlternateContent>
  <bookViews>
    <workbookView xWindow="0" yWindow="0" windowWidth="28800" windowHeight="12435"/>
  </bookViews>
  <sheets>
    <sheet name="Road No21 Pdt Ram Narayan" sheetId="54" r:id="rId1"/>
    <sheet name="Road No22 Taru Singh-Hari Ram" sheetId="55" r:id="rId2"/>
    <sheet name="Road No23 K Dhani Ram" sheetId="56" r:id="rId3"/>
    <sheet name="Road No24 Ram Baran" sheetId="57" r:id="rId4"/>
    <sheet name="Road No25 Bal Ram" sheetId="58" r:id="rId5"/>
    <sheet name="Road No26 Ram Dutt" sheetId="59" r:id="rId6"/>
    <sheet name="Road No34 Sukl Lal" sheetId="60" r:id="rId7"/>
    <sheet name="Road No35 Jagdish Prasad" sheetId="61" r:id="rId8"/>
    <sheet name="Road No36 Jaswant Lal" sheetId="62" r:id="rId9"/>
    <sheet name="Road No37 BC Prasad" sheetId="63" r:id="rId10"/>
    <sheet name="Road38 Mukesh Chand" sheetId="64" r:id="rId11"/>
    <sheet name="Road No82 Pdt Suraj Narayan Sha" sheetId="65" r:id="rId12"/>
    <sheet name="Road No94 Karnail Singh" sheetId="66" r:id="rId13"/>
    <sheet name="Road No95 Jarnel Singh" sheetId="67" r:id="rId14"/>
    <sheet name="Road No98 Sumintra" sheetId="68" r:id="rId15"/>
    <sheet name="Road No99 Pauliasi" sheetId="69" r:id="rId16"/>
    <sheet name="Road No222 Taru Singh No1" sheetId="70" r:id="rId17"/>
    <sheet name="Road No223 K Dhani Ram No1" sheetId="71" r:id="rId18"/>
    <sheet name="Road No238 Mukesh Chand No1" sheetId="72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72" l="1"/>
  <c r="H18" i="72"/>
  <c r="H21" i="72"/>
  <c r="H22" i="72"/>
  <c r="H23" i="72"/>
  <c r="H25" i="72"/>
  <c r="H26" i="72"/>
  <c r="H27" i="72"/>
  <c r="H29" i="72"/>
  <c r="H30" i="72"/>
  <c r="H31" i="72"/>
  <c r="H32" i="72"/>
  <c r="F33" i="72"/>
  <c r="H33" i="72"/>
  <c r="F36" i="72"/>
  <c r="H36" i="72"/>
  <c r="H37" i="72"/>
  <c r="H38" i="72"/>
  <c r="H41" i="72"/>
  <c r="H44" i="72"/>
  <c r="F45" i="72"/>
  <c r="H45" i="72"/>
  <c r="F46" i="72"/>
  <c r="H46" i="72"/>
  <c r="H47" i="72"/>
  <c r="H50" i="72"/>
  <c r="H51" i="72"/>
  <c r="H52" i="72"/>
  <c r="H54" i="72"/>
  <c r="H57" i="72"/>
  <c r="H58" i="72"/>
  <c r="H59" i="72"/>
  <c r="H60" i="72"/>
  <c r="H61" i="72"/>
  <c r="H62" i="72"/>
  <c r="H63" i="72"/>
  <c r="H64" i="72"/>
  <c r="H65" i="72"/>
  <c r="H67" i="72" l="1"/>
  <c r="H17" i="71"/>
  <c r="H18" i="71"/>
  <c r="H21" i="71"/>
  <c r="H22" i="71"/>
  <c r="H23" i="71"/>
  <c r="H25" i="71"/>
  <c r="H26" i="71"/>
  <c r="H27" i="71"/>
  <c r="H29" i="71"/>
  <c r="H30" i="71"/>
  <c r="H31" i="71"/>
  <c r="H32" i="71"/>
  <c r="H33" i="71"/>
  <c r="F36" i="71"/>
  <c r="H36" i="71" s="1"/>
  <c r="H37" i="71"/>
  <c r="H38" i="71"/>
  <c r="H41" i="71"/>
  <c r="H44" i="71"/>
  <c r="F45" i="71"/>
  <c r="H45" i="71"/>
  <c r="F46" i="71"/>
  <c r="H46" i="71" s="1"/>
  <c r="H47" i="71"/>
  <c r="H50" i="71"/>
  <c r="H51" i="71"/>
  <c r="H52" i="71"/>
  <c r="H54" i="71"/>
  <c r="H57" i="71"/>
  <c r="H58" i="71"/>
  <c r="H59" i="71"/>
  <c r="H60" i="71"/>
  <c r="H61" i="71"/>
  <c r="H62" i="71"/>
  <c r="H63" i="71"/>
  <c r="H64" i="71"/>
  <c r="H65" i="71"/>
  <c r="H67" i="71" l="1"/>
  <c r="H17" i="70"/>
  <c r="H18" i="70"/>
  <c r="H21" i="70"/>
  <c r="H22" i="70"/>
  <c r="H23" i="70"/>
  <c r="H25" i="70"/>
  <c r="H26" i="70"/>
  <c r="H27" i="70"/>
  <c r="H29" i="70"/>
  <c r="H30" i="70"/>
  <c r="H31" i="70"/>
  <c r="H32" i="70"/>
  <c r="F33" i="70"/>
  <c r="H33" i="70"/>
  <c r="F36" i="70"/>
  <c r="H36" i="70"/>
  <c r="H37" i="70"/>
  <c r="H38" i="70"/>
  <c r="H41" i="70"/>
  <c r="H44" i="70"/>
  <c r="F45" i="70"/>
  <c r="H45" i="70"/>
  <c r="F46" i="70"/>
  <c r="H46" i="70"/>
  <c r="H47" i="70"/>
  <c r="H50" i="70"/>
  <c r="H51" i="70"/>
  <c r="H52" i="70"/>
  <c r="H54" i="70"/>
  <c r="H57" i="70"/>
  <c r="H58" i="70"/>
  <c r="H59" i="70"/>
  <c r="H60" i="70"/>
  <c r="H61" i="70"/>
  <c r="H62" i="70"/>
  <c r="H63" i="70"/>
  <c r="H64" i="70"/>
  <c r="H65" i="70"/>
  <c r="H67" i="70" l="1"/>
  <c r="G17" i="69"/>
  <c r="G18" i="69"/>
  <c r="G21" i="69"/>
  <c r="G22" i="69"/>
  <c r="G23" i="69"/>
  <c r="G24" i="69"/>
  <c r="G25" i="69"/>
  <c r="G26" i="69"/>
  <c r="G27" i="69"/>
  <c r="G28" i="69"/>
  <c r="G29" i="69"/>
  <c r="E30" i="69"/>
  <c r="G30" i="69"/>
  <c r="E33" i="69"/>
  <c r="G33" i="69" s="1"/>
  <c r="E34" i="69"/>
  <c r="G34" i="69"/>
  <c r="G35" i="69"/>
  <c r="G38" i="69"/>
  <c r="G41" i="69"/>
  <c r="E42" i="69"/>
  <c r="G42" i="69"/>
  <c r="E43" i="69"/>
  <c r="G43" i="69"/>
  <c r="G44" i="69"/>
  <c r="G47" i="69"/>
  <c r="G48" i="69"/>
  <c r="G49" i="69"/>
  <c r="G51" i="69"/>
  <c r="G54" i="69"/>
  <c r="G55" i="69"/>
  <c r="G56" i="69"/>
  <c r="G57" i="69"/>
  <c r="G58" i="69"/>
  <c r="G59" i="69"/>
  <c r="G60" i="69"/>
  <c r="G61" i="69"/>
  <c r="G62" i="69"/>
  <c r="G64" i="69" l="1"/>
  <c r="H17" i="68"/>
  <c r="H18" i="68"/>
  <c r="H21" i="68"/>
  <c r="H22" i="68"/>
  <c r="H23" i="68"/>
  <c r="H24" i="68"/>
  <c r="H25" i="68"/>
  <c r="H26" i="68"/>
  <c r="H27" i="68"/>
  <c r="H28" i="68"/>
  <c r="H29" i="68"/>
  <c r="H30" i="68"/>
  <c r="H31" i="68"/>
  <c r="H32" i="68"/>
  <c r="F33" i="68"/>
  <c r="H33" i="68"/>
  <c r="H36" i="68"/>
  <c r="H37" i="68"/>
  <c r="H38" i="68"/>
  <c r="H41" i="68"/>
  <c r="H44" i="68"/>
  <c r="F45" i="68"/>
  <c r="H45" i="68" s="1"/>
  <c r="F46" i="68"/>
  <c r="H46" i="68"/>
  <c r="H47" i="68"/>
  <c r="H50" i="68"/>
  <c r="H51" i="68"/>
  <c r="H52" i="68"/>
  <c r="H54" i="68"/>
  <c r="H57" i="68"/>
  <c r="H58" i="68"/>
  <c r="H59" i="68"/>
  <c r="H60" i="68"/>
  <c r="H61" i="68"/>
  <c r="H62" i="68"/>
  <c r="H63" i="68"/>
  <c r="H64" i="68"/>
  <c r="H65" i="68"/>
  <c r="H67" i="68" l="1"/>
  <c r="H17" i="67"/>
  <c r="H18" i="67"/>
  <c r="H21" i="67"/>
  <c r="H22" i="67"/>
  <c r="H23" i="67"/>
  <c r="H24" i="67"/>
  <c r="H25" i="67"/>
  <c r="H26" i="67"/>
  <c r="H27" i="67"/>
  <c r="H28" i="67"/>
  <c r="H29" i="67"/>
  <c r="F30" i="67"/>
  <c r="H30" i="67" s="1"/>
  <c r="F33" i="67"/>
  <c r="H33" i="67"/>
  <c r="F34" i="67"/>
  <c r="H34" i="67" s="1"/>
  <c r="H35" i="67"/>
  <c r="H38" i="67"/>
  <c r="H41" i="67"/>
  <c r="F42" i="67"/>
  <c r="H42" i="67"/>
  <c r="F43" i="67"/>
  <c r="H43" i="67"/>
  <c r="H44" i="67"/>
  <c r="H47" i="67"/>
  <c r="H48" i="67"/>
  <c r="H49" i="67"/>
  <c r="H51" i="67"/>
  <c r="H54" i="67"/>
  <c r="H55" i="67"/>
  <c r="H56" i="67"/>
  <c r="H57" i="67"/>
  <c r="H58" i="67"/>
  <c r="H59" i="67"/>
  <c r="H60" i="67"/>
  <c r="H61" i="67"/>
  <c r="H62" i="67"/>
  <c r="H64" i="67" l="1"/>
  <c r="H17" i="66"/>
  <c r="H18" i="66"/>
  <c r="H21" i="66"/>
  <c r="H22" i="66"/>
  <c r="H23" i="66"/>
  <c r="H25" i="66"/>
  <c r="H26" i="66"/>
  <c r="H27" i="66"/>
  <c r="H29" i="66"/>
  <c r="H30" i="66"/>
  <c r="H31" i="66"/>
  <c r="H32" i="66"/>
  <c r="F33" i="66"/>
  <c r="H33" i="66"/>
  <c r="F36" i="66"/>
  <c r="H36" i="66"/>
  <c r="H37" i="66"/>
  <c r="H38" i="66"/>
  <c r="H41" i="66"/>
  <c r="H44" i="66"/>
  <c r="F45" i="66"/>
  <c r="H45" i="66"/>
  <c r="F46" i="66"/>
  <c r="H46" i="66"/>
  <c r="H47" i="66"/>
  <c r="H50" i="66"/>
  <c r="H51" i="66"/>
  <c r="H52" i="66"/>
  <c r="H54" i="66"/>
  <c r="H57" i="66"/>
  <c r="H58" i="66"/>
  <c r="H59" i="66"/>
  <c r="H60" i="66"/>
  <c r="H61" i="66"/>
  <c r="H62" i="66"/>
  <c r="H63" i="66"/>
  <c r="H64" i="66"/>
  <c r="H65" i="66"/>
  <c r="H67" i="66" l="1"/>
  <c r="H17" i="65"/>
  <c r="H18" i="65"/>
  <c r="H21" i="65"/>
  <c r="H22" i="65"/>
  <c r="H23" i="65"/>
  <c r="H25" i="65"/>
  <c r="H26" i="65"/>
  <c r="H27" i="65"/>
  <c r="H29" i="65"/>
  <c r="H30" i="65"/>
  <c r="H31" i="65"/>
  <c r="H32" i="65"/>
  <c r="F33" i="65"/>
  <c r="H33" i="65"/>
  <c r="F36" i="65"/>
  <c r="H36" i="65"/>
  <c r="H37" i="65"/>
  <c r="H38" i="65"/>
  <c r="H41" i="65"/>
  <c r="H44" i="65"/>
  <c r="F45" i="65"/>
  <c r="H45" i="65"/>
  <c r="F46" i="65"/>
  <c r="H46" i="65"/>
  <c r="H47" i="65"/>
  <c r="H50" i="65"/>
  <c r="H51" i="65"/>
  <c r="H52" i="65"/>
  <c r="H54" i="65"/>
  <c r="H57" i="65"/>
  <c r="H58" i="65"/>
  <c r="H59" i="65"/>
  <c r="H60" i="65"/>
  <c r="H61" i="65"/>
  <c r="H62" i="65"/>
  <c r="H63" i="65"/>
  <c r="H64" i="65"/>
  <c r="H65" i="65"/>
  <c r="H67" i="65" l="1"/>
  <c r="H17" i="64"/>
  <c r="H18" i="64"/>
  <c r="H21" i="64"/>
  <c r="H22" i="64"/>
  <c r="H23" i="64"/>
  <c r="H25" i="64"/>
  <c r="H26" i="64"/>
  <c r="H27" i="64"/>
  <c r="H29" i="64"/>
  <c r="H30" i="64"/>
  <c r="H31" i="64"/>
  <c r="H32" i="64"/>
  <c r="F33" i="64"/>
  <c r="H33" i="64"/>
  <c r="F36" i="64"/>
  <c r="H36" i="64"/>
  <c r="H37" i="64"/>
  <c r="H38" i="64"/>
  <c r="H41" i="64"/>
  <c r="H44" i="64"/>
  <c r="F45" i="64"/>
  <c r="H45" i="64"/>
  <c r="F46" i="64"/>
  <c r="H46" i="64"/>
  <c r="H47" i="64"/>
  <c r="H50" i="64"/>
  <c r="H51" i="64"/>
  <c r="H52" i="64"/>
  <c r="H54" i="64"/>
  <c r="H57" i="64"/>
  <c r="H58" i="64"/>
  <c r="H59" i="64"/>
  <c r="H60" i="64"/>
  <c r="H61" i="64"/>
  <c r="H62" i="64"/>
  <c r="H63" i="64"/>
  <c r="H64" i="64"/>
  <c r="H65" i="64"/>
  <c r="H67" i="64" l="1"/>
  <c r="H17" i="63"/>
  <c r="H18" i="63"/>
  <c r="H21" i="63"/>
  <c r="H22" i="63"/>
  <c r="H23" i="63"/>
  <c r="H25" i="63"/>
  <c r="H26" i="63"/>
  <c r="H27" i="63"/>
  <c r="H29" i="63"/>
  <c r="H30" i="63"/>
  <c r="H31" i="63"/>
  <c r="H32" i="63"/>
  <c r="F33" i="63"/>
  <c r="H33" i="63"/>
  <c r="F36" i="63"/>
  <c r="H36" i="63"/>
  <c r="H37" i="63"/>
  <c r="H38" i="63"/>
  <c r="H41" i="63"/>
  <c r="F44" i="63"/>
  <c r="H44" i="63" s="1"/>
  <c r="F45" i="63"/>
  <c r="H45" i="63"/>
  <c r="F46" i="63"/>
  <c r="H46" i="63" s="1"/>
  <c r="H47" i="63"/>
  <c r="H50" i="63"/>
  <c r="H51" i="63"/>
  <c r="H52" i="63"/>
  <c r="H54" i="63"/>
  <c r="H57" i="63"/>
  <c r="H58" i="63"/>
  <c r="H59" i="63"/>
  <c r="H60" i="63"/>
  <c r="H61" i="63"/>
  <c r="H62" i="63"/>
  <c r="H63" i="63"/>
  <c r="H64" i="63"/>
  <c r="H65" i="63"/>
  <c r="H67" i="63" l="1"/>
  <c r="H17" i="62"/>
  <c r="H18" i="62"/>
  <c r="H21" i="62"/>
  <c r="H22" i="62"/>
  <c r="H23" i="62"/>
  <c r="H25" i="62"/>
  <c r="H26" i="62"/>
  <c r="H27" i="62"/>
  <c r="H29" i="62"/>
  <c r="H30" i="62"/>
  <c r="H31" i="62"/>
  <c r="H32" i="62"/>
  <c r="F33" i="62"/>
  <c r="H33" i="62"/>
  <c r="H36" i="62"/>
  <c r="H37" i="62"/>
  <c r="H38" i="62"/>
  <c r="H41" i="62"/>
  <c r="F44" i="62"/>
  <c r="H44" i="62"/>
  <c r="F45" i="62"/>
  <c r="H45" i="62"/>
  <c r="F46" i="62"/>
  <c r="H46" i="62"/>
  <c r="H47" i="62"/>
  <c r="H50" i="62"/>
  <c r="H51" i="62"/>
  <c r="H52" i="62"/>
  <c r="H54" i="62"/>
  <c r="H57" i="62"/>
  <c r="H58" i="62"/>
  <c r="H59" i="62"/>
  <c r="H60" i="62"/>
  <c r="H61" i="62"/>
  <c r="H62" i="62"/>
  <c r="H63" i="62"/>
  <c r="H64" i="62"/>
  <c r="H65" i="62"/>
  <c r="H67" i="62" l="1"/>
  <c r="H17" i="61"/>
  <c r="H18" i="61"/>
  <c r="H21" i="61"/>
  <c r="H22" i="61"/>
  <c r="H23" i="61"/>
  <c r="H25" i="61"/>
  <c r="H26" i="61"/>
  <c r="H27" i="61"/>
  <c r="H29" i="61"/>
  <c r="H30" i="61"/>
  <c r="H31" i="61"/>
  <c r="H32" i="61"/>
  <c r="F33" i="61"/>
  <c r="H33" i="61"/>
  <c r="F36" i="61"/>
  <c r="H36" i="61"/>
  <c r="H37" i="61"/>
  <c r="H38" i="61"/>
  <c r="H41" i="61"/>
  <c r="H44" i="61"/>
  <c r="F45" i="61"/>
  <c r="H45" i="61"/>
  <c r="F46" i="61"/>
  <c r="H46" i="61"/>
  <c r="H47" i="61"/>
  <c r="H50" i="61"/>
  <c r="H51" i="61"/>
  <c r="H52" i="61"/>
  <c r="H54" i="61"/>
  <c r="H57" i="61"/>
  <c r="H58" i="61"/>
  <c r="H59" i="61"/>
  <c r="H60" i="61"/>
  <c r="H61" i="61"/>
  <c r="H62" i="61"/>
  <c r="H63" i="61"/>
  <c r="H64" i="61"/>
  <c r="H65" i="61"/>
  <c r="H67" i="61" l="1"/>
  <c r="H17" i="60"/>
  <c r="H18" i="60"/>
  <c r="H21" i="60"/>
  <c r="H22" i="60"/>
  <c r="H23" i="60"/>
  <c r="H25" i="60"/>
  <c r="H26" i="60"/>
  <c r="H27" i="60"/>
  <c r="H29" i="60"/>
  <c r="H30" i="60"/>
  <c r="H31" i="60"/>
  <c r="H32" i="60"/>
  <c r="F33" i="60"/>
  <c r="H33" i="60"/>
  <c r="F36" i="60"/>
  <c r="H36" i="60"/>
  <c r="H37" i="60"/>
  <c r="H38" i="60"/>
  <c r="H41" i="60"/>
  <c r="H44" i="60"/>
  <c r="F45" i="60"/>
  <c r="H45" i="60"/>
  <c r="F46" i="60"/>
  <c r="H46" i="60"/>
  <c r="H47" i="60"/>
  <c r="H50" i="60"/>
  <c r="H51" i="60"/>
  <c r="H52" i="60"/>
  <c r="H54" i="60"/>
  <c r="H57" i="60"/>
  <c r="H58" i="60"/>
  <c r="H59" i="60"/>
  <c r="H60" i="60"/>
  <c r="H61" i="60"/>
  <c r="H62" i="60"/>
  <c r="H63" i="60"/>
  <c r="H64" i="60"/>
  <c r="H65" i="60"/>
  <c r="H67" i="60" l="1"/>
  <c r="H16" i="59"/>
  <c r="H17" i="59"/>
  <c r="H20" i="59"/>
  <c r="H21" i="59"/>
  <c r="H22" i="59"/>
  <c r="H23" i="59"/>
  <c r="H24" i="59"/>
  <c r="H25" i="59"/>
  <c r="H26" i="59"/>
  <c r="H27" i="59"/>
  <c r="H28" i="59"/>
  <c r="F29" i="59"/>
  <c r="H29" i="59"/>
  <c r="F32" i="59"/>
  <c r="H32" i="59" s="1"/>
  <c r="F33" i="59"/>
  <c r="H33" i="59"/>
  <c r="H34" i="59"/>
  <c r="H37" i="59"/>
  <c r="H40" i="59"/>
  <c r="F41" i="59"/>
  <c r="H41" i="59"/>
  <c r="F42" i="59"/>
  <c r="H42" i="59"/>
  <c r="H43" i="59"/>
  <c r="H46" i="59"/>
  <c r="H47" i="59"/>
  <c r="H48" i="59"/>
  <c r="H50" i="59"/>
  <c r="H53" i="59"/>
  <c r="H54" i="59"/>
  <c r="H55" i="59"/>
  <c r="H56" i="59"/>
  <c r="H57" i="59"/>
  <c r="H58" i="59"/>
  <c r="H59" i="59"/>
  <c r="H60" i="59"/>
  <c r="H61" i="59"/>
  <c r="H63" i="59" l="1"/>
  <c r="H16" i="58"/>
  <c r="H17" i="58"/>
  <c r="H20" i="58"/>
  <c r="H21" i="58"/>
  <c r="H22" i="58"/>
  <c r="H23" i="58"/>
  <c r="H24" i="58"/>
  <c r="H25" i="58"/>
  <c r="H26" i="58"/>
  <c r="H27" i="58"/>
  <c r="H28" i="58"/>
  <c r="F29" i="58"/>
  <c r="H29" i="58" s="1"/>
  <c r="F32" i="58"/>
  <c r="H32" i="58"/>
  <c r="H33" i="58"/>
  <c r="H34" i="58"/>
  <c r="H37" i="58"/>
  <c r="H40" i="58"/>
  <c r="F41" i="58"/>
  <c r="H41" i="58" s="1"/>
  <c r="F42" i="58"/>
  <c r="H42" i="58"/>
  <c r="H43" i="58"/>
  <c r="H46" i="58"/>
  <c r="H47" i="58"/>
  <c r="H48" i="58"/>
  <c r="H50" i="58"/>
  <c r="H53" i="58"/>
  <c r="H54" i="58"/>
  <c r="H55" i="58"/>
  <c r="H56" i="58"/>
  <c r="H57" i="58"/>
  <c r="H58" i="58"/>
  <c r="H59" i="58"/>
  <c r="H60" i="58"/>
  <c r="H61" i="58"/>
  <c r="H63" i="58" l="1"/>
  <c r="H17" i="57"/>
  <c r="H18" i="57"/>
  <c r="H21" i="57"/>
  <c r="H22" i="57"/>
  <c r="H23" i="57"/>
  <c r="H25" i="57"/>
  <c r="H26" i="57"/>
  <c r="H27" i="57"/>
  <c r="H29" i="57"/>
  <c r="H30" i="57"/>
  <c r="H31" i="57"/>
  <c r="H32" i="57"/>
  <c r="F33" i="57"/>
  <c r="H33" i="57"/>
  <c r="H36" i="57"/>
  <c r="H37" i="57"/>
  <c r="H38" i="57"/>
  <c r="H41" i="57"/>
  <c r="H44" i="57"/>
  <c r="F45" i="57"/>
  <c r="H45" i="57"/>
  <c r="F46" i="57"/>
  <c r="H46" i="57"/>
  <c r="H47" i="57"/>
  <c r="H50" i="57"/>
  <c r="H51" i="57"/>
  <c r="H52" i="57"/>
  <c r="H54" i="57"/>
  <c r="H57" i="57"/>
  <c r="H58" i="57"/>
  <c r="H59" i="57"/>
  <c r="H60" i="57"/>
  <c r="H61" i="57"/>
  <c r="H62" i="57"/>
  <c r="H63" i="57"/>
  <c r="H64" i="57"/>
  <c r="H65" i="57"/>
  <c r="H67" i="57" l="1"/>
  <c r="H17" i="56"/>
  <c r="H18" i="56"/>
  <c r="H21" i="56"/>
  <c r="H22" i="56"/>
  <c r="H23" i="56"/>
  <c r="H25" i="56"/>
  <c r="H26" i="56"/>
  <c r="H27" i="56"/>
  <c r="H29" i="56"/>
  <c r="H30" i="56"/>
  <c r="H31" i="56"/>
  <c r="H32" i="56"/>
  <c r="F33" i="56"/>
  <c r="H33" i="56"/>
  <c r="F36" i="56"/>
  <c r="H36" i="56"/>
  <c r="F37" i="56"/>
  <c r="H37" i="56"/>
  <c r="H38" i="56"/>
  <c r="H41" i="56"/>
  <c r="H44" i="56"/>
  <c r="F45" i="56"/>
  <c r="H45" i="56" s="1"/>
  <c r="F46" i="56"/>
  <c r="H46" i="56"/>
  <c r="H47" i="56"/>
  <c r="H50" i="56"/>
  <c r="H51" i="56"/>
  <c r="H52" i="56"/>
  <c r="H54" i="56"/>
  <c r="H57" i="56"/>
  <c r="H58" i="56"/>
  <c r="H59" i="56"/>
  <c r="H60" i="56"/>
  <c r="H61" i="56"/>
  <c r="H62" i="56"/>
  <c r="H63" i="56"/>
  <c r="H64" i="56"/>
  <c r="H65" i="56"/>
  <c r="H67" i="56" l="1"/>
  <c r="H17" i="55"/>
  <c r="H18" i="55"/>
  <c r="H21" i="55"/>
  <c r="H22" i="55"/>
  <c r="H23" i="55"/>
  <c r="H25" i="55"/>
  <c r="H26" i="55"/>
  <c r="H27" i="55"/>
  <c r="H29" i="55"/>
  <c r="H30" i="55"/>
  <c r="H31" i="55"/>
  <c r="H32" i="55"/>
  <c r="F33" i="55"/>
  <c r="H33" i="55"/>
  <c r="F36" i="55"/>
  <c r="H36" i="55"/>
  <c r="H37" i="55"/>
  <c r="H38" i="55"/>
  <c r="H41" i="55"/>
  <c r="H44" i="55"/>
  <c r="F45" i="55"/>
  <c r="H45" i="55"/>
  <c r="F46" i="55"/>
  <c r="H46" i="55"/>
  <c r="H47" i="55"/>
  <c r="H50" i="55"/>
  <c r="H51" i="55"/>
  <c r="H52" i="55"/>
  <c r="H54" i="55"/>
  <c r="H57" i="55"/>
  <c r="H58" i="55"/>
  <c r="H59" i="55"/>
  <c r="H60" i="55"/>
  <c r="H61" i="55"/>
  <c r="H62" i="55"/>
  <c r="H63" i="55"/>
  <c r="H64" i="55"/>
  <c r="H65" i="55"/>
  <c r="H67" i="55" l="1"/>
  <c r="H17" i="54"/>
  <c r="H18" i="54"/>
  <c r="H21" i="54"/>
  <c r="H22" i="54"/>
  <c r="H23" i="54"/>
  <c r="H25" i="54"/>
  <c r="H26" i="54"/>
  <c r="H27" i="54"/>
  <c r="H29" i="54"/>
  <c r="H30" i="54"/>
  <c r="H31" i="54"/>
  <c r="H32" i="54"/>
  <c r="F33" i="54"/>
  <c r="H33" i="54"/>
  <c r="H36" i="54"/>
  <c r="H37" i="54"/>
  <c r="H38" i="54"/>
  <c r="H41" i="54"/>
  <c r="H44" i="54"/>
  <c r="F45" i="54"/>
  <c r="H45" i="54" s="1"/>
  <c r="F46" i="54"/>
  <c r="H46" i="54"/>
  <c r="H47" i="54"/>
  <c r="H50" i="54"/>
  <c r="H51" i="54"/>
  <c r="H52" i="54"/>
  <c r="H54" i="54"/>
  <c r="H57" i="54"/>
  <c r="H58" i="54"/>
  <c r="H59" i="54"/>
  <c r="H60" i="54"/>
  <c r="H61" i="54"/>
  <c r="H62" i="54"/>
  <c r="H63" i="54"/>
  <c r="H64" i="54"/>
  <c r="H65" i="54"/>
  <c r="H67" i="54" l="1"/>
</calcChain>
</file>

<file path=xl/sharedStrings.xml><?xml version="1.0" encoding="utf-8"?>
<sst xmlns="http://schemas.openxmlformats.org/spreadsheetml/2006/main" count="1781" uniqueCount="122">
  <si>
    <t>CONTRACT NO:</t>
  </si>
  <si>
    <t>BILL OF QUANTITIES</t>
  </si>
  <si>
    <t>ITEM</t>
  </si>
  <si>
    <t>DESCRIPTION</t>
  </si>
  <si>
    <t>UNIT</t>
  </si>
  <si>
    <t>QUANTITY</t>
  </si>
  <si>
    <t>RATE</t>
  </si>
  <si>
    <t>AMOUNT</t>
  </si>
  <si>
    <t>PRELIMINARY &amp; GENERAL</t>
  </si>
  <si>
    <t>Establishment and Disestablishment</t>
  </si>
  <si>
    <t>LS</t>
  </si>
  <si>
    <t>Traffic Management</t>
  </si>
  <si>
    <t>DRAINAGE</t>
  </si>
  <si>
    <t>Supply and Construct 600mm dia RRJ Culvert</t>
  </si>
  <si>
    <t>m</t>
  </si>
  <si>
    <t>Supply and Construct 450mm dia RRJ Culvert</t>
  </si>
  <si>
    <t>Supply and Construct 900mm dia RRJ Culvert</t>
  </si>
  <si>
    <t>Supply and Construct 600mm dia Headwall</t>
  </si>
  <si>
    <t>No.</t>
  </si>
  <si>
    <t>Supply and Construct 450mm dia Headwall</t>
  </si>
  <si>
    <t>Supply and Construct 900mm dia Headwall</t>
  </si>
  <si>
    <t>Supply and install 110mm dia Subsoil Drains</t>
  </si>
  <si>
    <t>Rockfill and Lining of Channels</t>
  </si>
  <si>
    <t>Construct new water channel</t>
  </si>
  <si>
    <t>Clear Existing water channels</t>
  </si>
  <si>
    <t>EARTHWORKS</t>
  </si>
  <si>
    <t>Clear and Grub</t>
  </si>
  <si>
    <t>m2</t>
  </si>
  <si>
    <t>Cut to Waste ( Solid Measure)</t>
  </si>
  <si>
    <t>m3</t>
  </si>
  <si>
    <t>Cut to Fill ( Solid Measure)</t>
  </si>
  <si>
    <t>STRUCTURAL REPAIRS</t>
  </si>
  <si>
    <t>Structural Repairs</t>
  </si>
  <si>
    <t>PAVEMENT</t>
  </si>
  <si>
    <t>Grade and Shape exisitng surface</t>
  </si>
  <si>
    <t>Supply and Construct AP65, 150mm thick( solid measure)</t>
  </si>
  <si>
    <t>Supply and Construct Running Course AP20, 80mm thick( solid measure)</t>
  </si>
  <si>
    <t>MISCELLANEOUS</t>
  </si>
  <si>
    <t>Remove and Replace fences</t>
  </si>
  <si>
    <t>Supply and install culver marker post</t>
  </si>
  <si>
    <t>Geotextile Fabric</t>
  </si>
  <si>
    <t>CONTINGENCIES</t>
  </si>
  <si>
    <t>PS</t>
  </si>
  <si>
    <t>DAYWORKS</t>
  </si>
  <si>
    <t>Labourer</t>
  </si>
  <si>
    <t>Hr</t>
  </si>
  <si>
    <t>Supervisor</t>
  </si>
  <si>
    <t>Utility Truck &lt; 3.5m3</t>
  </si>
  <si>
    <t>Truck 3.5-9.0m3</t>
  </si>
  <si>
    <t>Excavator 6 -16Tons</t>
  </si>
  <si>
    <t>Loader 0.5-1.5m3</t>
  </si>
  <si>
    <t>Grader</t>
  </si>
  <si>
    <t>Roller 1.5 -4.5 tonne Static or Vibratory</t>
  </si>
  <si>
    <t>D6 Dozer</t>
  </si>
  <si>
    <t>Supply and Construct Running Course AP40, 50mm thick( solid measure)</t>
  </si>
  <si>
    <t>Supply and Construct 1050mm dia RRJ Culvert</t>
  </si>
  <si>
    <t>Supply and Construct 1050mm dia Headwall</t>
  </si>
  <si>
    <t>Supply and Install 400mm - 600mm Rocks for Rock Protection</t>
  </si>
  <si>
    <t>QTY</t>
  </si>
  <si>
    <t>TOTAL VIP</t>
  </si>
  <si>
    <t>Length - 0.95 Km</t>
  </si>
  <si>
    <t>ROAD NO: 21</t>
  </si>
  <si>
    <t>ROAD NAME: Pdt. Ram Narayan</t>
  </si>
  <si>
    <t>Length - 2.41 Km</t>
  </si>
  <si>
    <t>ROAD NO: 22</t>
  </si>
  <si>
    <t>ROAD NAME: Taru Singh/ Hari Ram</t>
  </si>
  <si>
    <t>Length - 0.466 Km</t>
  </si>
  <si>
    <t>ROAD NO: 23</t>
  </si>
  <si>
    <t>ROAD NAME: K Dhani Ram</t>
  </si>
  <si>
    <t>Length - 1.04 Km</t>
  </si>
  <si>
    <t>ROAD NO: 24</t>
  </si>
  <si>
    <t>ROAD NAME: Ram Baran</t>
  </si>
  <si>
    <t>Length - 925m</t>
  </si>
  <si>
    <t xml:space="preserve">ROAD NO:25 </t>
  </si>
  <si>
    <t>ROAD NAME: Bal Ram</t>
  </si>
  <si>
    <t>Length - 701m</t>
  </si>
  <si>
    <t>ROAD NO:26</t>
  </si>
  <si>
    <t>ROAD NAME: Ram Dutt</t>
  </si>
  <si>
    <t>Length - 0.557 Km</t>
  </si>
  <si>
    <t>ROAD NO: 34</t>
  </si>
  <si>
    <t>ROAD NAME: Sukl Lal</t>
  </si>
  <si>
    <t>Length - 0.212 Km</t>
  </si>
  <si>
    <t>ROAD NO: 35</t>
  </si>
  <si>
    <t>ROAD NAME: Jagdish Prasad</t>
  </si>
  <si>
    <t>Length - 0.562 Km</t>
  </si>
  <si>
    <t>ROAD NO: 36</t>
  </si>
  <si>
    <t>ROAD NAME: Jaswant Lal</t>
  </si>
  <si>
    <t>Length - 0.958 Km</t>
  </si>
  <si>
    <t>ROAD NO: 37</t>
  </si>
  <si>
    <t>ROAD NAME: BC Prasad</t>
  </si>
  <si>
    <t>Length - 1.408</t>
  </si>
  <si>
    <t>ROAD NO: 38</t>
  </si>
  <si>
    <t>ROAD NAME: Mukesh Chand</t>
  </si>
  <si>
    <t>Length - 0.525 Km</t>
  </si>
  <si>
    <t>ROAD NO: 82</t>
  </si>
  <si>
    <t>ROAD NAME: Pdt Suraj Narayan Sharma</t>
  </si>
  <si>
    <t>Length - 0.419 Km</t>
  </si>
  <si>
    <t>ROAD NO: 94</t>
  </si>
  <si>
    <t>ROAD NAME: Karnail Singh</t>
  </si>
  <si>
    <t>Grade and Shape existng surface</t>
  </si>
  <si>
    <t>Rock fill and Lining of Channels</t>
  </si>
  <si>
    <t>Length - 0.589 Km</t>
  </si>
  <si>
    <t>ROAD NO:95</t>
  </si>
  <si>
    <t>ROAD NAME:Jarnel Singh</t>
  </si>
  <si>
    <t>Length - 1.8 Km</t>
  </si>
  <si>
    <t>ROAD NO: 98</t>
  </si>
  <si>
    <t>ROAD NAME: Sumintra</t>
  </si>
  <si>
    <t>Length - 1100m</t>
  </si>
  <si>
    <t>ROAD NO:99</t>
  </si>
  <si>
    <t>ROAD NAME:Pauliasi Road</t>
  </si>
  <si>
    <t>Length - 0.41 Km</t>
  </si>
  <si>
    <t>ROAD NO: 222</t>
  </si>
  <si>
    <t>ROAD NAME: Taru Singh No. 1</t>
  </si>
  <si>
    <t>Length - 0.07 Km</t>
  </si>
  <si>
    <t>ROAD NO: 223</t>
  </si>
  <si>
    <t>ROAD NAME: K Dhani Ram No. 1</t>
  </si>
  <si>
    <t>Length - 1.115 Km</t>
  </si>
  <si>
    <t>ROAD NO: 238</t>
  </si>
  <si>
    <t>Annex V</t>
  </si>
  <si>
    <t xml:space="preserve">FINANCIAL PROPOSAL SUBMISSION FORM </t>
  </si>
  <si>
    <t>Request for Proposal (RFP) no: 16/117</t>
  </si>
  <si>
    <t>Drasa Sector Cane Access Roads Rehabilitation Phase 1 – Package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</si>
</sst>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"/>
    </font>
    <font>
      <sz val="11"/>
      <color theme="1"/>
      <name val="Times"/>
    </font>
    <font>
      <sz val="14"/>
      <color theme="1"/>
      <name val="Times"/>
    </font>
    <font>
      <b/>
      <sz val="12"/>
      <color theme="1"/>
      <name val="Times"/>
    </font>
    <font>
      <b/>
      <sz val="12"/>
      <color rgb="FFFF0000"/>
      <name val="Time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44" fontId="3" fillId="0" borderId="0" xfId="1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3" fillId="0" borderId="1" xfId="0" applyFont="1" applyBorder="1"/>
    <xf numFmtId="0" fontId="3" fillId="0" borderId="2" xfId="0" applyFont="1" applyBorder="1"/>
    <xf numFmtId="44" fontId="3" fillId="0" borderId="1" xfId="1" applyFont="1" applyBorder="1"/>
    <xf numFmtId="44" fontId="3" fillId="0" borderId="3" xfId="1" applyFont="1" applyBorder="1"/>
    <xf numFmtId="0" fontId="3" fillId="0" borderId="4" xfId="0" applyFont="1" applyBorder="1"/>
    <xf numFmtId="0" fontId="3" fillId="0" borderId="0" xfId="0" applyFont="1" applyBorder="1"/>
    <xf numFmtId="44" fontId="3" fillId="0" borderId="4" xfId="1" applyFont="1" applyBorder="1"/>
    <xf numFmtId="44" fontId="3" fillId="0" borderId="5" xfId="1" applyFont="1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44" fontId="5" fillId="0" borderId="12" xfId="1" applyFont="1" applyBorder="1" applyAlignment="1">
      <alignment horizontal="center" vertical="center"/>
    </xf>
    <xf numFmtId="44" fontId="5" fillId="0" borderId="14" xfId="1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0" fontId="3" fillId="0" borderId="10" xfId="0" applyFont="1" applyBorder="1"/>
    <xf numFmtId="0" fontId="5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2" fontId="3" fillId="0" borderId="10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 applyAlignment="1">
      <alignment wrapText="1"/>
    </xf>
    <xf numFmtId="0" fontId="3" fillId="0" borderId="11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5" fillId="0" borderId="6" xfId="0" applyFont="1" applyBorder="1"/>
    <xf numFmtId="44" fontId="3" fillId="0" borderId="7" xfId="1" applyFont="1" applyBorder="1" applyAlignment="1">
      <alignment horizontal="center"/>
    </xf>
    <xf numFmtId="44" fontId="6" fillId="0" borderId="8" xfId="1" applyFont="1" applyBorder="1" applyAlignment="1">
      <alignment horizontal="center"/>
    </xf>
    <xf numFmtId="44" fontId="3" fillId="0" borderId="0" xfId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6" xfId="1" applyFont="1" applyBorder="1"/>
    <xf numFmtId="44" fontId="5" fillId="0" borderId="6" xfId="1" applyFont="1" applyBorder="1" applyAlignment="1">
      <alignment horizontal="center" vertical="center"/>
    </xf>
    <xf numFmtId="44" fontId="5" fillId="0" borderId="8" xfId="1" applyFont="1" applyBorder="1" applyAlignment="1">
      <alignment horizontal="center" vertical="center"/>
    </xf>
    <xf numFmtId="0" fontId="3" fillId="0" borderId="7" xfId="0" applyFont="1" applyBorder="1"/>
    <xf numFmtId="44" fontId="3" fillId="0" borderId="8" xfId="1" applyFont="1" applyBorder="1"/>
    <xf numFmtId="44" fontId="3" fillId="0" borderId="7" xfId="1" applyFont="1" applyBorder="1"/>
    <xf numFmtId="0" fontId="8" fillId="0" borderId="0" xfId="0" applyFont="1"/>
    <xf numFmtId="44" fontId="8" fillId="0" borderId="0" xfId="1" applyFont="1"/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8" fillId="0" borderId="1" xfId="0" applyFont="1" applyBorder="1"/>
    <xf numFmtId="0" fontId="8" fillId="0" borderId="2" xfId="0" applyFont="1" applyBorder="1"/>
    <xf numFmtId="44" fontId="8" fillId="0" borderId="1" xfId="1" applyFont="1" applyBorder="1"/>
    <xf numFmtId="44" fontId="8" fillId="0" borderId="3" xfId="1" applyFont="1" applyBorder="1"/>
    <xf numFmtId="0" fontId="8" fillId="0" borderId="4" xfId="0" applyFont="1" applyBorder="1"/>
    <xf numFmtId="0" fontId="8" fillId="0" borderId="0" xfId="0" applyFont="1" applyBorder="1"/>
    <xf numFmtId="44" fontId="8" fillId="0" borderId="4" xfId="1" applyFont="1" applyBorder="1"/>
    <xf numFmtId="44" fontId="8" fillId="0" borderId="5" xfId="1" applyFont="1" applyBorder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/>
    <xf numFmtId="0" fontId="10" fillId="0" borderId="13" xfId="0" applyFont="1" applyBorder="1" applyAlignment="1">
      <alignment horizontal="center" vertical="center"/>
    </xf>
    <xf numFmtId="44" fontId="10" fillId="0" borderId="12" xfId="1" applyFont="1" applyBorder="1" applyAlignment="1">
      <alignment horizontal="center" vertical="center"/>
    </xf>
    <xf numFmtId="44" fontId="10" fillId="0" borderId="14" xfId="1" applyFont="1" applyBorder="1" applyAlignment="1">
      <alignment horizontal="center" vertical="center"/>
    </xf>
    <xf numFmtId="0" fontId="8" fillId="0" borderId="9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44" fontId="8" fillId="0" borderId="3" xfId="1" applyFont="1" applyBorder="1" applyAlignment="1">
      <alignment horizontal="center"/>
    </xf>
    <xf numFmtId="0" fontId="8" fillId="0" borderId="10" xfId="0" applyFont="1" applyBorder="1"/>
    <xf numFmtId="0" fontId="10" fillId="0" borderId="4" xfId="0" applyFont="1" applyBorder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8" fillId="0" borderId="4" xfId="1" applyFont="1" applyBorder="1" applyAlignment="1">
      <alignment horizontal="center"/>
    </xf>
    <xf numFmtId="44" fontId="8" fillId="0" borderId="5" xfId="1" applyFont="1" applyBorder="1" applyAlignment="1">
      <alignment horizontal="center"/>
    </xf>
    <xf numFmtId="2" fontId="8" fillId="0" borderId="10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Border="1" applyAlignment="1">
      <alignment wrapText="1"/>
    </xf>
    <xf numFmtId="0" fontId="8" fillId="0" borderId="11" xfId="0" applyFont="1" applyBorder="1"/>
    <xf numFmtId="0" fontId="8" fillId="0" borderId="6" xfId="0" applyFont="1" applyBorder="1"/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4" fontId="8" fillId="0" borderId="6" xfId="1" applyFont="1" applyBorder="1" applyAlignment="1">
      <alignment horizontal="center"/>
    </xf>
    <xf numFmtId="44" fontId="8" fillId="0" borderId="8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10" fillId="0" borderId="6" xfId="0" applyFont="1" applyBorder="1"/>
    <xf numFmtId="44" fontId="8" fillId="0" borderId="7" xfId="1" applyFont="1" applyBorder="1" applyAlignment="1">
      <alignment horizontal="center"/>
    </xf>
    <xf numFmtId="44" fontId="11" fillId="0" borderId="8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activeCell="C81" sqref="C81"/>
    </sheetView>
  </sheetViews>
  <sheetFormatPr baseColWidth="10" defaultColWidth="8.7109375" defaultRowHeight="15" x14ac:dyDescent="0.25"/>
  <cols>
    <col min="1" max="2" width="8.7109375" style="1"/>
    <col min="3" max="3" width="9.85546875" style="1" customWidth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62</v>
      </c>
    </row>
    <row r="9" spans="1:8" ht="15.75" x14ac:dyDescent="0.25">
      <c r="D9" s="4" t="s">
        <v>61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60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11"/>
      <c r="D13" s="12"/>
      <c r="E13" s="11"/>
      <c r="F13" s="12"/>
      <c r="G13" s="13"/>
      <c r="H13" s="14"/>
    </row>
    <row r="14" spans="1:8" ht="16.5" thickBot="1" x14ac:dyDescent="0.3">
      <c r="C14" s="15" t="s">
        <v>2</v>
      </c>
      <c r="D14" s="16" t="s">
        <v>3</v>
      </c>
      <c r="E14" s="15" t="s">
        <v>4</v>
      </c>
      <c r="F14" s="17" t="s">
        <v>58</v>
      </c>
      <c r="G14" s="18" t="s">
        <v>6</v>
      </c>
      <c r="H14" s="19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4.5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4.5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2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2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0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950*2</f>
        <v>1900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v>0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950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950*3.5*0.15</f>
        <v>498.75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950*3.5*0.05</f>
        <v>166.25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D7" sqref="D7"/>
    </sheetView>
  </sheetViews>
  <sheetFormatPr baseColWidth="10" defaultColWidth="8.7109375" defaultRowHeight="15" x14ac:dyDescent="0.25"/>
  <cols>
    <col min="1" max="2" width="8.7109375" style="1"/>
    <col min="3" max="3" width="10.140625" style="1" customWidth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89</v>
      </c>
    </row>
    <row r="9" spans="1:8" ht="15.75" x14ac:dyDescent="0.25">
      <c r="D9" s="4" t="s">
        <v>88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87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6"/>
      <c r="D13" s="53"/>
      <c r="E13" s="36"/>
      <c r="F13" s="53"/>
      <c r="G13" s="50"/>
      <c r="H13" s="54"/>
    </row>
    <row r="14" spans="1:8" ht="16.5" thickBot="1" x14ac:dyDescent="0.3">
      <c r="C14" s="46" t="s">
        <v>2</v>
      </c>
      <c r="D14" s="47" t="s">
        <v>3</v>
      </c>
      <c r="E14" s="46" t="s">
        <v>4</v>
      </c>
      <c r="F14" s="48" t="s">
        <v>58</v>
      </c>
      <c r="G14" s="51" t="s">
        <v>6</v>
      </c>
      <c r="H14" s="52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0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0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0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958*2</f>
        <v>1916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f>958/2</f>
        <v>479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f>958</f>
        <v>958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958*3.5*0.15</f>
        <v>502.95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958*3.5*0.05</f>
        <v>167.65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1"/>
    <col min="3" max="3" width="9.140625" style="1" customWidth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92</v>
      </c>
    </row>
    <row r="9" spans="1:8" ht="15.75" x14ac:dyDescent="0.25">
      <c r="D9" s="4" t="s">
        <v>91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90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11"/>
      <c r="D13" s="12"/>
      <c r="E13" s="11"/>
      <c r="F13" s="12"/>
      <c r="G13" s="13"/>
      <c r="H13" s="14"/>
    </row>
    <row r="14" spans="1:8" ht="16.5" thickBot="1" x14ac:dyDescent="0.3">
      <c r="C14" s="15" t="s">
        <v>2</v>
      </c>
      <c r="D14" s="16" t="s">
        <v>3</v>
      </c>
      <c r="E14" s="15" t="s">
        <v>4</v>
      </c>
      <c r="F14" s="17" t="s">
        <v>58</v>
      </c>
      <c r="G14" s="18" t="s">
        <v>6</v>
      </c>
      <c r="H14" s="19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0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13.5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0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6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1408*2</f>
        <v>2816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f>1408*2</f>
        <v>2816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1408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1408*3.5*0.15</f>
        <v>739.19999999999993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1408*3.5*0.05</f>
        <v>246.4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  <row r="69" spans="3:8" ht="15.75" thickBot="1" x14ac:dyDescent="0.3">
      <c r="G69" s="55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3" width="8.7109375" style="56"/>
    <col min="4" max="4" width="65.42578125" style="56" customWidth="1"/>
    <col min="5" max="5" width="9.5703125" style="56" customWidth="1"/>
    <col min="6" max="6" width="13.42578125" style="56" customWidth="1"/>
    <col min="7" max="7" width="15.140625" style="57" customWidth="1"/>
    <col min="8" max="8" width="15.5703125" style="57" customWidth="1"/>
    <col min="9" max="16384" width="8.7109375" style="56"/>
  </cols>
  <sheetData>
    <row r="1" spans="1:8" ht="20.25" x14ac:dyDescent="0.3">
      <c r="A1" s="102" t="s">
        <v>118</v>
      </c>
      <c r="B1" s="102"/>
      <c r="C1" s="102"/>
      <c r="D1" s="102"/>
      <c r="E1" s="102"/>
      <c r="F1" s="102"/>
      <c r="G1" s="102"/>
      <c r="H1" s="102"/>
    </row>
    <row r="2" spans="1:8" ht="20.25" x14ac:dyDescent="0.3">
      <c r="A2" s="102" t="s">
        <v>119</v>
      </c>
      <c r="B2" s="102"/>
      <c r="C2" s="102"/>
      <c r="D2" s="102"/>
      <c r="E2" s="102"/>
      <c r="F2" s="102"/>
      <c r="G2" s="102"/>
      <c r="H2" s="102"/>
    </row>
    <row r="3" spans="1:8" ht="20.25" x14ac:dyDescent="0.3">
      <c r="A3" s="102" t="s">
        <v>120</v>
      </c>
      <c r="B3" s="102"/>
      <c r="C3" s="102"/>
      <c r="D3" s="102"/>
      <c r="E3" s="102"/>
      <c r="F3" s="102"/>
      <c r="G3" s="102"/>
      <c r="H3" s="102"/>
    </row>
    <row r="4" spans="1:8" ht="20.25" x14ac:dyDescent="0.3">
      <c r="A4" s="102" t="s">
        <v>121</v>
      </c>
      <c r="B4" s="102"/>
      <c r="C4" s="102"/>
      <c r="D4" s="102"/>
      <c r="E4" s="102"/>
      <c r="F4" s="102"/>
      <c r="G4" s="102"/>
      <c r="H4" s="102"/>
    </row>
    <row r="8" spans="1:8" ht="18.75" x14ac:dyDescent="0.3">
      <c r="D8" s="58" t="s">
        <v>95</v>
      </c>
    </row>
    <row r="9" spans="1:8" ht="15.75" x14ac:dyDescent="0.25">
      <c r="D9" s="59" t="s">
        <v>94</v>
      </c>
    </row>
    <row r="10" spans="1:8" ht="15.75" x14ac:dyDescent="0.25">
      <c r="C10" s="59"/>
      <c r="D10" s="59" t="s">
        <v>0</v>
      </c>
    </row>
    <row r="11" spans="1:8" ht="15.75" thickBot="1" x14ac:dyDescent="0.3">
      <c r="D11" s="56" t="s">
        <v>93</v>
      </c>
    </row>
    <row r="12" spans="1:8" ht="15.75" x14ac:dyDescent="0.25">
      <c r="C12" s="60"/>
      <c r="D12" s="61" t="s">
        <v>1</v>
      </c>
      <c r="E12" s="62"/>
      <c r="F12" s="63"/>
      <c r="G12" s="64"/>
      <c r="H12" s="65"/>
    </row>
    <row r="13" spans="1:8" ht="15.75" thickBot="1" x14ac:dyDescent="0.3">
      <c r="C13" s="66"/>
      <c r="D13" s="67"/>
      <c r="E13" s="66"/>
      <c r="F13" s="67"/>
      <c r="G13" s="68"/>
      <c r="H13" s="69"/>
    </row>
    <row r="14" spans="1:8" ht="16.5" thickBot="1" x14ac:dyDescent="0.3">
      <c r="C14" s="70" t="s">
        <v>2</v>
      </c>
      <c r="D14" s="71" t="s">
        <v>3</v>
      </c>
      <c r="E14" s="70" t="s">
        <v>4</v>
      </c>
      <c r="F14" s="72" t="s">
        <v>58</v>
      </c>
      <c r="G14" s="73" t="s">
        <v>6</v>
      </c>
      <c r="H14" s="74" t="s">
        <v>7</v>
      </c>
    </row>
    <row r="15" spans="1:8" x14ac:dyDescent="0.25">
      <c r="C15" s="75"/>
      <c r="D15" s="62"/>
      <c r="E15" s="76"/>
      <c r="F15" s="77"/>
      <c r="G15" s="78"/>
      <c r="H15" s="79"/>
    </row>
    <row r="16" spans="1:8" ht="15.75" x14ac:dyDescent="0.25">
      <c r="C16" s="80">
        <v>1</v>
      </c>
      <c r="D16" s="81" t="s">
        <v>8</v>
      </c>
      <c r="E16" s="82"/>
      <c r="F16" s="83"/>
      <c r="G16" s="84"/>
      <c r="H16" s="85"/>
    </row>
    <row r="17" spans="3:8" x14ac:dyDescent="0.25">
      <c r="C17" s="80">
        <v>1.1000000000000001</v>
      </c>
      <c r="D17" s="66" t="s">
        <v>9</v>
      </c>
      <c r="E17" s="82" t="s">
        <v>10</v>
      </c>
      <c r="F17" s="83">
        <v>1</v>
      </c>
      <c r="G17" s="84"/>
      <c r="H17" s="85">
        <f>F17*G17</f>
        <v>0</v>
      </c>
    </row>
    <row r="18" spans="3:8" x14ac:dyDescent="0.25">
      <c r="C18" s="80">
        <v>1.2</v>
      </c>
      <c r="D18" s="66" t="s">
        <v>11</v>
      </c>
      <c r="E18" s="82" t="s">
        <v>10</v>
      </c>
      <c r="F18" s="83">
        <v>1</v>
      </c>
      <c r="G18" s="84"/>
      <c r="H18" s="85">
        <f>F18*G18</f>
        <v>0</v>
      </c>
    </row>
    <row r="19" spans="3:8" x14ac:dyDescent="0.25">
      <c r="C19" s="80"/>
      <c r="D19" s="66"/>
      <c r="E19" s="82"/>
      <c r="F19" s="83"/>
      <c r="G19" s="84"/>
      <c r="H19" s="85"/>
    </row>
    <row r="20" spans="3:8" ht="15.75" x14ac:dyDescent="0.25">
      <c r="C20" s="80">
        <v>2</v>
      </c>
      <c r="D20" s="81" t="s">
        <v>12</v>
      </c>
      <c r="E20" s="82"/>
      <c r="F20" s="83"/>
      <c r="G20" s="84"/>
      <c r="H20" s="85"/>
    </row>
    <row r="21" spans="3:8" x14ac:dyDescent="0.25">
      <c r="C21" s="80">
        <v>2.1</v>
      </c>
      <c r="D21" s="66" t="s">
        <v>13</v>
      </c>
      <c r="E21" s="82" t="s">
        <v>14</v>
      </c>
      <c r="F21" s="83">
        <v>0</v>
      </c>
      <c r="G21" s="84"/>
      <c r="H21" s="85">
        <f>F21*G21</f>
        <v>0</v>
      </c>
    </row>
    <row r="22" spans="3:8" x14ac:dyDescent="0.25">
      <c r="C22" s="80">
        <v>2.2000000000000002</v>
      </c>
      <c r="D22" s="66" t="s">
        <v>15</v>
      </c>
      <c r="E22" s="82" t="s">
        <v>14</v>
      </c>
      <c r="F22" s="83">
        <v>0</v>
      </c>
      <c r="G22" s="84"/>
      <c r="H22" s="85">
        <f>F22*G22</f>
        <v>0</v>
      </c>
    </row>
    <row r="23" spans="3:8" x14ac:dyDescent="0.25">
      <c r="C23" s="80">
        <v>2.2999999999999998</v>
      </c>
      <c r="D23" s="66" t="s">
        <v>16</v>
      </c>
      <c r="E23" s="82" t="s">
        <v>14</v>
      </c>
      <c r="F23" s="83">
        <v>5</v>
      </c>
      <c r="G23" s="84"/>
      <c r="H23" s="85">
        <f>F23*G23</f>
        <v>0</v>
      </c>
    </row>
    <row r="24" spans="3:8" x14ac:dyDescent="0.25">
      <c r="C24" s="80">
        <v>2.4</v>
      </c>
      <c r="D24" s="66" t="s">
        <v>55</v>
      </c>
      <c r="E24" s="82" t="s">
        <v>14</v>
      </c>
      <c r="F24" s="83"/>
      <c r="G24" s="84"/>
      <c r="H24" s="85"/>
    </row>
    <row r="25" spans="3:8" x14ac:dyDescent="0.25">
      <c r="C25" s="80">
        <v>2.5</v>
      </c>
      <c r="D25" s="66" t="s">
        <v>17</v>
      </c>
      <c r="E25" s="82" t="s">
        <v>18</v>
      </c>
      <c r="F25" s="83">
        <v>0</v>
      </c>
      <c r="G25" s="84"/>
      <c r="H25" s="85">
        <f>F25*G25</f>
        <v>0</v>
      </c>
    </row>
    <row r="26" spans="3:8" x14ac:dyDescent="0.25">
      <c r="C26" s="80">
        <v>2.6</v>
      </c>
      <c r="D26" s="66" t="s">
        <v>19</v>
      </c>
      <c r="E26" s="82" t="s">
        <v>18</v>
      </c>
      <c r="F26" s="83">
        <v>0</v>
      </c>
      <c r="G26" s="84"/>
      <c r="H26" s="85">
        <f>F26*G26</f>
        <v>0</v>
      </c>
    </row>
    <row r="27" spans="3:8" x14ac:dyDescent="0.25">
      <c r="C27" s="80">
        <v>2.7</v>
      </c>
      <c r="D27" s="66" t="s">
        <v>20</v>
      </c>
      <c r="E27" s="82" t="s">
        <v>18</v>
      </c>
      <c r="F27" s="83">
        <v>2</v>
      </c>
      <c r="G27" s="84"/>
      <c r="H27" s="85">
        <f>F27*G27</f>
        <v>0</v>
      </c>
    </row>
    <row r="28" spans="3:8" x14ac:dyDescent="0.25">
      <c r="C28" s="80">
        <v>2.8</v>
      </c>
      <c r="D28" s="66" t="s">
        <v>56</v>
      </c>
      <c r="E28" s="82" t="s">
        <v>18</v>
      </c>
      <c r="F28" s="83"/>
      <c r="G28" s="84"/>
      <c r="H28" s="85"/>
    </row>
    <row r="29" spans="3:8" x14ac:dyDescent="0.25">
      <c r="C29" s="80">
        <v>2.9</v>
      </c>
      <c r="D29" s="66" t="s">
        <v>21</v>
      </c>
      <c r="E29" s="82" t="s">
        <v>14</v>
      </c>
      <c r="F29" s="83">
        <v>0</v>
      </c>
      <c r="G29" s="84"/>
      <c r="H29" s="85">
        <f>F29*G29</f>
        <v>0</v>
      </c>
    </row>
    <row r="30" spans="3:8" x14ac:dyDescent="0.25">
      <c r="C30" s="86">
        <v>2.1</v>
      </c>
      <c r="D30" s="66" t="s">
        <v>22</v>
      </c>
      <c r="E30" s="82" t="s">
        <v>27</v>
      </c>
      <c r="F30" s="83">
        <v>0</v>
      </c>
      <c r="G30" s="84"/>
      <c r="H30" s="85">
        <f>F30*G30</f>
        <v>0</v>
      </c>
    </row>
    <row r="31" spans="3:8" x14ac:dyDescent="0.25">
      <c r="C31" s="80">
        <v>2.11</v>
      </c>
      <c r="D31" s="66" t="s">
        <v>57</v>
      </c>
      <c r="E31" s="82" t="s">
        <v>27</v>
      </c>
      <c r="F31" s="83"/>
      <c r="G31" s="84"/>
      <c r="H31" s="85">
        <f>F31*G31</f>
        <v>0</v>
      </c>
    </row>
    <row r="32" spans="3:8" x14ac:dyDescent="0.25">
      <c r="C32" s="86">
        <v>2.12</v>
      </c>
      <c r="D32" s="66" t="s">
        <v>23</v>
      </c>
      <c r="E32" s="82" t="s">
        <v>14</v>
      </c>
      <c r="F32" s="83">
        <v>0</v>
      </c>
      <c r="G32" s="84"/>
      <c r="H32" s="85">
        <f>F32*G32</f>
        <v>0</v>
      </c>
    </row>
    <row r="33" spans="3:11" x14ac:dyDescent="0.25">
      <c r="C33" s="86">
        <v>2.13</v>
      </c>
      <c r="D33" s="66" t="s">
        <v>24</v>
      </c>
      <c r="E33" s="82" t="s">
        <v>14</v>
      </c>
      <c r="F33" s="83">
        <f>525*2</f>
        <v>1050</v>
      </c>
      <c r="G33" s="84"/>
      <c r="H33" s="85">
        <f>F33*G33</f>
        <v>0</v>
      </c>
    </row>
    <row r="34" spans="3:11" x14ac:dyDescent="0.25">
      <c r="C34" s="86"/>
      <c r="D34" s="66"/>
      <c r="E34" s="82"/>
      <c r="F34" s="83"/>
      <c r="G34" s="84"/>
      <c r="H34" s="85"/>
      <c r="K34" s="87"/>
    </row>
    <row r="35" spans="3:11" ht="15.75" x14ac:dyDescent="0.25">
      <c r="C35" s="80">
        <v>3</v>
      </c>
      <c r="D35" s="81" t="s">
        <v>25</v>
      </c>
      <c r="E35" s="82"/>
      <c r="F35" s="83"/>
      <c r="G35" s="84"/>
      <c r="H35" s="85"/>
      <c r="K35" s="87"/>
    </row>
    <row r="36" spans="3:11" x14ac:dyDescent="0.25">
      <c r="C36" s="80">
        <v>3.1</v>
      </c>
      <c r="D36" s="66" t="s">
        <v>26</v>
      </c>
      <c r="E36" s="82" t="s">
        <v>27</v>
      </c>
      <c r="F36" s="83">
        <f>525/2</f>
        <v>262.5</v>
      </c>
      <c r="G36" s="84"/>
      <c r="H36" s="85">
        <f>F36*G36</f>
        <v>0</v>
      </c>
      <c r="K36" s="87"/>
    </row>
    <row r="37" spans="3:11" x14ac:dyDescent="0.25">
      <c r="C37" s="80">
        <v>3.1</v>
      </c>
      <c r="D37" s="66" t="s">
        <v>28</v>
      </c>
      <c r="E37" s="82" t="s">
        <v>29</v>
      </c>
      <c r="F37" s="83">
        <v>0</v>
      </c>
      <c r="G37" s="84"/>
      <c r="H37" s="85">
        <f>F37*G37</f>
        <v>0</v>
      </c>
    </row>
    <row r="38" spans="3:11" x14ac:dyDescent="0.25">
      <c r="C38" s="80">
        <v>3.2</v>
      </c>
      <c r="D38" s="66" t="s">
        <v>30</v>
      </c>
      <c r="E38" s="82" t="s">
        <v>29</v>
      </c>
      <c r="F38" s="83">
        <v>0</v>
      </c>
      <c r="G38" s="84"/>
      <c r="H38" s="85">
        <f>F38*G38</f>
        <v>0</v>
      </c>
    </row>
    <row r="39" spans="3:11" x14ac:dyDescent="0.25">
      <c r="C39" s="80"/>
      <c r="D39" s="66"/>
      <c r="E39" s="82"/>
      <c r="F39" s="83"/>
      <c r="G39" s="84"/>
      <c r="H39" s="85"/>
    </row>
    <row r="40" spans="3:11" ht="15.75" x14ac:dyDescent="0.25">
      <c r="C40" s="80">
        <v>4</v>
      </c>
      <c r="D40" s="81" t="s">
        <v>31</v>
      </c>
      <c r="E40" s="82"/>
      <c r="F40" s="83"/>
      <c r="G40" s="84"/>
      <c r="H40" s="85"/>
    </row>
    <row r="41" spans="3:11" x14ac:dyDescent="0.25">
      <c r="C41" s="80">
        <v>4.0999999999999996</v>
      </c>
      <c r="D41" s="88" t="s">
        <v>32</v>
      </c>
      <c r="E41" s="82" t="s">
        <v>27</v>
      </c>
      <c r="F41" s="83">
        <v>0</v>
      </c>
      <c r="G41" s="84"/>
      <c r="H41" s="85">
        <f>F41*G41</f>
        <v>0</v>
      </c>
    </row>
    <row r="42" spans="3:11" ht="18" customHeight="1" x14ac:dyDescent="0.25">
      <c r="C42" s="80"/>
      <c r="D42" s="66"/>
      <c r="E42" s="82"/>
      <c r="F42" s="83"/>
      <c r="G42" s="84"/>
      <c r="H42" s="85"/>
    </row>
    <row r="43" spans="3:11" ht="18" customHeight="1" x14ac:dyDescent="0.25">
      <c r="C43" s="80">
        <v>5</v>
      </c>
      <c r="D43" s="81" t="s">
        <v>33</v>
      </c>
      <c r="E43" s="82"/>
      <c r="F43" s="83"/>
      <c r="G43" s="84"/>
      <c r="H43" s="85"/>
    </row>
    <row r="44" spans="3:11" ht="16.5" customHeight="1" x14ac:dyDescent="0.25">
      <c r="C44" s="80">
        <v>5.0999999999999996</v>
      </c>
      <c r="D44" s="66" t="s">
        <v>34</v>
      </c>
      <c r="E44" s="82" t="s">
        <v>14</v>
      </c>
      <c r="F44" s="83">
        <v>525</v>
      </c>
      <c r="G44" s="84"/>
      <c r="H44" s="85">
        <f>F44*G44</f>
        <v>0</v>
      </c>
    </row>
    <row r="45" spans="3:11" x14ac:dyDescent="0.25">
      <c r="C45" s="80">
        <v>5.2</v>
      </c>
      <c r="D45" s="89" t="s">
        <v>35</v>
      </c>
      <c r="E45" s="82" t="s">
        <v>29</v>
      </c>
      <c r="F45" s="83">
        <f>525*3.2*0.15</f>
        <v>252</v>
      </c>
      <c r="G45" s="84"/>
      <c r="H45" s="85">
        <f>F45*G45</f>
        <v>0</v>
      </c>
    </row>
    <row r="46" spans="3:11" x14ac:dyDescent="0.25">
      <c r="C46" s="80">
        <v>5.3</v>
      </c>
      <c r="D46" s="89" t="s">
        <v>54</v>
      </c>
      <c r="E46" s="82" t="s">
        <v>29</v>
      </c>
      <c r="F46" s="83">
        <f>525*3.5*0.05</f>
        <v>91.875</v>
      </c>
      <c r="G46" s="84"/>
      <c r="H46" s="85">
        <f>F46*G46</f>
        <v>0</v>
      </c>
    </row>
    <row r="47" spans="3:11" x14ac:dyDescent="0.25">
      <c r="C47" s="80">
        <v>5.4</v>
      </c>
      <c r="D47" s="89" t="s">
        <v>36</v>
      </c>
      <c r="E47" s="82" t="s">
        <v>29</v>
      </c>
      <c r="F47" s="83">
        <v>0</v>
      </c>
      <c r="G47" s="84"/>
      <c r="H47" s="85">
        <f>F47*G47</f>
        <v>0</v>
      </c>
    </row>
    <row r="48" spans="3:11" x14ac:dyDescent="0.25">
      <c r="C48" s="80"/>
      <c r="D48" s="66"/>
      <c r="E48" s="82"/>
      <c r="F48" s="83"/>
      <c r="G48" s="84"/>
      <c r="H48" s="85"/>
    </row>
    <row r="49" spans="3:8" ht="15.75" x14ac:dyDescent="0.25">
      <c r="C49" s="80">
        <v>6</v>
      </c>
      <c r="D49" s="81" t="s">
        <v>37</v>
      </c>
      <c r="E49" s="82"/>
      <c r="F49" s="83"/>
      <c r="G49" s="84"/>
      <c r="H49" s="85"/>
    </row>
    <row r="50" spans="3:8" x14ac:dyDescent="0.25">
      <c r="C50" s="80">
        <v>6.1</v>
      </c>
      <c r="D50" s="66" t="s">
        <v>38</v>
      </c>
      <c r="E50" s="82" t="s">
        <v>14</v>
      </c>
      <c r="F50" s="83">
        <v>0</v>
      </c>
      <c r="G50" s="84"/>
      <c r="H50" s="85">
        <f>F50*G50</f>
        <v>0</v>
      </c>
    </row>
    <row r="51" spans="3:8" x14ac:dyDescent="0.25">
      <c r="C51" s="80">
        <v>6.2</v>
      </c>
      <c r="D51" s="66" t="s">
        <v>39</v>
      </c>
      <c r="E51" s="82" t="s">
        <v>18</v>
      </c>
      <c r="F51" s="83">
        <v>0</v>
      </c>
      <c r="G51" s="84"/>
      <c r="H51" s="85">
        <f>F51*G51</f>
        <v>0</v>
      </c>
    </row>
    <row r="52" spans="3:8" x14ac:dyDescent="0.25">
      <c r="C52" s="80">
        <v>6.3</v>
      </c>
      <c r="D52" s="66" t="s">
        <v>40</v>
      </c>
      <c r="E52" s="82" t="s">
        <v>27</v>
      </c>
      <c r="F52" s="83">
        <v>0</v>
      </c>
      <c r="G52" s="84"/>
      <c r="H52" s="85">
        <f>F52*G52</f>
        <v>0</v>
      </c>
    </row>
    <row r="53" spans="3:8" x14ac:dyDescent="0.25">
      <c r="C53" s="80"/>
      <c r="D53" s="66"/>
      <c r="E53" s="82"/>
      <c r="F53" s="83"/>
      <c r="G53" s="84"/>
      <c r="H53" s="85"/>
    </row>
    <row r="54" spans="3:8" ht="15.75" x14ac:dyDescent="0.25">
      <c r="C54" s="80">
        <v>7</v>
      </c>
      <c r="D54" s="81" t="s">
        <v>41</v>
      </c>
      <c r="E54" s="82" t="s">
        <v>42</v>
      </c>
      <c r="F54" s="83">
        <v>1</v>
      </c>
      <c r="G54" s="84"/>
      <c r="H54" s="85">
        <f>F54*G54</f>
        <v>0</v>
      </c>
    </row>
    <row r="55" spans="3:8" ht="15.75" x14ac:dyDescent="0.25">
      <c r="C55" s="80"/>
      <c r="D55" s="81"/>
      <c r="E55" s="82"/>
      <c r="F55" s="83"/>
      <c r="G55" s="84"/>
      <c r="H55" s="85"/>
    </row>
    <row r="56" spans="3:8" ht="15.75" x14ac:dyDescent="0.25">
      <c r="C56" s="80">
        <v>8</v>
      </c>
      <c r="D56" s="81" t="s">
        <v>43</v>
      </c>
      <c r="E56" s="82"/>
      <c r="F56" s="83"/>
      <c r="G56" s="84"/>
      <c r="H56" s="85"/>
    </row>
    <row r="57" spans="3:8" x14ac:dyDescent="0.25">
      <c r="C57" s="80">
        <v>8.1</v>
      </c>
      <c r="D57" s="66" t="s">
        <v>44</v>
      </c>
      <c r="E57" s="82" t="s">
        <v>45</v>
      </c>
      <c r="F57" s="83">
        <v>250</v>
      </c>
      <c r="G57" s="84"/>
      <c r="H57" s="85">
        <f t="shared" ref="H57:H65" si="0">F57*G57</f>
        <v>0</v>
      </c>
    </row>
    <row r="58" spans="3:8" x14ac:dyDescent="0.25">
      <c r="C58" s="80">
        <v>8.1999999999999993</v>
      </c>
      <c r="D58" s="66" t="s">
        <v>46</v>
      </c>
      <c r="E58" s="82" t="s">
        <v>45</v>
      </c>
      <c r="F58" s="83">
        <v>80</v>
      </c>
      <c r="G58" s="84"/>
      <c r="H58" s="85">
        <f t="shared" si="0"/>
        <v>0</v>
      </c>
    </row>
    <row r="59" spans="3:8" x14ac:dyDescent="0.25">
      <c r="C59" s="80">
        <v>8.3000000000000007</v>
      </c>
      <c r="D59" s="66" t="s">
        <v>47</v>
      </c>
      <c r="E59" s="82" t="s">
        <v>45</v>
      </c>
      <c r="F59" s="83">
        <v>80</v>
      </c>
      <c r="G59" s="84"/>
      <c r="H59" s="85">
        <f t="shared" si="0"/>
        <v>0</v>
      </c>
    </row>
    <row r="60" spans="3:8" x14ac:dyDescent="0.25">
      <c r="C60" s="80">
        <v>8.4</v>
      </c>
      <c r="D60" s="66" t="s">
        <v>48</v>
      </c>
      <c r="E60" s="82" t="s">
        <v>45</v>
      </c>
      <c r="F60" s="83">
        <v>100</v>
      </c>
      <c r="G60" s="84"/>
      <c r="H60" s="85">
        <f t="shared" si="0"/>
        <v>0</v>
      </c>
    </row>
    <row r="61" spans="3:8" x14ac:dyDescent="0.25">
      <c r="C61" s="80">
        <v>8.5</v>
      </c>
      <c r="D61" s="66" t="s">
        <v>49</v>
      </c>
      <c r="E61" s="82" t="s">
        <v>45</v>
      </c>
      <c r="F61" s="83">
        <v>100</v>
      </c>
      <c r="G61" s="84"/>
      <c r="H61" s="85">
        <f t="shared" si="0"/>
        <v>0</v>
      </c>
    </row>
    <row r="62" spans="3:8" x14ac:dyDescent="0.25">
      <c r="C62" s="80">
        <v>8.6</v>
      </c>
      <c r="D62" s="66" t="s">
        <v>50</v>
      </c>
      <c r="E62" s="82" t="s">
        <v>45</v>
      </c>
      <c r="F62" s="83">
        <v>80</v>
      </c>
      <c r="G62" s="84"/>
      <c r="H62" s="85">
        <f t="shared" si="0"/>
        <v>0</v>
      </c>
    </row>
    <row r="63" spans="3:8" x14ac:dyDescent="0.25">
      <c r="C63" s="80">
        <v>8.6999999999999993</v>
      </c>
      <c r="D63" s="66" t="s">
        <v>51</v>
      </c>
      <c r="E63" s="82" t="s">
        <v>45</v>
      </c>
      <c r="F63" s="83">
        <v>100</v>
      </c>
      <c r="G63" s="84"/>
      <c r="H63" s="85">
        <f t="shared" si="0"/>
        <v>0</v>
      </c>
    </row>
    <row r="64" spans="3:8" x14ac:dyDescent="0.25">
      <c r="C64" s="80">
        <v>8.8000000000000007</v>
      </c>
      <c r="D64" s="89" t="s">
        <v>52</v>
      </c>
      <c r="E64" s="82" t="s">
        <v>45</v>
      </c>
      <c r="F64" s="83">
        <v>100</v>
      </c>
      <c r="G64" s="84"/>
      <c r="H64" s="85">
        <f t="shared" si="0"/>
        <v>0</v>
      </c>
    </row>
    <row r="65" spans="3:8" ht="15.75" thickBot="1" x14ac:dyDescent="0.3">
      <c r="C65" s="90">
        <v>8.9</v>
      </c>
      <c r="D65" s="91" t="s">
        <v>53</v>
      </c>
      <c r="E65" s="92" t="s">
        <v>45</v>
      </c>
      <c r="F65" s="93">
        <v>100</v>
      </c>
      <c r="G65" s="94"/>
      <c r="H65" s="95">
        <f t="shared" si="0"/>
        <v>0</v>
      </c>
    </row>
    <row r="66" spans="3:8" x14ac:dyDescent="0.25">
      <c r="C66" s="80"/>
      <c r="D66" s="66"/>
      <c r="E66" s="83"/>
      <c r="F66" s="83"/>
      <c r="G66" s="96"/>
      <c r="H66" s="85"/>
    </row>
    <row r="67" spans="3:8" ht="16.5" thickBot="1" x14ac:dyDescent="0.3">
      <c r="C67" s="90"/>
      <c r="D67" s="97" t="s">
        <v>59</v>
      </c>
      <c r="E67" s="93"/>
      <c r="F67" s="93"/>
      <c r="G67" s="98"/>
      <c r="H67" s="99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A2" sqref="A2:H2"/>
    </sheetView>
  </sheetViews>
  <sheetFormatPr baseColWidth="10" defaultColWidth="8.7109375" defaultRowHeight="15" x14ac:dyDescent="0.25"/>
  <cols>
    <col min="1" max="3" width="8.7109375" style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98</v>
      </c>
    </row>
    <row r="9" spans="1:8" ht="15.75" x14ac:dyDescent="0.25">
      <c r="D9" s="4" t="s">
        <v>97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96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11"/>
      <c r="D13" s="12"/>
      <c r="E13" s="11"/>
      <c r="F13" s="12"/>
      <c r="G13" s="13"/>
      <c r="H13" s="14"/>
    </row>
    <row r="14" spans="1:8" ht="16.5" thickBot="1" x14ac:dyDescent="0.3">
      <c r="C14" s="15" t="s">
        <v>2</v>
      </c>
      <c r="D14" s="16" t="s">
        <v>3</v>
      </c>
      <c r="E14" s="15" t="s">
        <v>4</v>
      </c>
      <c r="F14" s="17" t="s">
        <v>58</v>
      </c>
      <c r="G14" s="18" t="s">
        <v>6</v>
      </c>
      <c r="H14" s="19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11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11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11" x14ac:dyDescent="0.25">
      <c r="C19" s="25"/>
      <c r="D19" s="11"/>
      <c r="E19" s="27"/>
      <c r="F19" s="28"/>
      <c r="G19" s="29"/>
      <c r="H19" s="30"/>
    </row>
    <row r="20" spans="3:11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11" x14ac:dyDescent="0.25">
      <c r="C21" s="25">
        <v>2.1</v>
      </c>
      <c r="D21" s="11" t="s">
        <v>13</v>
      </c>
      <c r="E21" s="27" t="s">
        <v>14</v>
      </c>
      <c r="F21" s="28">
        <v>9</v>
      </c>
      <c r="G21" s="29"/>
      <c r="H21" s="30">
        <f>F21*G21</f>
        <v>0</v>
      </c>
    </row>
    <row r="22" spans="3:11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>F22*G22</f>
        <v>0</v>
      </c>
    </row>
    <row r="23" spans="3:11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>F23*G23</f>
        <v>0</v>
      </c>
    </row>
    <row r="24" spans="3:11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11" x14ac:dyDescent="0.25">
      <c r="C25" s="25">
        <v>2.5</v>
      </c>
      <c r="D25" s="11" t="s">
        <v>17</v>
      </c>
      <c r="E25" s="27" t="s">
        <v>18</v>
      </c>
      <c r="F25" s="28">
        <v>4</v>
      </c>
      <c r="G25" s="29"/>
      <c r="H25" s="30">
        <f>F25*G25</f>
        <v>0</v>
      </c>
    </row>
    <row r="26" spans="3:11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>F26*G26</f>
        <v>0</v>
      </c>
      <c r="K26" s="100"/>
    </row>
    <row r="27" spans="3:11" x14ac:dyDescent="0.25">
      <c r="C27" s="25">
        <v>2.7</v>
      </c>
      <c r="D27" s="11" t="s">
        <v>20</v>
      </c>
      <c r="E27" s="27" t="s">
        <v>18</v>
      </c>
      <c r="F27" s="28">
        <v>0</v>
      </c>
      <c r="G27" s="29"/>
      <c r="H27" s="30">
        <f>F27*G27</f>
        <v>0</v>
      </c>
    </row>
    <row r="28" spans="3:11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11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11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11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11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419*2</f>
        <v>838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f>419*3.5</f>
        <v>1466.5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419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419*3.5*0.15</f>
        <v>219.97499999999999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419*3.5*0.05</f>
        <v>73.325000000000003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sqref="A1:XFD4"/>
    </sheetView>
  </sheetViews>
  <sheetFormatPr baseColWidth="10" defaultColWidth="8.7109375" defaultRowHeight="15" x14ac:dyDescent="0.25"/>
  <cols>
    <col min="1" max="3" width="8.7109375" style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103</v>
      </c>
    </row>
    <row r="9" spans="1:8" ht="15.75" x14ac:dyDescent="0.25">
      <c r="D9" s="4" t="s">
        <v>102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101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6"/>
      <c r="D13" s="53"/>
      <c r="E13" s="36"/>
      <c r="F13" s="53"/>
      <c r="G13" s="50"/>
      <c r="H13" s="54"/>
    </row>
    <row r="14" spans="1:8" ht="16.5" thickBot="1" x14ac:dyDescent="0.3">
      <c r="C14" s="46" t="s">
        <v>2</v>
      </c>
      <c r="D14" s="47" t="s">
        <v>3</v>
      </c>
      <c r="E14" s="46" t="s">
        <v>4</v>
      </c>
      <c r="F14" s="48" t="s">
        <v>5</v>
      </c>
      <c r="G14" s="51" t="s">
        <v>6</v>
      </c>
      <c r="H14" s="52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18</v>
      </c>
      <c r="G21" s="29"/>
      <c r="H21" s="30">
        <f t="shared" ref="H21:H30" si="0"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 t="shared" si="0"/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 t="shared" si="0"/>
        <v>0</v>
      </c>
    </row>
    <row r="24" spans="3:8" x14ac:dyDescent="0.25">
      <c r="C24" s="25">
        <v>2.4</v>
      </c>
      <c r="D24" s="11" t="s">
        <v>17</v>
      </c>
      <c r="E24" s="27" t="s">
        <v>18</v>
      </c>
      <c r="F24" s="28">
        <v>8</v>
      </c>
      <c r="G24" s="29"/>
      <c r="H24" s="30">
        <f t="shared" si="0"/>
        <v>0</v>
      </c>
    </row>
    <row r="25" spans="3:8" x14ac:dyDescent="0.25">
      <c r="C25" s="25">
        <v>2.5</v>
      </c>
      <c r="D25" s="11" t="s">
        <v>19</v>
      </c>
      <c r="E25" s="27" t="s">
        <v>18</v>
      </c>
      <c r="F25" s="28">
        <v>0</v>
      </c>
      <c r="G25" s="29"/>
      <c r="H25" s="30">
        <f t="shared" si="0"/>
        <v>0</v>
      </c>
    </row>
    <row r="26" spans="3:8" x14ac:dyDescent="0.25">
      <c r="C26" s="25">
        <v>2.6</v>
      </c>
      <c r="D26" s="11" t="s">
        <v>20</v>
      </c>
      <c r="E26" s="27" t="s">
        <v>18</v>
      </c>
      <c r="F26" s="28">
        <v>0</v>
      </c>
      <c r="G26" s="29"/>
      <c r="H26" s="30">
        <f t="shared" si="0"/>
        <v>0</v>
      </c>
    </row>
    <row r="27" spans="3:8" x14ac:dyDescent="0.25">
      <c r="C27" s="25">
        <v>2.7</v>
      </c>
      <c r="D27" s="11" t="s">
        <v>21</v>
      </c>
      <c r="E27" s="27" t="s">
        <v>14</v>
      </c>
      <c r="F27" s="28">
        <v>0</v>
      </c>
      <c r="G27" s="29"/>
      <c r="H27" s="30">
        <f t="shared" si="0"/>
        <v>0</v>
      </c>
    </row>
    <row r="28" spans="3:8" x14ac:dyDescent="0.25">
      <c r="C28" s="25">
        <v>2.8</v>
      </c>
      <c r="D28" s="11" t="s">
        <v>100</v>
      </c>
      <c r="E28" s="27" t="s">
        <v>14</v>
      </c>
      <c r="F28" s="28">
        <v>0</v>
      </c>
      <c r="G28" s="29"/>
      <c r="H28" s="30">
        <f t="shared" si="0"/>
        <v>0</v>
      </c>
    </row>
    <row r="29" spans="3:8" x14ac:dyDescent="0.25">
      <c r="C29" s="25">
        <v>2.9</v>
      </c>
      <c r="D29" s="11" t="s">
        <v>23</v>
      </c>
      <c r="E29" s="27" t="s">
        <v>14</v>
      </c>
      <c r="F29" s="28">
        <v>0</v>
      </c>
      <c r="G29" s="29"/>
      <c r="H29" s="30">
        <f t="shared" si="0"/>
        <v>0</v>
      </c>
    </row>
    <row r="30" spans="3:8" x14ac:dyDescent="0.25">
      <c r="C30" s="31">
        <v>2.1</v>
      </c>
      <c r="D30" s="11" t="s">
        <v>24</v>
      </c>
      <c r="E30" s="27" t="s">
        <v>14</v>
      </c>
      <c r="F30" s="28">
        <f>589*2</f>
        <v>1178</v>
      </c>
      <c r="G30" s="29"/>
      <c r="H30" s="30">
        <f t="shared" si="0"/>
        <v>0</v>
      </c>
    </row>
    <row r="31" spans="3:8" x14ac:dyDescent="0.25">
      <c r="C31" s="31"/>
      <c r="D31" s="11"/>
      <c r="E31" s="27"/>
      <c r="F31" s="28"/>
      <c r="G31" s="29"/>
      <c r="H31" s="30"/>
    </row>
    <row r="32" spans="3:8" ht="15.75" x14ac:dyDescent="0.25">
      <c r="C32" s="25">
        <v>3</v>
      </c>
      <c r="D32" s="26" t="s">
        <v>25</v>
      </c>
      <c r="E32" s="27"/>
      <c r="F32" s="28"/>
      <c r="G32" s="29"/>
      <c r="H32" s="30"/>
    </row>
    <row r="33" spans="3:8" x14ac:dyDescent="0.25">
      <c r="C33" s="25">
        <v>3.1</v>
      </c>
      <c r="D33" s="11" t="s">
        <v>26</v>
      </c>
      <c r="E33" s="27" t="s">
        <v>27</v>
      </c>
      <c r="F33" s="28">
        <f>590*4.5</f>
        <v>2655</v>
      </c>
      <c r="G33" s="29"/>
      <c r="H33" s="30">
        <f>F33*G33</f>
        <v>0</v>
      </c>
    </row>
    <row r="34" spans="3:8" x14ac:dyDescent="0.25">
      <c r="C34" s="25">
        <v>3.1</v>
      </c>
      <c r="D34" s="11" t="s">
        <v>28</v>
      </c>
      <c r="E34" s="27" t="s">
        <v>29</v>
      </c>
      <c r="F34" s="28">
        <f>4.5*589*0.15</f>
        <v>397.57499999999999</v>
      </c>
      <c r="G34" s="29"/>
      <c r="H34" s="30">
        <f>F34*G34</f>
        <v>0</v>
      </c>
    </row>
    <row r="35" spans="3:8" x14ac:dyDescent="0.25">
      <c r="C35" s="25">
        <v>3.2</v>
      </c>
      <c r="D35" s="11" t="s">
        <v>30</v>
      </c>
      <c r="E35" s="27" t="s">
        <v>29</v>
      </c>
      <c r="F35" s="28">
        <v>0</v>
      </c>
      <c r="G35" s="29"/>
      <c r="H35" s="30">
        <f>F35*G35</f>
        <v>0</v>
      </c>
    </row>
    <row r="36" spans="3:8" x14ac:dyDescent="0.25">
      <c r="C36" s="25"/>
      <c r="D36" s="11"/>
      <c r="E36" s="27"/>
      <c r="F36" s="28"/>
      <c r="G36" s="29"/>
      <c r="H36" s="30"/>
    </row>
    <row r="37" spans="3:8" ht="15.75" x14ac:dyDescent="0.25">
      <c r="C37" s="25">
        <v>4</v>
      </c>
      <c r="D37" s="26" t="s">
        <v>31</v>
      </c>
      <c r="E37" s="27"/>
      <c r="F37" s="28"/>
      <c r="G37" s="29"/>
      <c r="H37" s="30"/>
    </row>
    <row r="38" spans="3:8" x14ac:dyDescent="0.25">
      <c r="C38" s="25">
        <v>4.0999999999999996</v>
      </c>
      <c r="D38" s="33" t="s">
        <v>32</v>
      </c>
      <c r="E38" s="27" t="s">
        <v>27</v>
      </c>
      <c r="F38" s="28">
        <v>0</v>
      </c>
      <c r="G38" s="29"/>
      <c r="H38" s="30">
        <f>F38*G38</f>
        <v>0</v>
      </c>
    </row>
    <row r="39" spans="3:8" x14ac:dyDescent="0.25">
      <c r="C39" s="25"/>
      <c r="D39" s="11"/>
      <c r="E39" s="27"/>
      <c r="F39" s="28"/>
      <c r="G39" s="29"/>
      <c r="H39" s="30"/>
    </row>
    <row r="40" spans="3:8" ht="15.75" x14ac:dyDescent="0.25">
      <c r="C40" s="25">
        <v>5</v>
      </c>
      <c r="D40" s="26" t="s">
        <v>33</v>
      </c>
      <c r="E40" s="27"/>
      <c r="F40" s="28"/>
      <c r="G40" s="29"/>
      <c r="H40" s="30"/>
    </row>
    <row r="41" spans="3:8" x14ac:dyDescent="0.25">
      <c r="C41" s="25">
        <v>5.0999999999999996</v>
      </c>
      <c r="D41" s="11" t="s">
        <v>99</v>
      </c>
      <c r="E41" s="27" t="s">
        <v>14</v>
      </c>
      <c r="F41" s="28">
        <v>590</v>
      </c>
      <c r="G41" s="29"/>
      <c r="H41" s="30">
        <f>F41*G41</f>
        <v>0</v>
      </c>
    </row>
    <row r="42" spans="3:8" ht="18" customHeight="1" x14ac:dyDescent="0.25">
      <c r="C42" s="25">
        <v>5.2</v>
      </c>
      <c r="D42" s="34" t="s">
        <v>35</v>
      </c>
      <c r="E42" s="27" t="s">
        <v>29</v>
      </c>
      <c r="F42" s="28">
        <f>4.5*0.15*590</f>
        <v>398.24999999999994</v>
      </c>
      <c r="G42" s="29"/>
      <c r="H42" s="30">
        <f>F42*G42</f>
        <v>0</v>
      </c>
    </row>
    <row r="43" spans="3:8" ht="18" customHeight="1" x14ac:dyDescent="0.25">
      <c r="C43" s="25">
        <v>5.3</v>
      </c>
      <c r="D43" s="34" t="s">
        <v>54</v>
      </c>
      <c r="E43" s="27" t="s">
        <v>29</v>
      </c>
      <c r="F43" s="28">
        <f>4.5*0.05*590</f>
        <v>132.75</v>
      </c>
      <c r="G43" s="29"/>
      <c r="H43" s="30">
        <f>F43*G43</f>
        <v>0</v>
      </c>
    </row>
    <row r="44" spans="3:8" ht="16.5" customHeight="1" x14ac:dyDescent="0.25">
      <c r="C44" s="25">
        <v>5.4</v>
      </c>
      <c r="D44" s="34" t="s">
        <v>36</v>
      </c>
      <c r="E44" s="27" t="s">
        <v>29</v>
      </c>
      <c r="F44" s="28">
        <v>0</v>
      </c>
      <c r="G44" s="29"/>
      <c r="H44" s="30">
        <f>F44*G44</f>
        <v>0</v>
      </c>
    </row>
    <row r="45" spans="3:8" x14ac:dyDescent="0.25">
      <c r="C45" s="25"/>
      <c r="D45" s="11"/>
      <c r="E45" s="27"/>
      <c r="F45" s="28"/>
      <c r="G45" s="29"/>
      <c r="H45" s="30"/>
    </row>
    <row r="46" spans="3:8" ht="15.75" x14ac:dyDescent="0.25">
      <c r="C46" s="25">
        <v>6</v>
      </c>
      <c r="D46" s="26" t="s">
        <v>37</v>
      </c>
      <c r="E46" s="27"/>
      <c r="F46" s="28"/>
      <c r="G46" s="29"/>
      <c r="H46" s="30"/>
    </row>
    <row r="47" spans="3:8" x14ac:dyDescent="0.25">
      <c r="C47" s="25">
        <v>6.1</v>
      </c>
      <c r="D47" s="11" t="s">
        <v>38</v>
      </c>
      <c r="E47" s="27" t="s">
        <v>14</v>
      </c>
      <c r="F47" s="28">
        <v>0</v>
      </c>
      <c r="G47" s="29"/>
      <c r="H47" s="30">
        <f>F47*G47</f>
        <v>0</v>
      </c>
    </row>
    <row r="48" spans="3:8" x14ac:dyDescent="0.25">
      <c r="C48" s="25">
        <v>6.2</v>
      </c>
      <c r="D48" s="11" t="s">
        <v>39</v>
      </c>
      <c r="E48" s="27" t="s">
        <v>18</v>
      </c>
      <c r="F48" s="28">
        <v>0</v>
      </c>
      <c r="G48" s="29"/>
      <c r="H48" s="30">
        <f>F48*G48</f>
        <v>0</v>
      </c>
    </row>
    <row r="49" spans="3:8" x14ac:dyDescent="0.25">
      <c r="C49" s="25">
        <v>6.3</v>
      </c>
      <c r="D49" s="11" t="s">
        <v>40</v>
      </c>
      <c r="E49" s="27" t="s">
        <v>27</v>
      </c>
      <c r="F49" s="28">
        <v>0</v>
      </c>
      <c r="G49" s="29"/>
      <c r="H49" s="30">
        <f>F49*G49</f>
        <v>0</v>
      </c>
    </row>
    <row r="50" spans="3:8" x14ac:dyDescent="0.25">
      <c r="C50" s="25"/>
      <c r="D50" s="11"/>
      <c r="E50" s="27"/>
      <c r="F50" s="28"/>
      <c r="G50" s="29"/>
      <c r="H50" s="30"/>
    </row>
    <row r="51" spans="3:8" ht="15.75" x14ac:dyDescent="0.25">
      <c r="C51" s="25">
        <v>7</v>
      </c>
      <c r="D51" s="26" t="s">
        <v>41</v>
      </c>
      <c r="E51" s="27" t="s">
        <v>42</v>
      </c>
      <c r="F51" s="28">
        <v>1</v>
      </c>
      <c r="G51" s="29"/>
      <c r="H51" s="30">
        <f>F51*G51</f>
        <v>0</v>
      </c>
    </row>
    <row r="52" spans="3:8" ht="15.75" x14ac:dyDescent="0.25">
      <c r="C52" s="25"/>
      <c r="D52" s="26"/>
      <c r="E52" s="27"/>
      <c r="F52" s="28"/>
      <c r="G52" s="29"/>
      <c r="H52" s="30"/>
    </row>
    <row r="53" spans="3:8" ht="15.75" x14ac:dyDescent="0.25">
      <c r="C53" s="25">
        <v>8</v>
      </c>
      <c r="D53" s="26" t="s">
        <v>43</v>
      </c>
      <c r="E53" s="27"/>
      <c r="F53" s="28"/>
      <c r="G53" s="29"/>
      <c r="H53" s="30"/>
    </row>
    <row r="54" spans="3:8" x14ac:dyDescent="0.25">
      <c r="C54" s="25">
        <v>8.1</v>
      </c>
      <c r="D54" s="11" t="s">
        <v>44</v>
      </c>
      <c r="E54" s="27" t="s">
        <v>45</v>
      </c>
      <c r="F54" s="28">
        <v>250</v>
      </c>
      <c r="G54" s="29"/>
      <c r="H54" s="30">
        <f t="shared" ref="H54:H62" si="1">F54*G54</f>
        <v>0</v>
      </c>
    </row>
    <row r="55" spans="3:8" x14ac:dyDescent="0.25">
      <c r="C55" s="25">
        <v>8.1999999999999993</v>
      </c>
      <c r="D55" s="11" t="s">
        <v>46</v>
      </c>
      <c r="E55" s="27" t="s">
        <v>45</v>
      </c>
      <c r="F55" s="28">
        <v>80</v>
      </c>
      <c r="G55" s="29"/>
      <c r="H55" s="30">
        <f t="shared" si="1"/>
        <v>0</v>
      </c>
    </row>
    <row r="56" spans="3:8" x14ac:dyDescent="0.25">
      <c r="C56" s="25">
        <v>8.3000000000000007</v>
      </c>
      <c r="D56" s="11" t="s">
        <v>47</v>
      </c>
      <c r="E56" s="27" t="s">
        <v>45</v>
      </c>
      <c r="F56" s="28">
        <v>80</v>
      </c>
      <c r="G56" s="29"/>
      <c r="H56" s="30">
        <f t="shared" si="1"/>
        <v>0</v>
      </c>
    </row>
    <row r="57" spans="3:8" x14ac:dyDescent="0.25">
      <c r="C57" s="25">
        <v>8.4</v>
      </c>
      <c r="D57" s="11" t="s">
        <v>48</v>
      </c>
      <c r="E57" s="27" t="s">
        <v>45</v>
      </c>
      <c r="F57" s="28">
        <v>100</v>
      </c>
      <c r="G57" s="29"/>
      <c r="H57" s="30">
        <f t="shared" si="1"/>
        <v>0</v>
      </c>
    </row>
    <row r="58" spans="3:8" x14ac:dyDescent="0.25">
      <c r="C58" s="25">
        <v>8.5</v>
      </c>
      <c r="D58" s="11" t="s">
        <v>49</v>
      </c>
      <c r="E58" s="27" t="s">
        <v>45</v>
      </c>
      <c r="F58" s="28">
        <v>100</v>
      </c>
      <c r="G58" s="29"/>
      <c r="H58" s="30">
        <f t="shared" si="1"/>
        <v>0</v>
      </c>
    </row>
    <row r="59" spans="3:8" x14ac:dyDescent="0.25">
      <c r="C59" s="25">
        <v>8.6</v>
      </c>
      <c r="D59" s="11" t="s">
        <v>50</v>
      </c>
      <c r="E59" s="27" t="s">
        <v>45</v>
      </c>
      <c r="F59" s="28">
        <v>80</v>
      </c>
      <c r="G59" s="29"/>
      <c r="H59" s="30">
        <f t="shared" si="1"/>
        <v>0</v>
      </c>
    </row>
    <row r="60" spans="3:8" x14ac:dyDescent="0.25">
      <c r="C60" s="25">
        <v>8.6999999999999993</v>
      </c>
      <c r="D60" s="11" t="s">
        <v>51</v>
      </c>
      <c r="E60" s="27" t="s">
        <v>45</v>
      </c>
      <c r="F60" s="28">
        <v>100</v>
      </c>
      <c r="G60" s="29"/>
      <c r="H60" s="30">
        <f t="shared" si="1"/>
        <v>0</v>
      </c>
    </row>
    <row r="61" spans="3:8" x14ac:dyDescent="0.25">
      <c r="C61" s="25">
        <v>8.8000000000000007</v>
      </c>
      <c r="D61" s="34" t="s">
        <v>52</v>
      </c>
      <c r="E61" s="27" t="s">
        <v>45</v>
      </c>
      <c r="F61" s="28">
        <v>100</v>
      </c>
      <c r="G61" s="29"/>
      <c r="H61" s="30">
        <f t="shared" si="1"/>
        <v>0</v>
      </c>
    </row>
    <row r="62" spans="3:8" ht="15.75" thickBot="1" x14ac:dyDescent="0.3">
      <c r="C62" s="35">
        <v>8.9</v>
      </c>
      <c r="D62" s="36" t="s">
        <v>53</v>
      </c>
      <c r="E62" s="37" t="s">
        <v>45</v>
      </c>
      <c r="F62" s="38">
        <v>100</v>
      </c>
      <c r="G62" s="39"/>
      <c r="H62" s="40">
        <f t="shared" si="1"/>
        <v>0</v>
      </c>
    </row>
    <row r="63" spans="3:8" x14ac:dyDescent="0.25">
      <c r="C63" s="25"/>
      <c r="D63" s="11"/>
      <c r="E63" s="28"/>
      <c r="F63" s="28"/>
      <c r="G63" s="41"/>
      <c r="H63" s="30"/>
    </row>
    <row r="64" spans="3:8" ht="16.5" thickBot="1" x14ac:dyDescent="0.3">
      <c r="C64" s="35"/>
      <c r="D64" s="42" t="s">
        <v>59</v>
      </c>
      <c r="E64" s="38"/>
      <c r="F64" s="38"/>
      <c r="G64" s="43"/>
      <c r="H64" s="44">
        <f>SUM(H16:H63)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C8" sqref="C8"/>
    </sheetView>
  </sheetViews>
  <sheetFormatPr baseColWidth="10" defaultColWidth="8.7109375" defaultRowHeight="15" x14ac:dyDescent="0.25"/>
  <cols>
    <col min="1" max="3" width="8.7109375" style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106</v>
      </c>
    </row>
    <row r="9" spans="1:8" ht="15.75" x14ac:dyDescent="0.25">
      <c r="D9" s="4" t="s">
        <v>105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104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11"/>
      <c r="D13" s="12"/>
      <c r="E13" s="11"/>
      <c r="F13" s="12"/>
      <c r="G13" s="13"/>
      <c r="H13" s="14"/>
    </row>
    <row r="14" spans="1:8" ht="16.5" thickBot="1" x14ac:dyDescent="0.3">
      <c r="C14" s="15" t="s">
        <v>2</v>
      </c>
      <c r="D14" s="16" t="s">
        <v>3</v>
      </c>
      <c r="E14" s="15" t="s">
        <v>4</v>
      </c>
      <c r="F14" s="17" t="s">
        <v>58</v>
      </c>
      <c r="G14" s="18" t="s">
        <v>6</v>
      </c>
      <c r="H14" s="19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5</v>
      </c>
      <c r="G21" s="29"/>
      <c r="H21" s="30">
        <f t="shared" ref="H21:H33" si="0"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 t="shared" si="0"/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 t="shared" si="0"/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>
        <v>10</v>
      </c>
      <c r="G24" s="29"/>
      <c r="H24" s="30">
        <f t="shared" si="0"/>
        <v>0</v>
      </c>
    </row>
    <row r="25" spans="3:8" x14ac:dyDescent="0.25">
      <c r="C25" s="25">
        <v>2.5</v>
      </c>
      <c r="D25" s="11" t="s">
        <v>17</v>
      </c>
      <c r="E25" s="27" t="s">
        <v>18</v>
      </c>
      <c r="F25" s="28">
        <v>2</v>
      </c>
      <c r="G25" s="29"/>
      <c r="H25" s="30">
        <f t="shared" si="0"/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 t="shared" si="0"/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0</v>
      </c>
      <c r="G27" s="29"/>
      <c r="H27" s="30">
        <f t="shared" si="0"/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>
        <v>2</v>
      </c>
      <c r="G28" s="29"/>
      <c r="H28" s="30">
        <f t="shared" si="0"/>
        <v>0</v>
      </c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 t="shared" si="0"/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 t="shared" si="0"/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 t="shared" si="0"/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 t="shared" si="0"/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1800*2</f>
        <v>3600</v>
      </c>
      <c r="G33" s="29"/>
      <c r="H33" s="30">
        <f t="shared" si="0"/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v>600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1800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1800*3.5*0.15</f>
        <v>945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1800*3.5*0.05</f>
        <v>315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1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1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1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1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1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1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1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1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1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sqref="A1:XFD4"/>
    </sheetView>
  </sheetViews>
  <sheetFormatPr baseColWidth="10" defaultColWidth="8.7109375" defaultRowHeight="15" x14ac:dyDescent="0.25"/>
  <cols>
    <col min="1" max="1" width="8.7109375" style="1"/>
    <col min="2" max="2" width="9.42578125" style="1" customWidth="1"/>
    <col min="3" max="3" width="64.42578125" style="1" customWidth="1"/>
    <col min="4" max="4" width="8.7109375" style="1"/>
    <col min="5" max="5" width="11.42578125" style="1" customWidth="1"/>
    <col min="6" max="6" width="13.140625" style="2" customWidth="1"/>
    <col min="7" max="7" width="13.5703125" style="2" customWidth="1"/>
    <col min="8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C8" s="3" t="s">
        <v>109</v>
      </c>
    </row>
    <row r="9" spans="1:8" ht="15.75" x14ac:dyDescent="0.25">
      <c r="C9" s="4" t="s">
        <v>108</v>
      </c>
    </row>
    <row r="10" spans="1:8" ht="15.75" x14ac:dyDescent="0.25">
      <c r="B10" s="4"/>
      <c r="C10" s="4" t="s">
        <v>0</v>
      </c>
    </row>
    <row r="11" spans="1:8" ht="15.75" thickBot="1" x14ac:dyDescent="0.3">
      <c r="C11" s="1" t="s">
        <v>107</v>
      </c>
    </row>
    <row r="12" spans="1:8" ht="15.75" x14ac:dyDescent="0.25">
      <c r="B12" s="5"/>
      <c r="C12" s="6" t="s">
        <v>1</v>
      </c>
      <c r="D12" s="7"/>
      <c r="E12" s="8"/>
      <c r="F12" s="9"/>
      <c r="G12" s="10"/>
    </row>
    <row r="13" spans="1:8" ht="15.75" thickBot="1" x14ac:dyDescent="0.3">
      <c r="B13" s="36"/>
      <c r="C13" s="36"/>
      <c r="D13" s="36"/>
      <c r="E13" s="36"/>
      <c r="F13" s="50"/>
      <c r="G13" s="50"/>
    </row>
    <row r="14" spans="1:8" ht="16.5" thickBot="1" x14ac:dyDescent="0.3">
      <c r="B14" s="46" t="s">
        <v>2</v>
      </c>
      <c r="C14" s="47" t="s">
        <v>3</v>
      </c>
      <c r="D14" s="46" t="s">
        <v>4</v>
      </c>
      <c r="E14" s="48" t="s">
        <v>58</v>
      </c>
      <c r="F14" s="51" t="s">
        <v>6</v>
      </c>
      <c r="G14" s="52" t="s">
        <v>7</v>
      </c>
    </row>
    <row r="15" spans="1:8" x14ac:dyDescent="0.25">
      <c r="B15" s="20"/>
      <c r="C15" s="7"/>
      <c r="D15" s="21"/>
      <c r="E15" s="22"/>
      <c r="F15" s="23"/>
      <c r="G15" s="24"/>
    </row>
    <row r="16" spans="1:8" ht="15.75" x14ac:dyDescent="0.25">
      <c r="B16" s="25">
        <v>1</v>
      </c>
      <c r="C16" s="26" t="s">
        <v>8</v>
      </c>
      <c r="D16" s="27"/>
      <c r="E16" s="28"/>
      <c r="F16" s="29"/>
      <c r="G16" s="30"/>
    </row>
    <row r="17" spans="2:7" x14ac:dyDescent="0.25">
      <c r="B17" s="25">
        <v>1.1000000000000001</v>
      </c>
      <c r="C17" s="11" t="s">
        <v>9</v>
      </c>
      <c r="D17" s="27" t="s">
        <v>10</v>
      </c>
      <c r="E17" s="28">
        <v>1</v>
      </c>
      <c r="F17" s="29"/>
      <c r="G17" s="30">
        <f>E17*F17</f>
        <v>0</v>
      </c>
    </row>
    <row r="18" spans="2:7" x14ac:dyDescent="0.25">
      <c r="B18" s="25">
        <v>1.2</v>
      </c>
      <c r="C18" s="11" t="s">
        <v>11</v>
      </c>
      <c r="D18" s="27" t="s">
        <v>10</v>
      </c>
      <c r="E18" s="28">
        <v>1</v>
      </c>
      <c r="F18" s="29"/>
      <c r="G18" s="30">
        <f>E18*F18</f>
        <v>0</v>
      </c>
    </row>
    <row r="19" spans="2:7" x14ac:dyDescent="0.25">
      <c r="B19" s="25"/>
      <c r="C19" s="11"/>
      <c r="D19" s="27"/>
      <c r="E19" s="28"/>
      <c r="F19" s="29"/>
      <c r="G19" s="30"/>
    </row>
    <row r="20" spans="2:7" ht="15.75" x14ac:dyDescent="0.25">
      <c r="B20" s="25">
        <v>2</v>
      </c>
      <c r="C20" s="26" t="s">
        <v>12</v>
      </c>
      <c r="D20" s="27"/>
      <c r="E20" s="28"/>
      <c r="F20" s="29"/>
      <c r="G20" s="30"/>
    </row>
    <row r="21" spans="2:7" x14ac:dyDescent="0.25">
      <c r="B21" s="25">
        <v>2.1</v>
      </c>
      <c r="C21" s="11" t="s">
        <v>13</v>
      </c>
      <c r="D21" s="27" t="s">
        <v>14</v>
      </c>
      <c r="E21" s="28">
        <v>9</v>
      </c>
      <c r="F21" s="29"/>
      <c r="G21" s="30">
        <f t="shared" ref="G21:G30" si="0">E21*F21</f>
        <v>0</v>
      </c>
    </row>
    <row r="22" spans="2:7" x14ac:dyDescent="0.25">
      <c r="B22" s="25">
        <v>2.2000000000000002</v>
      </c>
      <c r="C22" s="11" t="s">
        <v>15</v>
      </c>
      <c r="D22" s="27" t="s">
        <v>14</v>
      </c>
      <c r="E22" s="28">
        <v>0</v>
      </c>
      <c r="F22" s="29"/>
      <c r="G22" s="30">
        <f t="shared" si="0"/>
        <v>0</v>
      </c>
    </row>
    <row r="23" spans="2:7" x14ac:dyDescent="0.25">
      <c r="B23" s="25">
        <v>2.2999999999999998</v>
      </c>
      <c r="C23" s="11" t="s">
        <v>16</v>
      </c>
      <c r="D23" s="27" t="s">
        <v>14</v>
      </c>
      <c r="E23" s="28">
        <v>9</v>
      </c>
      <c r="F23" s="29"/>
      <c r="G23" s="30">
        <f t="shared" si="0"/>
        <v>0</v>
      </c>
    </row>
    <row r="24" spans="2:7" x14ac:dyDescent="0.25">
      <c r="B24" s="25">
        <v>2.4</v>
      </c>
      <c r="C24" s="11" t="s">
        <v>17</v>
      </c>
      <c r="D24" s="27" t="s">
        <v>18</v>
      </c>
      <c r="E24" s="28">
        <v>4</v>
      </c>
      <c r="F24" s="29"/>
      <c r="G24" s="30">
        <f t="shared" si="0"/>
        <v>0</v>
      </c>
    </row>
    <row r="25" spans="2:7" x14ac:dyDescent="0.25">
      <c r="B25" s="25">
        <v>2.5</v>
      </c>
      <c r="C25" s="11" t="s">
        <v>19</v>
      </c>
      <c r="D25" s="27" t="s">
        <v>18</v>
      </c>
      <c r="E25" s="28">
        <v>0</v>
      </c>
      <c r="F25" s="29"/>
      <c r="G25" s="30">
        <f t="shared" si="0"/>
        <v>0</v>
      </c>
    </row>
    <row r="26" spans="2:7" x14ac:dyDescent="0.25">
      <c r="B26" s="25">
        <v>2.6</v>
      </c>
      <c r="C26" s="11" t="s">
        <v>20</v>
      </c>
      <c r="D26" s="27" t="s">
        <v>18</v>
      </c>
      <c r="E26" s="28">
        <v>4</v>
      </c>
      <c r="F26" s="29"/>
      <c r="G26" s="30">
        <f t="shared" si="0"/>
        <v>0</v>
      </c>
    </row>
    <row r="27" spans="2:7" x14ac:dyDescent="0.25">
      <c r="B27" s="25">
        <v>2.7</v>
      </c>
      <c r="C27" s="11" t="s">
        <v>21</v>
      </c>
      <c r="D27" s="27" t="s">
        <v>14</v>
      </c>
      <c r="E27" s="28">
        <v>0</v>
      </c>
      <c r="F27" s="29"/>
      <c r="G27" s="30">
        <f t="shared" si="0"/>
        <v>0</v>
      </c>
    </row>
    <row r="28" spans="2:7" x14ac:dyDescent="0.25">
      <c r="B28" s="25">
        <v>2.8</v>
      </c>
      <c r="C28" s="11" t="s">
        <v>22</v>
      </c>
      <c r="D28" s="27" t="s">
        <v>14</v>
      </c>
      <c r="E28" s="28">
        <v>0</v>
      </c>
      <c r="F28" s="29"/>
      <c r="G28" s="30">
        <f t="shared" si="0"/>
        <v>0</v>
      </c>
    </row>
    <row r="29" spans="2:7" x14ac:dyDescent="0.25">
      <c r="B29" s="25">
        <v>2.9</v>
      </c>
      <c r="C29" s="11" t="s">
        <v>23</v>
      </c>
      <c r="D29" s="27" t="s">
        <v>14</v>
      </c>
      <c r="E29" s="28">
        <v>0</v>
      </c>
      <c r="F29" s="29"/>
      <c r="G29" s="30">
        <f t="shared" si="0"/>
        <v>0</v>
      </c>
    </row>
    <row r="30" spans="2:7" x14ac:dyDescent="0.25">
      <c r="B30" s="31">
        <v>2.1</v>
      </c>
      <c r="C30" s="11" t="s">
        <v>24</v>
      </c>
      <c r="D30" s="27" t="s">
        <v>14</v>
      </c>
      <c r="E30" s="28">
        <f>1100*2</f>
        <v>2200</v>
      </c>
      <c r="F30" s="29"/>
      <c r="G30" s="30">
        <f t="shared" si="0"/>
        <v>0</v>
      </c>
    </row>
    <row r="31" spans="2:7" x14ac:dyDescent="0.25">
      <c r="B31" s="31"/>
      <c r="C31" s="11"/>
      <c r="D31" s="27"/>
      <c r="E31" s="28"/>
      <c r="F31" s="29"/>
      <c r="G31" s="30"/>
    </row>
    <row r="32" spans="2:7" ht="15.75" x14ac:dyDescent="0.25">
      <c r="B32" s="25">
        <v>3</v>
      </c>
      <c r="C32" s="26" t="s">
        <v>25</v>
      </c>
      <c r="D32" s="27"/>
      <c r="E32" s="28"/>
      <c r="F32" s="29"/>
      <c r="G32" s="30"/>
    </row>
    <row r="33" spans="2:7" x14ac:dyDescent="0.25">
      <c r="B33" s="25">
        <v>3.1</v>
      </c>
      <c r="C33" s="11" t="s">
        <v>26</v>
      </c>
      <c r="D33" s="27" t="s">
        <v>27</v>
      </c>
      <c r="E33" s="28">
        <f>1100*4</f>
        <v>4400</v>
      </c>
      <c r="F33" s="29"/>
      <c r="G33" s="30">
        <f>E33*F33</f>
        <v>0</v>
      </c>
    </row>
    <row r="34" spans="2:7" x14ac:dyDescent="0.25">
      <c r="B34" s="25">
        <v>3.1</v>
      </c>
      <c r="C34" s="11" t="s">
        <v>28</v>
      </c>
      <c r="D34" s="27" t="s">
        <v>29</v>
      </c>
      <c r="E34" s="28">
        <f>1100*4*0.3</f>
        <v>1320</v>
      </c>
      <c r="F34" s="29"/>
      <c r="G34" s="30">
        <f>E34*F34</f>
        <v>0</v>
      </c>
    </row>
    <row r="35" spans="2:7" x14ac:dyDescent="0.25">
      <c r="B35" s="25">
        <v>3.2</v>
      </c>
      <c r="C35" s="11" t="s">
        <v>30</v>
      </c>
      <c r="D35" s="27" t="s">
        <v>29</v>
      </c>
      <c r="E35" s="28">
        <v>0</v>
      </c>
      <c r="F35" s="29"/>
      <c r="G35" s="30">
        <f>E35*F35</f>
        <v>0</v>
      </c>
    </row>
    <row r="36" spans="2:7" x14ac:dyDescent="0.25">
      <c r="B36" s="25"/>
      <c r="C36" s="11"/>
      <c r="D36" s="27"/>
      <c r="E36" s="28"/>
      <c r="F36" s="29"/>
      <c r="G36" s="30"/>
    </row>
    <row r="37" spans="2:7" ht="15.75" x14ac:dyDescent="0.25">
      <c r="B37" s="25">
        <v>4</v>
      </c>
      <c r="C37" s="26" t="s">
        <v>31</v>
      </c>
      <c r="D37" s="27"/>
      <c r="E37" s="28"/>
      <c r="F37" s="29"/>
      <c r="G37" s="30"/>
    </row>
    <row r="38" spans="2:7" x14ac:dyDescent="0.25">
      <c r="B38" s="25">
        <v>4.0999999999999996</v>
      </c>
      <c r="C38" s="33" t="s">
        <v>32</v>
      </c>
      <c r="D38" s="27" t="s">
        <v>27</v>
      </c>
      <c r="E38" s="28">
        <v>0</v>
      </c>
      <c r="F38" s="29"/>
      <c r="G38" s="30">
        <f>E38*F38</f>
        <v>0</v>
      </c>
    </row>
    <row r="39" spans="2:7" x14ac:dyDescent="0.25">
      <c r="B39" s="25"/>
      <c r="C39" s="11"/>
      <c r="D39" s="27"/>
      <c r="E39" s="28"/>
      <c r="F39" s="29"/>
      <c r="G39" s="30"/>
    </row>
    <row r="40" spans="2:7" ht="15.75" x14ac:dyDescent="0.25">
      <c r="B40" s="25">
        <v>5</v>
      </c>
      <c r="C40" s="26" t="s">
        <v>33</v>
      </c>
      <c r="D40" s="27"/>
      <c r="E40" s="28"/>
      <c r="F40" s="29"/>
      <c r="G40" s="30"/>
    </row>
    <row r="41" spans="2:7" x14ac:dyDescent="0.25">
      <c r="B41" s="25">
        <v>5.0999999999999996</v>
      </c>
      <c r="C41" s="11" t="s">
        <v>34</v>
      </c>
      <c r="D41" s="27" t="s">
        <v>14</v>
      </c>
      <c r="E41" s="28">
        <v>1100</v>
      </c>
      <c r="F41" s="29"/>
      <c r="G41" s="30">
        <f>E41*F41</f>
        <v>0</v>
      </c>
    </row>
    <row r="42" spans="2:7" ht="20.25" customHeight="1" x14ac:dyDescent="0.25">
      <c r="B42" s="25">
        <v>5.2</v>
      </c>
      <c r="C42" s="34" t="s">
        <v>35</v>
      </c>
      <c r="D42" s="27" t="s">
        <v>29</v>
      </c>
      <c r="E42" s="28">
        <f>4*0.15*1100</f>
        <v>660</v>
      </c>
      <c r="F42" s="29"/>
      <c r="G42" s="30">
        <f>E42*F42</f>
        <v>0</v>
      </c>
    </row>
    <row r="43" spans="2:7" ht="21" customHeight="1" x14ac:dyDescent="0.25">
      <c r="B43" s="25">
        <v>5.3</v>
      </c>
      <c r="C43" s="34" t="s">
        <v>54</v>
      </c>
      <c r="D43" s="27" t="s">
        <v>29</v>
      </c>
      <c r="E43" s="28">
        <f>4*1100*0.05</f>
        <v>220</v>
      </c>
      <c r="F43" s="29"/>
      <c r="G43" s="30">
        <f>E43*F43</f>
        <v>0</v>
      </c>
    </row>
    <row r="44" spans="2:7" ht="18.75" customHeight="1" x14ac:dyDescent="0.25">
      <c r="B44" s="25">
        <v>5.4</v>
      </c>
      <c r="C44" s="34" t="s">
        <v>36</v>
      </c>
      <c r="D44" s="27" t="s">
        <v>29</v>
      </c>
      <c r="E44" s="28">
        <v>0</v>
      </c>
      <c r="F44" s="29"/>
      <c r="G44" s="30">
        <f>E44*F44</f>
        <v>0</v>
      </c>
    </row>
    <row r="45" spans="2:7" x14ac:dyDescent="0.25">
      <c r="B45" s="25"/>
      <c r="C45" s="11"/>
      <c r="D45" s="27"/>
      <c r="E45" s="28"/>
      <c r="F45" s="29"/>
      <c r="G45" s="30"/>
    </row>
    <row r="46" spans="2:7" ht="15.75" x14ac:dyDescent="0.25">
      <c r="B46" s="25">
        <v>6</v>
      </c>
      <c r="C46" s="26" t="s">
        <v>37</v>
      </c>
      <c r="D46" s="27"/>
      <c r="E46" s="28"/>
      <c r="F46" s="29"/>
      <c r="G46" s="30"/>
    </row>
    <row r="47" spans="2:7" x14ac:dyDescent="0.25">
      <c r="B47" s="25">
        <v>6.1</v>
      </c>
      <c r="C47" s="11" t="s">
        <v>38</v>
      </c>
      <c r="D47" s="27" t="s">
        <v>14</v>
      </c>
      <c r="E47" s="28">
        <v>0</v>
      </c>
      <c r="F47" s="29"/>
      <c r="G47" s="30">
        <f>E47*F47</f>
        <v>0</v>
      </c>
    </row>
    <row r="48" spans="2:7" x14ac:dyDescent="0.25">
      <c r="B48" s="25">
        <v>6.2</v>
      </c>
      <c r="C48" s="11" t="s">
        <v>39</v>
      </c>
      <c r="D48" s="27" t="s">
        <v>18</v>
      </c>
      <c r="E48" s="28">
        <v>0</v>
      </c>
      <c r="F48" s="29"/>
      <c r="G48" s="30">
        <f>E48*F48</f>
        <v>0</v>
      </c>
    </row>
    <row r="49" spans="2:7" x14ac:dyDescent="0.25">
      <c r="B49" s="25">
        <v>6.3</v>
      </c>
      <c r="C49" s="11" t="s">
        <v>40</v>
      </c>
      <c r="D49" s="27" t="s">
        <v>27</v>
      </c>
      <c r="E49" s="28">
        <v>0</v>
      </c>
      <c r="F49" s="29"/>
      <c r="G49" s="30">
        <f>E49*F49</f>
        <v>0</v>
      </c>
    </row>
    <row r="50" spans="2:7" x14ac:dyDescent="0.25">
      <c r="B50" s="25"/>
      <c r="C50" s="11"/>
      <c r="D50" s="27"/>
      <c r="E50" s="28"/>
      <c r="F50" s="29"/>
      <c r="G50" s="30"/>
    </row>
    <row r="51" spans="2:7" ht="15.75" x14ac:dyDescent="0.25">
      <c r="B51" s="25">
        <v>7</v>
      </c>
      <c r="C51" s="26" t="s">
        <v>41</v>
      </c>
      <c r="D51" s="27" t="s">
        <v>42</v>
      </c>
      <c r="E51" s="28">
        <v>1</v>
      </c>
      <c r="F51" s="29"/>
      <c r="G51" s="30">
        <f>E51*F51</f>
        <v>0</v>
      </c>
    </row>
    <row r="52" spans="2:7" ht="15.75" x14ac:dyDescent="0.25">
      <c r="B52" s="25"/>
      <c r="C52" s="26"/>
      <c r="D52" s="27"/>
      <c r="E52" s="28"/>
      <c r="F52" s="29"/>
      <c r="G52" s="30"/>
    </row>
    <row r="53" spans="2:7" ht="15.75" x14ac:dyDescent="0.25">
      <c r="B53" s="25">
        <v>8</v>
      </c>
      <c r="C53" s="26" t="s">
        <v>43</v>
      </c>
      <c r="D53" s="27"/>
      <c r="E53" s="28"/>
      <c r="F53" s="29"/>
      <c r="G53" s="30"/>
    </row>
    <row r="54" spans="2:7" x14ac:dyDescent="0.25">
      <c r="B54" s="25">
        <v>8.1</v>
      </c>
      <c r="C54" s="11" t="s">
        <v>44</v>
      </c>
      <c r="D54" s="27" t="s">
        <v>45</v>
      </c>
      <c r="E54" s="28">
        <v>250</v>
      </c>
      <c r="F54" s="29"/>
      <c r="G54" s="30">
        <f t="shared" ref="G54:G62" si="1">E54*F54</f>
        <v>0</v>
      </c>
    </row>
    <row r="55" spans="2:7" x14ac:dyDescent="0.25">
      <c r="B55" s="25">
        <v>8.1999999999999993</v>
      </c>
      <c r="C55" s="11" t="s">
        <v>46</v>
      </c>
      <c r="D55" s="27" t="s">
        <v>45</v>
      </c>
      <c r="E55" s="28">
        <v>80</v>
      </c>
      <c r="F55" s="29"/>
      <c r="G55" s="30">
        <f t="shared" si="1"/>
        <v>0</v>
      </c>
    </row>
    <row r="56" spans="2:7" x14ac:dyDescent="0.25">
      <c r="B56" s="25">
        <v>8.3000000000000007</v>
      </c>
      <c r="C56" s="11" t="s">
        <v>47</v>
      </c>
      <c r="D56" s="27" t="s">
        <v>45</v>
      </c>
      <c r="E56" s="28">
        <v>80</v>
      </c>
      <c r="F56" s="29"/>
      <c r="G56" s="30">
        <f t="shared" si="1"/>
        <v>0</v>
      </c>
    </row>
    <row r="57" spans="2:7" x14ac:dyDescent="0.25">
      <c r="B57" s="25">
        <v>8.4</v>
      </c>
      <c r="C57" s="11" t="s">
        <v>48</v>
      </c>
      <c r="D57" s="27" t="s">
        <v>45</v>
      </c>
      <c r="E57" s="28">
        <v>100</v>
      </c>
      <c r="F57" s="29"/>
      <c r="G57" s="30">
        <f t="shared" si="1"/>
        <v>0</v>
      </c>
    </row>
    <row r="58" spans="2:7" x14ac:dyDescent="0.25">
      <c r="B58" s="25">
        <v>8.5</v>
      </c>
      <c r="C58" s="11" t="s">
        <v>49</v>
      </c>
      <c r="D58" s="27" t="s">
        <v>45</v>
      </c>
      <c r="E58" s="28">
        <v>100</v>
      </c>
      <c r="F58" s="29"/>
      <c r="G58" s="30">
        <f t="shared" si="1"/>
        <v>0</v>
      </c>
    </row>
    <row r="59" spans="2:7" x14ac:dyDescent="0.25">
      <c r="B59" s="25">
        <v>8.6</v>
      </c>
      <c r="C59" s="11" t="s">
        <v>50</v>
      </c>
      <c r="D59" s="27" t="s">
        <v>45</v>
      </c>
      <c r="E59" s="28">
        <v>80</v>
      </c>
      <c r="F59" s="29"/>
      <c r="G59" s="30">
        <f t="shared" si="1"/>
        <v>0</v>
      </c>
    </row>
    <row r="60" spans="2:7" x14ac:dyDescent="0.25">
      <c r="B60" s="25">
        <v>8.6999999999999993</v>
      </c>
      <c r="C60" s="11" t="s">
        <v>51</v>
      </c>
      <c r="D60" s="27" t="s">
        <v>45</v>
      </c>
      <c r="E60" s="28">
        <v>100</v>
      </c>
      <c r="F60" s="29"/>
      <c r="G60" s="30">
        <f t="shared" si="1"/>
        <v>0</v>
      </c>
    </row>
    <row r="61" spans="2:7" ht="18.75" customHeight="1" x14ac:dyDescent="0.25">
      <c r="B61" s="25">
        <v>8.8000000000000007</v>
      </c>
      <c r="C61" s="34" t="s">
        <v>52</v>
      </c>
      <c r="D61" s="27" t="s">
        <v>45</v>
      </c>
      <c r="E61" s="28">
        <v>100</v>
      </c>
      <c r="F61" s="29"/>
      <c r="G61" s="30">
        <f t="shared" si="1"/>
        <v>0</v>
      </c>
    </row>
    <row r="62" spans="2:7" ht="15.75" thickBot="1" x14ac:dyDescent="0.3">
      <c r="B62" s="35">
        <v>8.9</v>
      </c>
      <c r="C62" s="36" t="s">
        <v>53</v>
      </c>
      <c r="D62" s="37" t="s">
        <v>45</v>
      </c>
      <c r="E62" s="38">
        <v>100</v>
      </c>
      <c r="F62" s="39"/>
      <c r="G62" s="40">
        <f t="shared" si="1"/>
        <v>0</v>
      </c>
    </row>
    <row r="63" spans="2:7" x14ac:dyDescent="0.25">
      <c r="B63" s="25"/>
      <c r="C63" s="11"/>
      <c r="D63" s="28"/>
      <c r="E63" s="28"/>
      <c r="F63" s="41"/>
      <c r="G63" s="30"/>
    </row>
    <row r="64" spans="2:7" ht="16.5" thickBot="1" x14ac:dyDescent="0.3">
      <c r="B64" s="35"/>
      <c r="C64" s="42" t="s">
        <v>59</v>
      </c>
      <c r="D64" s="38"/>
      <c r="E64" s="38"/>
      <c r="F64" s="43"/>
      <c r="G64" s="44">
        <f>SUM(G16:G63)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D9" sqref="D9"/>
    </sheetView>
  </sheetViews>
  <sheetFormatPr baseColWidth="10" defaultColWidth="8.7109375" defaultRowHeight="15" x14ac:dyDescent="0.25"/>
  <cols>
    <col min="1" max="3" width="8.7109375" style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112</v>
      </c>
    </row>
    <row r="9" spans="1:8" ht="15.75" x14ac:dyDescent="0.25">
      <c r="D9" s="4" t="s">
        <v>111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110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6"/>
      <c r="D13" s="36"/>
      <c r="E13" s="36"/>
      <c r="F13" s="36"/>
      <c r="G13" s="50"/>
      <c r="H13" s="50"/>
    </row>
    <row r="14" spans="1:8" ht="16.5" thickBot="1" x14ac:dyDescent="0.3">
      <c r="C14" s="46" t="s">
        <v>2</v>
      </c>
      <c r="D14" s="47" t="s">
        <v>3</v>
      </c>
      <c r="E14" s="46" t="s">
        <v>4</v>
      </c>
      <c r="F14" s="48" t="s">
        <v>58</v>
      </c>
      <c r="G14" s="51" t="s">
        <v>6</v>
      </c>
      <c r="H14" s="52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0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0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0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410*2</f>
        <v>820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f>200*4</f>
        <v>800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410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410*4*0.15</f>
        <v>246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410*4*0.05</f>
        <v>82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1"/>
    <col min="3" max="3" width="9.5703125" style="1" customWidth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115</v>
      </c>
    </row>
    <row r="9" spans="1:8" ht="15.75" x14ac:dyDescent="0.25">
      <c r="D9" s="4" t="s">
        <v>114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113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6"/>
      <c r="D13" s="36"/>
      <c r="E13" s="36"/>
      <c r="F13" s="36"/>
      <c r="G13" s="50"/>
      <c r="H13" s="50"/>
    </row>
    <row r="14" spans="1:8" ht="16.5" thickBot="1" x14ac:dyDescent="0.3">
      <c r="C14" s="46" t="s">
        <v>2</v>
      </c>
      <c r="D14" s="47" t="s">
        <v>3</v>
      </c>
      <c r="E14" s="46" t="s">
        <v>4</v>
      </c>
      <c r="F14" s="48" t="s">
        <v>58</v>
      </c>
      <c r="G14" s="51" t="s">
        <v>6</v>
      </c>
      <c r="H14" s="52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4.5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2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0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v>140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f>35*3</f>
        <v>105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70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70*3*0.15</f>
        <v>31.5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70*3*0.05</f>
        <v>10.5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58" workbookViewId="0">
      <selection activeCell="D17" sqref="D17"/>
    </sheetView>
  </sheetViews>
  <sheetFormatPr baseColWidth="10" defaultColWidth="8.7109375" defaultRowHeight="15" x14ac:dyDescent="0.25"/>
  <cols>
    <col min="1" max="3" width="8.7109375" style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92</v>
      </c>
    </row>
    <row r="9" spans="1:8" ht="15.75" x14ac:dyDescent="0.25">
      <c r="D9" s="4" t="s">
        <v>117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116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6"/>
      <c r="D13" s="36"/>
      <c r="E13" s="36"/>
      <c r="F13" s="36"/>
      <c r="G13" s="50"/>
      <c r="H13" s="50"/>
    </row>
    <row r="14" spans="1:8" ht="16.5" thickBot="1" x14ac:dyDescent="0.3">
      <c r="C14" s="46" t="s">
        <v>2</v>
      </c>
      <c r="D14" s="47" t="s">
        <v>3</v>
      </c>
      <c r="E14" s="46" t="s">
        <v>4</v>
      </c>
      <c r="F14" s="48" t="s">
        <v>58</v>
      </c>
      <c r="G14" s="51" t="s">
        <v>6</v>
      </c>
      <c r="H14" s="52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10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2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0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1115*2</f>
        <v>2230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f>(1115*3.5)/2</f>
        <v>1951.25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1115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1115*3.5*0.15</f>
        <v>585.375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1115*3.5*0.05</f>
        <v>195.125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16" workbookViewId="0">
      <selection sqref="A1:XFD4"/>
    </sheetView>
  </sheetViews>
  <sheetFormatPr baseColWidth="10" defaultColWidth="8.7109375" defaultRowHeight="15" x14ac:dyDescent="0.25"/>
  <cols>
    <col min="1" max="3" width="8.7109375" style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65</v>
      </c>
    </row>
    <row r="9" spans="1:8" ht="15.75" x14ac:dyDescent="0.25">
      <c r="D9" s="4" t="s">
        <v>64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63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11"/>
      <c r="D13" s="12"/>
      <c r="E13" s="11"/>
      <c r="F13" s="12"/>
      <c r="G13" s="13"/>
      <c r="H13" s="14"/>
    </row>
    <row r="14" spans="1:8" ht="16.5" thickBot="1" x14ac:dyDescent="0.3">
      <c r="C14" s="15" t="s">
        <v>2</v>
      </c>
      <c r="D14" s="16" t="s">
        <v>3</v>
      </c>
      <c r="E14" s="15" t="s">
        <v>4</v>
      </c>
      <c r="F14" s="17" t="s">
        <v>58</v>
      </c>
      <c r="G14" s="18" t="s">
        <v>6</v>
      </c>
      <c r="H14" s="19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0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10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0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4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2410*2</f>
        <v>4820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f>723*4.5</f>
        <v>3253.5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2410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2410*4.5*0.15</f>
        <v>1626.75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2410*4.5*0.05</f>
        <v>542.25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1"/>
    <col min="3" max="3" width="9.42578125" style="1" customWidth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68</v>
      </c>
    </row>
    <row r="9" spans="1:8" ht="15.75" x14ac:dyDescent="0.25">
      <c r="D9" s="4" t="s">
        <v>67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66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11"/>
      <c r="D13" s="12"/>
      <c r="E13" s="11"/>
      <c r="F13" s="12"/>
      <c r="G13" s="13"/>
      <c r="H13" s="14"/>
    </row>
    <row r="14" spans="1:8" ht="16.5" thickBot="1" x14ac:dyDescent="0.3">
      <c r="C14" s="15" t="s">
        <v>2</v>
      </c>
      <c r="D14" s="16" t="s">
        <v>3</v>
      </c>
      <c r="E14" s="15" t="s">
        <v>4</v>
      </c>
      <c r="F14" s="17" t="s">
        <v>58</v>
      </c>
      <c r="G14" s="18" t="s">
        <v>6</v>
      </c>
      <c r="H14" s="19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0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4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0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2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0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466*2</f>
        <v>932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f>466*3.5</f>
        <v>1631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f>266*3.5*0.15</f>
        <v>139.65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466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466*3.5*0.15</f>
        <v>244.64999999999998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466*3.5*0.05</f>
        <v>81.550000000000011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1"/>
    <col min="3" max="3" width="9.85546875" style="1" customWidth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71</v>
      </c>
    </row>
    <row r="9" spans="1:8" ht="15.75" x14ac:dyDescent="0.25">
      <c r="D9" s="4" t="s">
        <v>70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69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11"/>
      <c r="D13" s="12"/>
      <c r="E13" s="11"/>
      <c r="F13" s="12"/>
      <c r="G13" s="13"/>
      <c r="H13" s="14"/>
    </row>
    <row r="14" spans="1:8" ht="16.5" thickBot="1" x14ac:dyDescent="0.3">
      <c r="C14" s="15" t="s">
        <v>2</v>
      </c>
      <c r="D14" s="16" t="s">
        <v>3</v>
      </c>
      <c r="E14" s="15" t="s">
        <v>4</v>
      </c>
      <c r="F14" s="17" t="s">
        <v>58</v>
      </c>
      <c r="G14" s="18" t="s">
        <v>6</v>
      </c>
      <c r="H14" s="19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0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5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0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2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1040*2</f>
        <v>2080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v>0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1040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1040*3.5*0.15</f>
        <v>546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1040*3.5*0.05</f>
        <v>182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  <row r="68" spans="3:8" x14ac:dyDescent="0.25">
      <c r="G68" s="45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D8" sqref="D8"/>
    </sheetView>
  </sheetViews>
  <sheetFormatPr baseColWidth="10" defaultColWidth="8.7109375" defaultRowHeight="15" x14ac:dyDescent="0.25"/>
  <cols>
    <col min="1" max="2" width="8.7109375" style="1"/>
    <col min="3" max="3" width="9.85546875" style="1" customWidth="1"/>
    <col min="4" max="4" width="64.5703125" style="1" customWidth="1"/>
    <col min="5" max="5" width="11.42578125" style="1" customWidth="1"/>
    <col min="6" max="6" width="13" style="1" customWidth="1"/>
    <col min="7" max="7" width="12.85546875" style="2" customWidth="1"/>
    <col min="8" max="8" width="14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7" spans="1:8" ht="18.75" x14ac:dyDescent="0.3">
      <c r="D7" s="3" t="s">
        <v>74</v>
      </c>
    </row>
    <row r="8" spans="1:8" ht="15.75" x14ac:dyDescent="0.25">
      <c r="D8" s="4" t="s">
        <v>73</v>
      </c>
    </row>
    <row r="9" spans="1:8" ht="15.75" x14ac:dyDescent="0.25">
      <c r="C9" s="4"/>
      <c r="D9" s="4" t="s">
        <v>0</v>
      </c>
    </row>
    <row r="10" spans="1:8" ht="15.75" thickBot="1" x14ac:dyDescent="0.3">
      <c r="D10" s="1" t="s">
        <v>72</v>
      </c>
    </row>
    <row r="11" spans="1:8" ht="15.75" x14ac:dyDescent="0.25">
      <c r="C11" s="5"/>
      <c r="D11" s="6" t="s">
        <v>1</v>
      </c>
      <c r="E11" s="7"/>
      <c r="F11" s="8"/>
      <c r="G11" s="9"/>
      <c r="H11" s="10"/>
    </row>
    <row r="12" spans="1:8" ht="15.75" thickBot="1" x14ac:dyDescent="0.3">
      <c r="C12" s="36"/>
      <c r="D12" s="36"/>
      <c r="E12" s="36"/>
      <c r="F12" s="36"/>
      <c r="G12" s="49"/>
      <c r="H12" s="50"/>
    </row>
    <row r="13" spans="1:8" ht="16.5" thickBot="1" x14ac:dyDescent="0.3">
      <c r="C13" s="46" t="s">
        <v>2</v>
      </c>
      <c r="D13" s="47" t="s">
        <v>3</v>
      </c>
      <c r="E13" s="46" t="s">
        <v>4</v>
      </c>
      <c r="F13" s="48" t="s">
        <v>58</v>
      </c>
      <c r="G13" s="51" t="s">
        <v>6</v>
      </c>
      <c r="H13" s="52" t="s">
        <v>7</v>
      </c>
    </row>
    <row r="14" spans="1:8" x14ac:dyDescent="0.25">
      <c r="C14" s="20"/>
      <c r="D14" s="7"/>
      <c r="E14" s="21"/>
      <c r="F14" s="22"/>
      <c r="G14" s="23"/>
      <c r="H14" s="24"/>
    </row>
    <row r="15" spans="1:8" ht="15.75" x14ac:dyDescent="0.25">
      <c r="C15" s="25">
        <v>1</v>
      </c>
      <c r="D15" s="26" t="s">
        <v>8</v>
      </c>
      <c r="E15" s="27"/>
      <c r="F15" s="28"/>
      <c r="G15" s="29"/>
      <c r="H15" s="30"/>
    </row>
    <row r="16" spans="1:8" x14ac:dyDescent="0.25">
      <c r="C16" s="25">
        <v>1.1000000000000001</v>
      </c>
      <c r="D16" s="11" t="s">
        <v>9</v>
      </c>
      <c r="E16" s="27" t="s">
        <v>10</v>
      </c>
      <c r="F16" s="28">
        <v>1</v>
      </c>
      <c r="G16" s="29"/>
      <c r="H16" s="30">
        <f>F16*G16</f>
        <v>0</v>
      </c>
    </row>
    <row r="17" spans="3:8" x14ac:dyDescent="0.25">
      <c r="C17" s="25">
        <v>1.2</v>
      </c>
      <c r="D17" s="11" t="s">
        <v>11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/>
      <c r="D18" s="11"/>
      <c r="E18" s="27"/>
      <c r="F18" s="28"/>
      <c r="G18" s="29"/>
      <c r="H18" s="30"/>
    </row>
    <row r="19" spans="3:8" ht="15.75" x14ac:dyDescent="0.25">
      <c r="C19" s="25">
        <v>2</v>
      </c>
      <c r="D19" s="26" t="s">
        <v>12</v>
      </c>
      <c r="E19" s="27"/>
      <c r="F19" s="28"/>
      <c r="G19" s="29"/>
      <c r="H19" s="30"/>
    </row>
    <row r="20" spans="3:8" x14ac:dyDescent="0.25">
      <c r="C20" s="25">
        <v>2.1</v>
      </c>
      <c r="D20" s="11" t="s">
        <v>13</v>
      </c>
      <c r="E20" s="27" t="s">
        <v>14</v>
      </c>
      <c r="F20" s="28">
        <v>0</v>
      </c>
      <c r="G20" s="29"/>
      <c r="H20" s="30">
        <f t="shared" ref="H20:H29" si="0">F20*G20</f>
        <v>0</v>
      </c>
    </row>
    <row r="21" spans="3:8" x14ac:dyDescent="0.25">
      <c r="C21" s="25">
        <v>2.2000000000000002</v>
      </c>
      <c r="D21" s="11" t="s">
        <v>15</v>
      </c>
      <c r="E21" s="27" t="s">
        <v>14</v>
      </c>
      <c r="F21" s="28">
        <v>0</v>
      </c>
      <c r="G21" s="29"/>
      <c r="H21" s="30">
        <f t="shared" si="0"/>
        <v>0</v>
      </c>
    </row>
    <row r="22" spans="3:8" x14ac:dyDescent="0.25">
      <c r="C22" s="25">
        <v>2.2999999999999998</v>
      </c>
      <c r="D22" s="11" t="s">
        <v>16</v>
      </c>
      <c r="E22" s="27" t="s">
        <v>14</v>
      </c>
      <c r="F22" s="28">
        <v>6</v>
      </c>
      <c r="G22" s="29"/>
      <c r="H22" s="30">
        <f t="shared" si="0"/>
        <v>0</v>
      </c>
    </row>
    <row r="23" spans="3:8" x14ac:dyDescent="0.25">
      <c r="C23" s="25">
        <v>2.4</v>
      </c>
      <c r="D23" s="11" t="s">
        <v>17</v>
      </c>
      <c r="E23" s="27" t="s">
        <v>18</v>
      </c>
      <c r="F23" s="28">
        <v>4</v>
      </c>
      <c r="G23" s="29"/>
      <c r="H23" s="30">
        <f t="shared" si="0"/>
        <v>0</v>
      </c>
    </row>
    <row r="24" spans="3:8" x14ac:dyDescent="0.25">
      <c r="C24" s="25">
        <v>2.5</v>
      </c>
      <c r="D24" s="11" t="s">
        <v>19</v>
      </c>
      <c r="E24" s="27" t="s">
        <v>18</v>
      </c>
      <c r="F24" s="28">
        <v>0</v>
      </c>
      <c r="G24" s="29"/>
      <c r="H24" s="30">
        <f t="shared" si="0"/>
        <v>0</v>
      </c>
    </row>
    <row r="25" spans="3:8" x14ac:dyDescent="0.25">
      <c r="C25" s="25">
        <v>2.6</v>
      </c>
      <c r="D25" s="11" t="s">
        <v>20</v>
      </c>
      <c r="E25" s="27" t="s">
        <v>18</v>
      </c>
      <c r="F25" s="28">
        <v>2</v>
      </c>
      <c r="G25" s="29"/>
      <c r="H25" s="30">
        <f t="shared" si="0"/>
        <v>0</v>
      </c>
    </row>
    <row r="26" spans="3:8" x14ac:dyDescent="0.25">
      <c r="C26" s="25">
        <v>2.7</v>
      </c>
      <c r="D26" s="11" t="s">
        <v>21</v>
      </c>
      <c r="E26" s="27" t="s">
        <v>14</v>
      </c>
      <c r="F26" s="28">
        <v>0</v>
      </c>
      <c r="G26" s="29"/>
      <c r="H26" s="30">
        <f t="shared" si="0"/>
        <v>0</v>
      </c>
    </row>
    <row r="27" spans="3:8" x14ac:dyDescent="0.25">
      <c r="C27" s="25">
        <v>2.8</v>
      </c>
      <c r="D27" s="11" t="s">
        <v>22</v>
      </c>
      <c r="E27" s="27" t="s">
        <v>14</v>
      </c>
      <c r="F27" s="28">
        <v>0</v>
      </c>
      <c r="G27" s="29"/>
      <c r="H27" s="30">
        <f t="shared" si="0"/>
        <v>0</v>
      </c>
    </row>
    <row r="28" spans="3:8" x14ac:dyDescent="0.25">
      <c r="C28" s="25">
        <v>2.9</v>
      </c>
      <c r="D28" s="11" t="s">
        <v>23</v>
      </c>
      <c r="E28" s="27" t="s">
        <v>14</v>
      </c>
      <c r="F28" s="28">
        <v>0</v>
      </c>
      <c r="G28" s="29"/>
      <c r="H28" s="30">
        <f t="shared" si="0"/>
        <v>0</v>
      </c>
    </row>
    <row r="29" spans="3:8" x14ac:dyDescent="0.25">
      <c r="C29" s="31">
        <v>2.1</v>
      </c>
      <c r="D29" s="11" t="s">
        <v>24</v>
      </c>
      <c r="E29" s="27" t="s">
        <v>14</v>
      </c>
      <c r="F29" s="28">
        <f>925*2</f>
        <v>1850</v>
      </c>
      <c r="G29" s="29"/>
      <c r="H29" s="30">
        <f t="shared" si="0"/>
        <v>0</v>
      </c>
    </row>
    <row r="30" spans="3:8" x14ac:dyDescent="0.25">
      <c r="C30" s="31"/>
      <c r="D30" s="11"/>
      <c r="E30" s="27"/>
      <c r="F30" s="28"/>
      <c r="G30" s="29"/>
      <c r="H30" s="30"/>
    </row>
    <row r="31" spans="3:8" ht="15.75" x14ac:dyDescent="0.25">
      <c r="C31" s="25">
        <v>3</v>
      </c>
      <c r="D31" s="26" t="s">
        <v>25</v>
      </c>
      <c r="E31" s="27"/>
      <c r="F31" s="28"/>
      <c r="G31" s="29"/>
      <c r="H31" s="30"/>
    </row>
    <row r="32" spans="3:8" x14ac:dyDescent="0.25">
      <c r="C32" s="25">
        <v>3.1</v>
      </c>
      <c r="D32" s="11" t="s">
        <v>26</v>
      </c>
      <c r="E32" s="27" t="s">
        <v>27</v>
      </c>
      <c r="F32" s="28">
        <f>(925/2)*4.5</f>
        <v>2081.25</v>
      </c>
      <c r="G32" s="29"/>
      <c r="H32" s="30">
        <f>F32*G32</f>
        <v>0</v>
      </c>
    </row>
    <row r="33" spans="3:8" x14ac:dyDescent="0.25">
      <c r="C33" s="25">
        <v>3.1</v>
      </c>
      <c r="D33" s="11" t="s">
        <v>28</v>
      </c>
      <c r="E33" s="27" t="s">
        <v>29</v>
      </c>
      <c r="F33" s="28">
        <v>0</v>
      </c>
      <c r="G33" s="29"/>
      <c r="H33" s="30">
        <f>F33*G33</f>
        <v>0</v>
      </c>
    </row>
    <row r="34" spans="3:8" x14ac:dyDescent="0.25">
      <c r="C34" s="25">
        <v>3.2</v>
      </c>
      <c r="D34" s="11" t="s">
        <v>30</v>
      </c>
      <c r="E34" s="27" t="s">
        <v>29</v>
      </c>
      <c r="F34" s="28">
        <v>0</v>
      </c>
      <c r="G34" s="29"/>
      <c r="H34" s="30">
        <f>F34*G34</f>
        <v>0</v>
      </c>
    </row>
    <row r="35" spans="3:8" x14ac:dyDescent="0.25">
      <c r="C35" s="25"/>
      <c r="D35" s="11"/>
      <c r="E35" s="27"/>
      <c r="F35" s="28"/>
      <c r="G35" s="29"/>
      <c r="H35" s="30"/>
    </row>
    <row r="36" spans="3:8" ht="15.75" x14ac:dyDescent="0.25">
      <c r="C36" s="25">
        <v>4</v>
      </c>
      <c r="D36" s="26" t="s">
        <v>31</v>
      </c>
      <c r="E36" s="27"/>
      <c r="F36" s="28"/>
      <c r="G36" s="29"/>
      <c r="H36" s="30"/>
    </row>
    <row r="37" spans="3:8" x14ac:dyDescent="0.25">
      <c r="C37" s="25">
        <v>4.0999999999999996</v>
      </c>
      <c r="D37" s="33" t="s">
        <v>32</v>
      </c>
      <c r="E37" s="27" t="s">
        <v>27</v>
      </c>
      <c r="F37" s="28">
        <v>0</v>
      </c>
      <c r="G37" s="29"/>
      <c r="H37" s="30">
        <f>F37*G37</f>
        <v>0</v>
      </c>
    </row>
    <row r="38" spans="3:8" x14ac:dyDescent="0.25">
      <c r="C38" s="25"/>
      <c r="D38" s="11"/>
      <c r="E38" s="27"/>
      <c r="F38" s="28"/>
      <c r="G38" s="29"/>
      <c r="H38" s="30"/>
    </row>
    <row r="39" spans="3:8" ht="15.75" x14ac:dyDescent="0.25">
      <c r="C39" s="25">
        <v>5</v>
      </c>
      <c r="D39" s="26" t="s">
        <v>33</v>
      </c>
      <c r="E39" s="27"/>
      <c r="F39" s="28"/>
      <c r="G39" s="29"/>
      <c r="H39" s="30"/>
    </row>
    <row r="40" spans="3:8" x14ac:dyDescent="0.25">
      <c r="C40" s="25">
        <v>5.0999999999999996</v>
      </c>
      <c r="D40" s="11" t="s">
        <v>34</v>
      </c>
      <c r="E40" s="27" t="s">
        <v>14</v>
      </c>
      <c r="F40" s="28">
        <v>925</v>
      </c>
      <c r="G40" s="29"/>
      <c r="H40" s="30">
        <f>F40*G40</f>
        <v>0</v>
      </c>
    </row>
    <row r="41" spans="3:8" ht="19.5" customHeight="1" x14ac:dyDescent="0.25">
      <c r="C41" s="25">
        <v>5.2</v>
      </c>
      <c r="D41" s="34" t="s">
        <v>35</v>
      </c>
      <c r="E41" s="27" t="s">
        <v>29</v>
      </c>
      <c r="F41" s="28">
        <f>4.5*800*0.15</f>
        <v>540</v>
      </c>
      <c r="G41" s="29"/>
      <c r="H41" s="30">
        <f>F41*G41</f>
        <v>0</v>
      </c>
    </row>
    <row r="42" spans="3:8" ht="16.5" customHeight="1" x14ac:dyDescent="0.25">
      <c r="C42" s="25">
        <v>5.3</v>
      </c>
      <c r="D42" s="34" t="s">
        <v>54</v>
      </c>
      <c r="E42" s="27" t="s">
        <v>29</v>
      </c>
      <c r="F42" s="28">
        <f>100*4.5*0.05</f>
        <v>22.5</v>
      </c>
      <c r="G42" s="29"/>
      <c r="H42" s="30">
        <f>F42*G42</f>
        <v>0</v>
      </c>
    </row>
    <row r="43" spans="3:8" ht="17.25" customHeight="1" x14ac:dyDescent="0.25">
      <c r="C43" s="25">
        <v>5.4</v>
      </c>
      <c r="D43" s="34" t="s">
        <v>36</v>
      </c>
      <c r="E43" s="27" t="s">
        <v>29</v>
      </c>
      <c r="F43" s="28">
        <v>0</v>
      </c>
      <c r="G43" s="29"/>
      <c r="H43" s="30">
        <f>F43*G43</f>
        <v>0</v>
      </c>
    </row>
    <row r="44" spans="3:8" x14ac:dyDescent="0.25">
      <c r="C44" s="25"/>
      <c r="D44" s="11"/>
      <c r="E44" s="27"/>
      <c r="F44" s="28"/>
      <c r="G44" s="29"/>
      <c r="H44" s="30"/>
    </row>
    <row r="45" spans="3:8" ht="15.75" x14ac:dyDescent="0.25">
      <c r="C45" s="25">
        <v>6</v>
      </c>
      <c r="D45" s="26" t="s">
        <v>37</v>
      </c>
      <c r="E45" s="27"/>
      <c r="F45" s="28"/>
      <c r="G45" s="29"/>
      <c r="H45" s="30"/>
    </row>
    <row r="46" spans="3:8" x14ac:dyDescent="0.25">
      <c r="C46" s="25">
        <v>6.1</v>
      </c>
      <c r="D46" s="11" t="s">
        <v>38</v>
      </c>
      <c r="E46" s="27" t="s">
        <v>14</v>
      </c>
      <c r="F46" s="28">
        <v>0</v>
      </c>
      <c r="G46" s="29"/>
      <c r="H46" s="30">
        <f>F46*G46</f>
        <v>0</v>
      </c>
    </row>
    <row r="47" spans="3:8" x14ac:dyDescent="0.25">
      <c r="C47" s="25">
        <v>6.2</v>
      </c>
      <c r="D47" s="11" t="s">
        <v>39</v>
      </c>
      <c r="E47" s="27" t="s">
        <v>18</v>
      </c>
      <c r="F47" s="28">
        <v>0</v>
      </c>
      <c r="G47" s="29"/>
      <c r="H47" s="30">
        <f>F47*G47</f>
        <v>0</v>
      </c>
    </row>
    <row r="48" spans="3:8" x14ac:dyDescent="0.25">
      <c r="C48" s="25">
        <v>6.3</v>
      </c>
      <c r="D48" s="11" t="s">
        <v>40</v>
      </c>
      <c r="E48" s="27" t="s">
        <v>27</v>
      </c>
      <c r="F48" s="28">
        <v>0</v>
      </c>
      <c r="G48" s="29"/>
      <c r="H48" s="30">
        <f>F48*G48</f>
        <v>0</v>
      </c>
    </row>
    <row r="49" spans="3:8" x14ac:dyDescent="0.25">
      <c r="C49" s="25"/>
      <c r="D49" s="11"/>
      <c r="E49" s="27"/>
      <c r="F49" s="28"/>
      <c r="G49" s="29"/>
      <c r="H49" s="30"/>
    </row>
    <row r="50" spans="3:8" ht="15.75" x14ac:dyDescent="0.25">
      <c r="C50" s="25">
        <v>7</v>
      </c>
      <c r="D50" s="26" t="s">
        <v>41</v>
      </c>
      <c r="E50" s="27" t="s">
        <v>42</v>
      </c>
      <c r="F50" s="28">
        <v>1</v>
      </c>
      <c r="G50" s="29"/>
      <c r="H50" s="30">
        <f>F50*G50</f>
        <v>0</v>
      </c>
    </row>
    <row r="51" spans="3:8" ht="15.75" x14ac:dyDescent="0.25">
      <c r="C51" s="25"/>
      <c r="D51" s="26"/>
      <c r="E51" s="27"/>
      <c r="F51" s="28"/>
      <c r="G51" s="29"/>
      <c r="H51" s="30"/>
    </row>
    <row r="52" spans="3:8" ht="15.75" x14ac:dyDescent="0.25">
      <c r="C52" s="25">
        <v>8</v>
      </c>
      <c r="D52" s="26" t="s">
        <v>43</v>
      </c>
      <c r="E52" s="27"/>
      <c r="F52" s="28"/>
      <c r="G52" s="29"/>
      <c r="H52" s="30"/>
    </row>
    <row r="53" spans="3:8" x14ac:dyDescent="0.25">
      <c r="C53" s="25">
        <v>8.1</v>
      </c>
      <c r="D53" s="11" t="s">
        <v>44</v>
      </c>
      <c r="E53" s="27" t="s">
        <v>45</v>
      </c>
      <c r="F53" s="28">
        <v>250</v>
      </c>
      <c r="G53" s="29"/>
      <c r="H53" s="30">
        <f t="shared" ref="H53:H61" si="1">F53*G53</f>
        <v>0</v>
      </c>
    </row>
    <row r="54" spans="3:8" x14ac:dyDescent="0.25">
      <c r="C54" s="25">
        <v>8.1999999999999993</v>
      </c>
      <c r="D54" s="11" t="s">
        <v>46</v>
      </c>
      <c r="E54" s="27" t="s">
        <v>45</v>
      </c>
      <c r="F54" s="28">
        <v>80</v>
      </c>
      <c r="G54" s="29"/>
      <c r="H54" s="30">
        <f t="shared" si="1"/>
        <v>0</v>
      </c>
    </row>
    <row r="55" spans="3:8" x14ac:dyDescent="0.25">
      <c r="C55" s="25">
        <v>8.3000000000000007</v>
      </c>
      <c r="D55" s="11" t="s">
        <v>47</v>
      </c>
      <c r="E55" s="27" t="s">
        <v>45</v>
      </c>
      <c r="F55" s="28">
        <v>80</v>
      </c>
      <c r="G55" s="29"/>
      <c r="H55" s="30">
        <f t="shared" si="1"/>
        <v>0</v>
      </c>
    </row>
    <row r="56" spans="3:8" x14ac:dyDescent="0.25">
      <c r="C56" s="25">
        <v>8.4</v>
      </c>
      <c r="D56" s="11" t="s">
        <v>48</v>
      </c>
      <c r="E56" s="27" t="s">
        <v>45</v>
      </c>
      <c r="F56" s="28">
        <v>100</v>
      </c>
      <c r="G56" s="29"/>
      <c r="H56" s="30">
        <f t="shared" si="1"/>
        <v>0</v>
      </c>
    </row>
    <row r="57" spans="3:8" x14ac:dyDescent="0.25">
      <c r="C57" s="25">
        <v>8.5</v>
      </c>
      <c r="D57" s="11" t="s">
        <v>49</v>
      </c>
      <c r="E57" s="27" t="s">
        <v>45</v>
      </c>
      <c r="F57" s="28">
        <v>100</v>
      </c>
      <c r="G57" s="29"/>
      <c r="H57" s="30">
        <f t="shared" si="1"/>
        <v>0</v>
      </c>
    </row>
    <row r="58" spans="3:8" x14ac:dyDescent="0.25">
      <c r="C58" s="25">
        <v>8.6</v>
      </c>
      <c r="D58" s="11" t="s">
        <v>50</v>
      </c>
      <c r="E58" s="27" t="s">
        <v>45</v>
      </c>
      <c r="F58" s="28">
        <v>80</v>
      </c>
      <c r="G58" s="29"/>
      <c r="H58" s="30">
        <f t="shared" si="1"/>
        <v>0</v>
      </c>
    </row>
    <row r="59" spans="3:8" x14ac:dyDescent="0.25">
      <c r="C59" s="25">
        <v>8.6999999999999993</v>
      </c>
      <c r="D59" s="11" t="s">
        <v>51</v>
      </c>
      <c r="E59" s="27" t="s">
        <v>45</v>
      </c>
      <c r="F59" s="28">
        <v>100</v>
      </c>
      <c r="G59" s="29"/>
      <c r="H59" s="30">
        <f t="shared" si="1"/>
        <v>0</v>
      </c>
    </row>
    <row r="60" spans="3:8" ht="21" customHeight="1" x14ac:dyDescent="0.25">
      <c r="C60" s="25">
        <v>8.8000000000000007</v>
      </c>
      <c r="D60" s="34" t="s">
        <v>52</v>
      </c>
      <c r="E60" s="27" t="s">
        <v>45</v>
      </c>
      <c r="F60" s="28">
        <v>100</v>
      </c>
      <c r="G60" s="29"/>
      <c r="H60" s="30">
        <f t="shared" si="1"/>
        <v>0</v>
      </c>
    </row>
    <row r="61" spans="3:8" ht="15.75" thickBot="1" x14ac:dyDescent="0.3">
      <c r="C61" s="35">
        <v>8.9</v>
      </c>
      <c r="D61" s="36" t="s">
        <v>53</v>
      </c>
      <c r="E61" s="37" t="s">
        <v>45</v>
      </c>
      <c r="F61" s="38">
        <v>100</v>
      </c>
      <c r="G61" s="39"/>
      <c r="H61" s="40">
        <f t="shared" si="1"/>
        <v>0</v>
      </c>
    </row>
    <row r="62" spans="3:8" x14ac:dyDescent="0.25">
      <c r="C62" s="25"/>
      <c r="D62" s="11"/>
      <c r="E62" s="28"/>
      <c r="F62" s="28"/>
      <c r="G62" s="41"/>
      <c r="H62" s="30"/>
    </row>
    <row r="63" spans="3:8" ht="16.5" thickBot="1" x14ac:dyDescent="0.3">
      <c r="C63" s="35"/>
      <c r="D63" s="42" t="s">
        <v>59</v>
      </c>
      <c r="E63" s="38"/>
      <c r="F63" s="38"/>
      <c r="G63" s="43"/>
      <c r="H63" s="44">
        <f>SUM(H15:H62)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1"/>
    <col min="3" max="3" width="10.5703125" style="1" customWidth="1"/>
    <col min="4" max="4" width="63.85546875" style="1" customWidth="1"/>
    <col min="5" max="5" width="12.140625" style="1" customWidth="1"/>
    <col min="6" max="6" width="12.5703125" style="1" customWidth="1"/>
    <col min="7" max="7" width="13.57031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7" spans="1:8" ht="18.75" x14ac:dyDescent="0.3">
      <c r="D7" s="3" t="s">
        <v>77</v>
      </c>
    </row>
    <row r="8" spans="1:8" ht="15.75" x14ac:dyDescent="0.25">
      <c r="D8" s="4" t="s">
        <v>76</v>
      </c>
    </row>
    <row r="9" spans="1:8" ht="15.75" x14ac:dyDescent="0.25">
      <c r="C9" s="4"/>
      <c r="D9" s="4" t="s">
        <v>0</v>
      </c>
    </row>
    <row r="10" spans="1:8" ht="15.75" thickBot="1" x14ac:dyDescent="0.3">
      <c r="D10" s="1" t="s">
        <v>75</v>
      </c>
    </row>
    <row r="11" spans="1:8" ht="15.75" x14ac:dyDescent="0.25">
      <c r="C11" s="5"/>
      <c r="D11" s="6" t="s">
        <v>1</v>
      </c>
      <c r="E11" s="7"/>
      <c r="F11" s="8"/>
      <c r="G11" s="9"/>
      <c r="H11" s="10"/>
    </row>
    <row r="12" spans="1:8" ht="15.75" thickBot="1" x14ac:dyDescent="0.3">
      <c r="C12" s="11"/>
      <c r="D12" s="12"/>
      <c r="E12" s="11"/>
      <c r="F12" s="12"/>
      <c r="G12" s="13"/>
      <c r="H12" s="14"/>
    </row>
    <row r="13" spans="1:8" ht="16.5" thickBot="1" x14ac:dyDescent="0.3">
      <c r="C13" s="15" t="s">
        <v>2</v>
      </c>
      <c r="D13" s="16" t="s">
        <v>3</v>
      </c>
      <c r="E13" s="15" t="s">
        <v>4</v>
      </c>
      <c r="F13" s="17" t="s">
        <v>58</v>
      </c>
      <c r="G13" s="18" t="s">
        <v>6</v>
      </c>
      <c r="H13" s="19" t="s">
        <v>7</v>
      </c>
    </row>
    <row r="14" spans="1:8" x14ac:dyDescent="0.25">
      <c r="C14" s="20"/>
      <c r="D14" s="7"/>
      <c r="E14" s="21"/>
      <c r="F14" s="22"/>
      <c r="G14" s="23"/>
      <c r="H14" s="24"/>
    </row>
    <row r="15" spans="1:8" ht="15.75" x14ac:dyDescent="0.25">
      <c r="C15" s="25">
        <v>1</v>
      </c>
      <c r="D15" s="26" t="s">
        <v>8</v>
      </c>
      <c r="E15" s="27"/>
      <c r="F15" s="28"/>
      <c r="G15" s="29"/>
      <c r="H15" s="30"/>
    </row>
    <row r="16" spans="1:8" x14ac:dyDescent="0.25">
      <c r="C16" s="25">
        <v>1.1000000000000001</v>
      </c>
      <c r="D16" s="11" t="s">
        <v>9</v>
      </c>
      <c r="E16" s="27" t="s">
        <v>10</v>
      </c>
      <c r="F16" s="28">
        <v>1</v>
      </c>
      <c r="G16" s="29"/>
      <c r="H16" s="30">
        <f>F16*G16</f>
        <v>0</v>
      </c>
    </row>
    <row r="17" spans="3:8" x14ac:dyDescent="0.25">
      <c r="C17" s="25">
        <v>1.2</v>
      </c>
      <c r="D17" s="11" t="s">
        <v>11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/>
      <c r="D18" s="11"/>
      <c r="E18" s="27"/>
      <c r="F18" s="28"/>
      <c r="G18" s="29"/>
      <c r="H18" s="30"/>
    </row>
    <row r="19" spans="3:8" ht="15.75" x14ac:dyDescent="0.25">
      <c r="C19" s="25">
        <v>2</v>
      </c>
      <c r="D19" s="26" t="s">
        <v>12</v>
      </c>
      <c r="E19" s="27"/>
      <c r="F19" s="28"/>
      <c r="G19" s="29"/>
      <c r="H19" s="30"/>
    </row>
    <row r="20" spans="3:8" x14ac:dyDescent="0.25">
      <c r="C20" s="25">
        <v>2.1</v>
      </c>
      <c r="D20" s="11" t="s">
        <v>13</v>
      </c>
      <c r="E20" s="27" t="s">
        <v>14</v>
      </c>
      <c r="F20" s="28">
        <v>9</v>
      </c>
      <c r="G20" s="29"/>
      <c r="H20" s="30">
        <f t="shared" ref="H20:H29" si="0">F20*G20</f>
        <v>0</v>
      </c>
    </row>
    <row r="21" spans="3:8" x14ac:dyDescent="0.25">
      <c r="C21" s="25">
        <v>2.2000000000000002</v>
      </c>
      <c r="D21" s="11" t="s">
        <v>15</v>
      </c>
      <c r="E21" s="27" t="s">
        <v>14</v>
      </c>
      <c r="F21" s="28">
        <v>0</v>
      </c>
      <c r="G21" s="29"/>
      <c r="H21" s="30">
        <f t="shared" si="0"/>
        <v>0</v>
      </c>
    </row>
    <row r="22" spans="3:8" x14ac:dyDescent="0.25">
      <c r="C22" s="25">
        <v>2.2999999999999998</v>
      </c>
      <c r="D22" s="11" t="s">
        <v>16</v>
      </c>
      <c r="E22" s="27" t="s">
        <v>14</v>
      </c>
      <c r="F22" s="28">
        <v>0</v>
      </c>
      <c r="G22" s="29"/>
      <c r="H22" s="30">
        <f t="shared" si="0"/>
        <v>0</v>
      </c>
    </row>
    <row r="23" spans="3:8" x14ac:dyDescent="0.25">
      <c r="C23" s="25">
        <v>2.4</v>
      </c>
      <c r="D23" s="11" t="s">
        <v>17</v>
      </c>
      <c r="E23" s="27" t="s">
        <v>18</v>
      </c>
      <c r="F23" s="28">
        <v>4</v>
      </c>
      <c r="G23" s="29"/>
      <c r="H23" s="30">
        <f t="shared" si="0"/>
        <v>0</v>
      </c>
    </row>
    <row r="24" spans="3:8" x14ac:dyDescent="0.25">
      <c r="C24" s="25">
        <v>2.5</v>
      </c>
      <c r="D24" s="11" t="s">
        <v>19</v>
      </c>
      <c r="E24" s="27" t="s">
        <v>18</v>
      </c>
      <c r="F24" s="28">
        <v>0</v>
      </c>
      <c r="G24" s="29"/>
      <c r="H24" s="30">
        <f t="shared" si="0"/>
        <v>0</v>
      </c>
    </row>
    <row r="25" spans="3:8" x14ac:dyDescent="0.25">
      <c r="C25" s="25">
        <v>2.6</v>
      </c>
      <c r="D25" s="11" t="s">
        <v>20</v>
      </c>
      <c r="E25" s="27" t="s">
        <v>18</v>
      </c>
      <c r="F25" s="28">
        <v>0</v>
      </c>
      <c r="G25" s="29"/>
      <c r="H25" s="30">
        <f t="shared" si="0"/>
        <v>0</v>
      </c>
    </row>
    <row r="26" spans="3:8" x14ac:dyDescent="0.25">
      <c r="C26" s="25">
        <v>2.7</v>
      </c>
      <c r="D26" s="11" t="s">
        <v>21</v>
      </c>
      <c r="E26" s="27" t="s">
        <v>14</v>
      </c>
      <c r="F26" s="28">
        <v>0</v>
      </c>
      <c r="G26" s="29"/>
      <c r="H26" s="30">
        <f t="shared" si="0"/>
        <v>0</v>
      </c>
    </row>
    <row r="27" spans="3:8" x14ac:dyDescent="0.25">
      <c r="C27" s="25">
        <v>2.8</v>
      </c>
      <c r="D27" s="11" t="s">
        <v>22</v>
      </c>
      <c r="E27" s="27" t="s">
        <v>14</v>
      </c>
      <c r="F27" s="28">
        <v>0</v>
      </c>
      <c r="G27" s="29"/>
      <c r="H27" s="30">
        <f t="shared" si="0"/>
        <v>0</v>
      </c>
    </row>
    <row r="28" spans="3:8" x14ac:dyDescent="0.25">
      <c r="C28" s="25">
        <v>2.9</v>
      </c>
      <c r="D28" s="11" t="s">
        <v>23</v>
      </c>
      <c r="E28" s="27" t="s">
        <v>14</v>
      </c>
      <c r="F28" s="28">
        <v>0</v>
      </c>
      <c r="G28" s="29"/>
      <c r="H28" s="30">
        <f t="shared" si="0"/>
        <v>0</v>
      </c>
    </row>
    <row r="29" spans="3:8" x14ac:dyDescent="0.25">
      <c r="C29" s="31">
        <v>2.1</v>
      </c>
      <c r="D29" s="11" t="s">
        <v>24</v>
      </c>
      <c r="E29" s="27" t="s">
        <v>14</v>
      </c>
      <c r="F29" s="28">
        <f>701*2</f>
        <v>1402</v>
      </c>
      <c r="G29" s="29"/>
      <c r="H29" s="30">
        <f t="shared" si="0"/>
        <v>0</v>
      </c>
    </row>
    <row r="30" spans="3:8" x14ac:dyDescent="0.25">
      <c r="C30" s="31"/>
      <c r="D30" s="11"/>
      <c r="E30" s="27"/>
      <c r="F30" s="28"/>
      <c r="G30" s="29"/>
      <c r="H30" s="30"/>
    </row>
    <row r="31" spans="3:8" ht="15.75" x14ac:dyDescent="0.25">
      <c r="C31" s="25">
        <v>3</v>
      </c>
      <c r="D31" s="26" t="s">
        <v>25</v>
      </c>
      <c r="E31" s="27"/>
      <c r="F31" s="28"/>
      <c r="G31" s="29"/>
      <c r="H31" s="30"/>
    </row>
    <row r="32" spans="3:8" x14ac:dyDescent="0.25">
      <c r="C32" s="25">
        <v>3.1</v>
      </c>
      <c r="D32" s="11" t="s">
        <v>26</v>
      </c>
      <c r="E32" s="27" t="s">
        <v>27</v>
      </c>
      <c r="F32" s="28">
        <f>701*4</f>
        <v>2804</v>
      </c>
      <c r="G32" s="29"/>
      <c r="H32" s="30">
        <f>F32*G32</f>
        <v>0</v>
      </c>
    </row>
    <row r="33" spans="3:8" x14ac:dyDescent="0.25">
      <c r="C33" s="25">
        <v>3.1</v>
      </c>
      <c r="D33" s="11" t="s">
        <v>28</v>
      </c>
      <c r="E33" s="27" t="s">
        <v>29</v>
      </c>
      <c r="F33" s="28">
        <f>701*4*0.15</f>
        <v>420.59999999999997</v>
      </c>
      <c r="G33" s="29"/>
      <c r="H33" s="30">
        <f>F33*G33</f>
        <v>0</v>
      </c>
    </row>
    <row r="34" spans="3:8" x14ac:dyDescent="0.25">
      <c r="C34" s="25">
        <v>3.2</v>
      </c>
      <c r="D34" s="11" t="s">
        <v>30</v>
      </c>
      <c r="E34" s="27" t="s">
        <v>29</v>
      </c>
      <c r="F34" s="28">
        <v>0</v>
      </c>
      <c r="G34" s="29"/>
      <c r="H34" s="30">
        <f>F34*G34</f>
        <v>0</v>
      </c>
    </row>
    <row r="35" spans="3:8" x14ac:dyDescent="0.25">
      <c r="C35" s="25"/>
      <c r="D35" s="11"/>
      <c r="E35" s="27"/>
      <c r="F35" s="28"/>
      <c r="G35" s="29"/>
      <c r="H35" s="30"/>
    </row>
    <row r="36" spans="3:8" ht="15.75" x14ac:dyDescent="0.25">
      <c r="C36" s="25">
        <v>4</v>
      </c>
      <c r="D36" s="26" t="s">
        <v>31</v>
      </c>
      <c r="E36" s="27"/>
      <c r="F36" s="28"/>
      <c r="G36" s="29"/>
      <c r="H36" s="30"/>
    </row>
    <row r="37" spans="3:8" x14ac:dyDescent="0.25">
      <c r="C37" s="25">
        <v>4.0999999999999996</v>
      </c>
      <c r="D37" s="33" t="s">
        <v>32</v>
      </c>
      <c r="E37" s="27" t="s">
        <v>27</v>
      </c>
      <c r="F37" s="28">
        <v>0</v>
      </c>
      <c r="G37" s="29"/>
      <c r="H37" s="30">
        <f>F37*G37</f>
        <v>0</v>
      </c>
    </row>
    <row r="38" spans="3:8" x14ac:dyDescent="0.25">
      <c r="C38" s="25"/>
      <c r="D38" s="11"/>
      <c r="E38" s="27"/>
      <c r="F38" s="28"/>
      <c r="G38" s="29"/>
      <c r="H38" s="30"/>
    </row>
    <row r="39" spans="3:8" ht="15.75" x14ac:dyDescent="0.25">
      <c r="C39" s="25">
        <v>5</v>
      </c>
      <c r="D39" s="26" t="s">
        <v>33</v>
      </c>
      <c r="E39" s="27"/>
      <c r="F39" s="28"/>
      <c r="G39" s="29"/>
      <c r="H39" s="30"/>
    </row>
    <row r="40" spans="3:8" x14ac:dyDescent="0.25">
      <c r="C40" s="25">
        <v>5.0999999999999996</v>
      </c>
      <c r="D40" s="11" t="s">
        <v>34</v>
      </c>
      <c r="E40" s="27" t="s">
        <v>14</v>
      </c>
      <c r="F40" s="28">
        <v>701</v>
      </c>
      <c r="G40" s="29"/>
      <c r="H40" s="30">
        <f>F40*G40</f>
        <v>0</v>
      </c>
    </row>
    <row r="41" spans="3:8" ht="22.5" customHeight="1" x14ac:dyDescent="0.25">
      <c r="C41" s="25">
        <v>5.2</v>
      </c>
      <c r="D41" s="34" t="s">
        <v>35</v>
      </c>
      <c r="E41" s="27" t="s">
        <v>29</v>
      </c>
      <c r="F41" s="28">
        <f>4*0.15*701</f>
        <v>420.59999999999997</v>
      </c>
      <c r="G41" s="29"/>
      <c r="H41" s="30">
        <f>F41*G41</f>
        <v>0</v>
      </c>
    </row>
    <row r="42" spans="3:8" ht="22.5" customHeight="1" x14ac:dyDescent="0.25">
      <c r="C42" s="25">
        <v>5.3</v>
      </c>
      <c r="D42" s="34" t="s">
        <v>54</v>
      </c>
      <c r="E42" s="27" t="s">
        <v>29</v>
      </c>
      <c r="F42" s="28">
        <f>0.05*701*4</f>
        <v>140.20000000000002</v>
      </c>
      <c r="G42" s="29"/>
      <c r="H42" s="30">
        <f>F42*G42</f>
        <v>0</v>
      </c>
    </row>
    <row r="43" spans="3:8" ht="22.5" customHeight="1" x14ac:dyDescent="0.25">
      <c r="C43" s="25">
        <v>5.4</v>
      </c>
      <c r="D43" s="34" t="s">
        <v>36</v>
      </c>
      <c r="E43" s="27" t="s">
        <v>29</v>
      </c>
      <c r="F43" s="28">
        <v>0</v>
      </c>
      <c r="G43" s="29"/>
      <c r="H43" s="30">
        <f>F43*G43</f>
        <v>0</v>
      </c>
    </row>
    <row r="44" spans="3:8" x14ac:dyDescent="0.25">
      <c r="C44" s="25"/>
      <c r="D44" s="11"/>
      <c r="E44" s="27"/>
      <c r="F44" s="28"/>
      <c r="G44" s="29"/>
      <c r="H44" s="30"/>
    </row>
    <row r="45" spans="3:8" ht="15.75" x14ac:dyDescent="0.25">
      <c r="C45" s="25">
        <v>6</v>
      </c>
      <c r="D45" s="26" t="s">
        <v>37</v>
      </c>
      <c r="E45" s="27"/>
      <c r="F45" s="28"/>
      <c r="G45" s="29"/>
      <c r="H45" s="30"/>
    </row>
    <row r="46" spans="3:8" x14ac:dyDescent="0.25">
      <c r="C46" s="25">
        <v>6.1</v>
      </c>
      <c r="D46" s="11" t="s">
        <v>38</v>
      </c>
      <c r="E46" s="27" t="s">
        <v>14</v>
      </c>
      <c r="F46" s="28">
        <v>0</v>
      </c>
      <c r="G46" s="29"/>
      <c r="H46" s="30">
        <f>F46*G46</f>
        <v>0</v>
      </c>
    </row>
    <row r="47" spans="3:8" x14ac:dyDescent="0.25">
      <c r="C47" s="25">
        <v>6.2</v>
      </c>
      <c r="D47" s="11" t="s">
        <v>39</v>
      </c>
      <c r="E47" s="27" t="s">
        <v>18</v>
      </c>
      <c r="F47" s="28">
        <v>0</v>
      </c>
      <c r="G47" s="29"/>
      <c r="H47" s="30">
        <f>F47*G47</f>
        <v>0</v>
      </c>
    </row>
    <row r="48" spans="3:8" x14ac:dyDescent="0.25">
      <c r="C48" s="25">
        <v>6.3</v>
      </c>
      <c r="D48" s="11" t="s">
        <v>40</v>
      </c>
      <c r="E48" s="27" t="s">
        <v>27</v>
      </c>
      <c r="F48" s="28">
        <v>0</v>
      </c>
      <c r="G48" s="29"/>
      <c r="H48" s="30">
        <f>F48*G48</f>
        <v>0</v>
      </c>
    </row>
    <row r="49" spans="3:8" x14ac:dyDescent="0.25">
      <c r="C49" s="25"/>
      <c r="D49" s="11"/>
      <c r="E49" s="27"/>
      <c r="F49" s="28"/>
      <c r="G49" s="29"/>
      <c r="H49" s="30"/>
    </row>
    <row r="50" spans="3:8" ht="15.75" x14ac:dyDescent="0.25">
      <c r="C50" s="25">
        <v>7</v>
      </c>
      <c r="D50" s="26" t="s">
        <v>41</v>
      </c>
      <c r="E50" s="27" t="s">
        <v>42</v>
      </c>
      <c r="F50" s="28">
        <v>1</v>
      </c>
      <c r="G50" s="29"/>
      <c r="H50" s="30">
        <f>F50*G50</f>
        <v>0</v>
      </c>
    </row>
    <row r="51" spans="3:8" ht="15.75" x14ac:dyDescent="0.25">
      <c r="C51" s="25"/>
      <c r="D51" s="26"/>
      <c r="E51" s="27"/>
      <c r="F51" s="28"/>
      <c r="G51" s="29"/>
      <c r="H51" s="30"/>
    </row>
    <row r="52" spans="3:8" ht="15.75" x14ac:dyDescent="0.25">
      <c r="C52" s="25">
        <v>8</v>
      </c>
      <c r="D52" s="26" t="s">
        <v>43</v>
      </c>
      <c r="E52" s="27"/>
      <c r="F52" s="28"/>
      <c r="G52" s="29"/>
      <c r="H52" s="30"/>
    </row>
    <row r="53" spans="3:8" x14ac:dyDescent="0.25">
      <c r="C53" s="25">
        <v>8.1</v>
      </c>
      <c r="D53" s="11" t="s">
        <v>44</v>
      </c>
      <c r="E53" s="27" t="s">
        <v>45</v>
      </c>
      <c r="F53" s="28">
        <v>250</v>
      </c>
      <c r="G53" s="29"/>
      <c r="H53" s="30">
        <f t="shared" ref="H53:H61" si="1">F53*G53</f>
        <v>0</v>
      </c>
    </row>
    <row r="54" spans="3:8" x14ac:dyDescent="0.25">
      <c r="C54" s="25">
        <v>8.1999999999999993</v>
      </c>
      <c r="D54" s="11" t="s">
        <v>46</v>
      </c>
      <c r="E54" s="27" t="s">
        <v>45</v>
      </c>
      <c r="F54" s="28">
        <v>80</v>
      </c>
      <c r="G54" s="29"/>
      <c r="H54" s="30">
        <f t="shared" si="1"/>
        <v>0</v>
      </c>
    </row>
    <row r="55" spans="3:8" x14ac:dyDescent="0.25">
      <c r="C55" s="25">
        <v>8.3000000000000007</v>
      </c>
      <c r="D55" s="11" t="s">
        <v>47</v>
      </c>
      <c r="E55" s="27" t="s">
        <v>45</v>
      </c>
      <c r="F55" s="28">
        <v>80</v>
      </c>
      <c r="G55" s="29"/>
      <c r="H55" s="30">
        <f t="shared" si="1"/>
        <v>0</v>
      </c>
    </row>
    <row r="56" spans="3:8" x14ac:dyDescent="0.25">
      <c r="C56" s="25">
        <v>8.4</v>
      </c>
      <c r="D56" s="11" t="s">
        <v>48</v>
      </c>
      <c r="E56" s="27" t="s">
        <v>45</v>
      </c>
      <c r="F56" s="28">
        <v>100</v>
      </c>
      <c r="G56" s="29"/>
      <c r="H56" s="30">
        <f t="shared" si="1"/>
        <v>0</v>
      </c>
    </row>
    <row r="57" spans="3:8" x14ac:dyDescent="0.25">
      <c r="C57" s="25">
        <v>8.5</v>
      </c>
      <c r="D57" s="11" t="s">
        <v>49</v>
      </c>
      <c r="E57" s="27" t="s">
        <v>45</v>
      </c>
      <c r="F57" s="28">
        <v>100</v>
      </c>
      <c r="G57" s="29"/>
      <c r="H57" s="30">
        <f t="shared" si="1"/>
        <v>0</v>
      </c>
    </row>
    <row r="58" spans="3:8" x14ac:dyDescent="0.25">
      <c r="C58" s="25">
        <v>8.6</v>
      </c>
      <c r="D58" s="11" t="s">
        <v>50</v>
      </c>
      <c r="E58" s="27" t="s">
        <v>45</v>
      </c>
      <c r="F58" s="28">
        <v>80</v>
      </c>
      <c r="G58" s="29"/>
      <c r="H58" s="30">
        <f t="shared" si="1"/>
        <v>0</v>
      </c>
    </row>
    <row r="59" spans="3:8" x14ac:dyDescent="0.25">
      <c r="C59" s="25">
        <v>8.6999999999999993</v>
      </c>
      <c r="D59" s="11" t="s">
        <v>51</v>
      </c>
      <c r="E59" s="27" t="s">
        <v>45</v>
      </c>
      <c r="F59" s="28">
        <v>100</v>
      </c>
      <c r="G59" s="29"/>
      <c r="H59" s="30">
        <f t="shared" si="1"/>
        <v>0</v>
      </c>
    </row>
    <row r="60" spans="3:8" x14ac:dyDescent="0.25">
      <c r="C60" s="25">
        <v>8.8000000000000007</v>
      </c>
      <c r="D60" s="34" t="s">
        <v>52</v>
      </c>
      <c r="E60" s="27" t="s">
        <v>45</v>
      </c>
      <c r="F60" s="28">
        <v>100</v>
      </c>
      <c r="G60" s="29"/>
      <c r="H60" s="30">
        <f t="shared" si="1"/>
        <v>0</v>
      </c>
    </row>
    <row r="61" spans="3:8" ht="15.75" thickBot="1" x14ac:dyDescent="0.3">
      <c r="C61" s="35">
        <v>8.9</v>
      </c>
      <c r="D61" s="36" t="s">
        <v>53</v>
      </c>
      <c r="E61" s="37" t="s">
        <v>45</v>
      </c>
      <c r="F61" s="38">
        <v>100</v>
      </c>
      <c r="G61" s="39"/>
      <c r="H61" s="40">
        <f t="shared" si="1"/>
        <v>0</v>
      </c>
    </row>
    <row r="62" spans="3:8" x14ac:dyDescent="0.25">
      <c r="C62" s="25"/>
      <c r="D62" s="11"/>
      <c r="E62" s="28"/>
      <c r="F62" s="28"/>
      <c r="G62" s="41"/>
      <c r="H62" s="30"/>
    </row>
    <row r="63" spans="3:8" ht="16.5" thickBot="1" x14ac:dyDescent="0.3">
      <c r="C63" s="35"/>
      <c r="D63" s="42" t="s">
        <v>59</v>
      </c>
      <c r="E63" s="38"/>
      <c r="F63" s="38"/>
      <c r="G63" s="43"/>
      <c r="H63" s="44">
        <f>SUM(H15:H62)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1"/>
    <col min="3" max="3" width="9.140625" style="1" customWidth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80</v>
      </c>
    </row>
    <row r="9" spans="1:8" ht="15.75" x14ac:dyDescent="0.25">
      <c r="D9" s="4" t="s">
        <v>79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78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6"/>
      <c r="D13" s="36"/>
      <c r="E13" s="36"/>
      <c r="F13" s="36"/>
      <c r="G13" s="50"/>
      <c r="H13" s="50"/>
    </row>
    <row r="14" spans="1:8" ht="16.5" thickBot="1" x14ac:dyDescent="0.3">
      <c r="C14" s="46" t="s">
        <v>2</v>
      </c>
      <c r="D14" s="47" t="s">
        <v>3</v>
      </c>
      <c r="E14" s="46" t="s">
        <v>4</v>
      </c>
      <c r="F14" s="48" t="s">
        <v>58</v>
      </c>
      <c r="G14" s="51" t="s">
        <v>6</v>
      </c>
      <c r="H14" s="52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5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2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0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557*2</f>
        <v>1114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f>(557*3.5)/2</f>
        <v>974.75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557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557*3.5*0.15</f>
        <v>292.42500000000001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557*3.5*0.05</f>
        <v>97.475000000000009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1"/>
    <col min="3" max="3" width="9.42578125" style="1" customWidth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83</v>
      </c>
    </row>
    <row r="9" spans="1:8" ht="15.75" x14ac:dyDescent="0.25">
      <c r="D9" s="4" t="s">
        <v>82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81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11"/>
      <c r="D13" s="12"/>
      <c r="E13" s="11"/>
      <c r="F13" s="12"/>
      <c r="G13" s="13"/>
      <c r="H13" s="14"/>
    </row>
    <row r="14" spans="1:8" ht="16.5" thickBot="1" x14ac:dyDescent="0.3">
      <c r="C14" s="15" t="s">
        <v>2</v>
      </c>
      <c r="D14" s="16" t="s">
        <v>3</v>
      </c>
      <c r="E14" s="15" t="s">
        <v>4</v>
      </c>
      <c r="F14" s="17" t="s">
        <v>58</v>
      </c>
      <c r="G14" s="18" t="s">
        <v>6</v>
      </c>
      <c r="H14" s="19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5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2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0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212*2</f>
        <v>424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f>212*3.5</f>
        <v>742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v>212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212*3.5*0.15</f>
        <v>111.3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212*3.5*0.05</f>
        <v>37.1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D12" sqref="D12"/>
    </sheetView>
  </sheetViews>
  <sheetFormatPr baseColWidth="10" defaultColWidth="8.7109375" defaultRowHeight="15" x14ac:dyDescent="0.25"/>
  <cols>
    <col min="1" max="3" width="8.7109375" style="1"/>
    <col min="4" max="4" width="65.42578125" style="1" customWidth="1"/>
    <col min="5" max="5" width="9.5703125" style="1" customWidth="1"/>
    <col min="6" max="6" width="13.42578125" style="1" customWidth="1"/>
    <col min="7" max="7" width="15.140625" style="2" customWidth="1"/>
    <col min="8" max="8" width="15.5703125" style="2" customWidth="1"/>
    <col min="9" max="16384" width="8.7109375" style="1"/>
  </cols>
  <sheetData>
    <row r="1" spans="1:8" ht="20.25" x14ac:dyDescent="0.3">
      <c r="A1" s="101" t="s">
        <v>118</v>
      </c>
      <c r="B1" s="101"/>
      <c r="C1" s="101"/>
      <c r="D1" s="101"/>
      <c r="E1" s="101"/>
      <c r="F1" s="101"/>
      <c r="G1" s="101"/>
      <c r="H1" s="101"/>
    </row>
    <row r="2" spans="1:8" ht="20.25" x14ac:dyDescent="0.3">
      <c r="A2" s="101" t="s">
        <v>119</v>
      </c>
      <c r="B2" s="101"/>
      <c r="C2" s="101"/>
      <c r="D2" s="101"/>
      <c r="E2" s="101"/>
      <c r="F2" s="101"/>
      <c r="G2" s="101"/>
      <c r="H2" s="101"/>
    </row>
    <row r="3" spans="1:8" ht="20.25" x14ac:dyDescent="0.3">
      <c r="A3" s="101" t="s">
        <v>120</v>
      </c>
      <c r="B3" s="101"/>
      <c r="C3" s="101"/>
      <c r="D3" s="101"/>
      <c r="E3" s="101"/>
      <c r="F3" s="101"/>
      <c r="G3" s="101"/>
      <c r="H3" s="101"/>
    </row>
    <row r="4" spans="1:8" ht="20.25" x14ac:dyDescent="0.3">
      <c r="A4" s="101" t="s">
        <v>121</v>
      </c>
      <c r="B4" s="101"/>
      <c r="C4" s="101"/>
      <c r="D4" s="101"/>
      <c r="E4" s="101"/>
      <c r="F4" s="101"/>
      <c r="G4" s="101"/>
      <c r="H4" s="101"/>
    </row>
    <row r="8" spans="1:8" ht="18.75" x14ac:dyDescent="0.3">
      <c r="D8" s="3" t="s">
        <v>86</v>
      </c>
    </row>
    <row r="9" spans="1:8" ht="15.75" x14ac:dyDescent="0.25">
      <c r="D9" s="4" t="s">
        <v>85</v>
      </c>
    </row>
    <row r="10" spans="1:8" ht="15.75" x14ac:dyDescent="0.25">
      <c r="C10" s="4"/>
      <c r="D10" s="4" t="s">
        <v>0</v>
      </c>
    </row>
    <row r="11" spans="1:8" ht="15.75" thickBot="1" x14ac:dyDescent="0.3">
      <c r="D11" s="1" t="s">
        <v>84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6"/>
      <c r="D13" s="36"/>
      <c r="E13" s="36"/>
      <c r="F13" s="36"/>
      <c r="G13" s="50"/>
      <c r="H13" s="50"/>
    </row>
    <row r="14" spans="1:8" ht="16.5" thickBot="1" x14ac:dyDescent="0.3">
      <c r="C14" s="46" t="s">
        <v>2</v>
      </c>
      <c r="D14" s="47" t="s">
        <v>3</v>
      </c>
      <c r="E14" s="46" t="s">
        <v>4</v>
      </c>
      <c r="F14" s="48" t="s">
        <v>58</v>
      </c>
      <c r="G14" s="51" t="s">
        <v>6</v>
      </c>
      <c r="H14" s="52" t="s">
        <v>7</v>
      </c>
    </row>
    <row r="15" spans="1:8" x14ac:dyDescent="0.25">
      <c r="C15" s="20"/>
      <c r="D15" s="7"/>
      <c r="E15" s="21"/>
      <c r="F15" s="22"/>
      <c r="G15" s="23"/>
      <c r="H15" s="24"/>
    </row>
    <row r="16" spans="1:8" ht="15.75" x14ac:dyDescent="0.25">
      <c r="C16" s="25">
        <v>1</v>
      </c>
      <c r="D16" s="26" t="s">
        <v>8</v>
      </c>
      <c r="E16" s="27"/>
      <c r="F16" s="28"/>
      <c r="G16" s="29"/>
      <c r="H16" s="30"/>
    </row>
    <row r="17" spans="3:8" x14ac:dyDescent="0.25">
      <c r="C17" s="25">
        <v>1.1000000000000001</v>
      </c>
      <c r="D17" s="11" t="s">
        <v>9</v>
      </c>
      <c r="E17" s="27" t="s">
        <v>10</v>
      </c>
      <c r="F17" s="28">
        <v>1</v>
      </c>
      <c r="G17" s="29"/>
      <c r="H17" s="30">
        <f>F17*G17</f>
        <v>0</v>
      </c>
    </row>
    <row r="18" spans="3:8" x14ac:dyDescent="0.25">
      <c r="C18" s="25">
        <v>1.2</v>
      </c>
      <c r="D18" s="11" t="s">
        <v>11</v>
      </c>
      <c r="E18" s="27" t="s">
        <v>10</v>
      </c>
      <c r="F18" s="28">
        <v>1</v>
      </c>
      <c r="G18" s="29"/>
      <c r="H18" s="30">
        <f>F18*G18</f>
        <v>0</v>
      </c>
    </row>
    <row r="19" spans="3:8" x14ac:dyDescent="0.25">
      <c r="C19" s="25"/>
      <c r="D19" s="11"/>
      <c r="E19" s="27"/>
      <c r="F19" s="28"/>
      <c r="G19" s="29"/>
      <c r="H19" s="30"/>
    </row>
    <row r="20" spans="3:8" ht="15.75" x14ac:dyDescent="0.25">
      <c r="C20" s="25">
        <v>2</v>
      </c>
      <c r="D20" s="26" t="s">
        <v>12</v>
      </c>
      <c r="E20" s="27"/>
      <c r="F20" s="28"/>
      <c r="G20" s="29"/>
      <c r="H20" s="30"/>
    </row>
    <row r="21" spans="3:8" x14ac:dyDescent="0.25">
      <c r="C21" s="25">
        <v>2.1</v>
      </c>
      <c r="D21" s="11" t="s">
        <v>13</v>
      </c>
      <c r="E21" s="27" t="s">
        <v>14</v>
      </c>
      <c r="F21" s="28">
        <v>5</v>
      </c>
      <c r="G21" s="29"/>
      <c r="H21" s="30">
        <f>F21*G21</f>
        <v>0</v>
      </c>
    </row>
    <row r="22" spans="3:8" x14ac:dyDescent="0.25">
      <c r="C22" s="25">
        <v>2.2000000000000002</v>
      </c>
      <c r="D22" s="11" t="s">
        <v>15</v>
      </c>
      <c r="E22" s="27" t="s">
        <v>14</v>
      </c>
      <c r="F22" s="28">
        <v>0</v>
      </c>
      <c r="G22" s="29"/>
      <c r="H22" s="30">
        <f>F22*G22</f>
        <v>0</v>
      </c>
    </row>
    <row r="23" spans="3:8" x14ac:dyDescent="0.25">
      <c r="C23" s="25">
        <v>2.2999999999999998</v>
      </c>
      <c r="D23" s="11" t="s">
        <v>16</v>
      </c>
      <c r="E23" s="27" t="s">
        <v>14</v>
      </c>
      <c r="F23" s="28">
        <v>0</v>
      </c>
      <c r="G23" s="29"/>
      <c r="H23" s="30">
        <f>F23*G23</f>
        <v>0</v>
      </c>
    </row>
    <row r="24" spans="3:8" x14ac:dyDescent="0.25">
      <c r="C24" s="25">
        <v>2.4</v>
      </c>
      <c r="D24" s="11" t="s">
        <v>55</v>
      </c>
      <c r="E24" s="27" t="s">
        <v>14</v>
      </c>
      <c r="F24" s="28"/>
      <c r="G24" s="29"/>
      <c r="H24" s="30"/>
    </row>
    <row r="25" spans="3:8" x14ac:dyDescent="0.25">
      <c r="C25" s="25">
        <v>2.5</v>
      </c>
      <c r="D25" s="11" t="s">
        <v>17</v>
      </c>
      <c r="E25" s="27" t="s">
        <v>18</v>
      </c>
      <c r="F25" s="28">
        <v>4</v>
      </c>
      <c r="G25" s="29"/>
      <c r="H25" s="30">
        <f>F25*G25</f>
        <v>0</v>
      </c>
    </row>
    <row r="26" spans="3:8" x14ac:dyDescent="0.25">
      <c r="C26" s="25">
        <v>2.6</v>
      </c>
      <c r="D26" s="11" t="s">
        <v>19</v>
      </c>
      <c r="E26" s="27" t="s">
        <v>18</v>
      </c>
      <c r="F26" s="28">
        <v>0</v>
      </c>
      <c r="G26" s="29"/>
      <c r="H26" s="30">
        <f>F26*G26</f>
        <v>0</v>
      </c>
    </row>
    <row r="27" spans="3:8" x14ac:dyDescent="0.25">
      <c r="C27" s="25">
        <v>2.7</v>
      </c>
      <c r="D27" s="11" t="s">
        <v>20</v>
      </c>
      <c r="E27" s="27" t="s">
        <v>18</v>
      </c>
      <c r="F27" s="28">
        <v>0</v>
      </c>
      <c r="G27" s="29"/>
      <c r="H27" s="30">
        <f>F27*G27</f>
        <v>0</v>
      </c>
    </row>
    <row r="28" spans="3:8" x14ac:dyDescent="0.25">
      <c r="C28" s="25">
        <v>2.8</v>
      </c>
      <c r="D28" s="11" t="s">
        <v>56</v>
      </c>
      <c r="E28" s="27" t="s">
        <v>18</v>
      </c>
      <c r="F28" s="28"/>
      <c r="G28" s="29"/>
      <c r="H28" s="30"/>
    </row>
    <row r="29" spans="3:8" x14ac:dyDescent="0.25">
      <c r="C29" s="25">
        <v>2.9</v>
      </c>
      <c r="D29" s="11" t="s">
        <v>21</v>
      </c>
      <c r="E29" s="27" t="s">
        <v>14</v>
      </c>
      <c r="F29" s="28">
        <v>0</v>
      </c>
      <c r="G29" s="29"/>
      <c r="H29" s="30">
        <f>F29*G29</f>
        <v>0</v>
      </c>
    </row>
    <row r="30" spans="3:8" x14ac:dyDescent="0.25">
      <c r="C30" s="31">
        <v>2.1</v>
      </c>
      <c r="D30" s="11" t="s">
        <v>22</v>
      </c>
      <c r="E30" s="27" t="s">
        <v>27</v>
      </c>
      <c r="F30" s="28">
        <v>0</v>
      </c>
      <c r="G30" s="29"/>
      <c r="H30" s="30">
        <f>F30*G30</f>
        <v>0</v>
      </c>
    </row>
    <row r="31" spans="3:8" x14ac:dyDescent="0.25">
      <c r="C31" s="25">
        <v>2.11</v>
      </c>
      <c r="D31" s="11" t="s">
        <v>57</v>
      </c>
      <c r="E31" s="27" t="s">
        <v>27</v>
      </c>
      <c r="F31" s="28"/>
      <c r="G31" s="29"/>
      <c r="H31" s="30">
        <f>F31*G31</f>
        <v>0</v>
      </c>
    </row>
    <row r="32" spans="3:8" x14ac:dyDescent="0.25">
      <c r="C32" s="31">
        <v>2.12</v>
      </c>
      <c r="D32" s="11" t="s">
        <v>23</v>
      </c>
      <c r="E32" s="27" t="s">
        <v>14</v>
      </c>
      <c r="F32" s="28">
        <v>0</v>
      </c>
      <c r="G32" s="29"/>
      <c r="H32" s="30">
        <f>F32*G32</f>
        <v>0</v>
      </c>
    </row>
    <row r="33" spans="3:11" x14ac:dyDescent="0.25">
      <c r="C33" s="31">
        <v>2.13</v>
      </c>
      <c r="D33" s="11" t="s">
        <v>24</v>
      </c>
      <c r="E33" s="27" t="s">
        <v>14</v>
      </c>
      <c r="F33" s="28">
        <f>562*2</f>
        <v>1124</v>
      </c>
      <c r="G33" s="29"/>
      <c r="H33" s="30">
        <f>F33*G33</f>
        <v>0</v>
      </c>
    </row>
    <row r="34" spans="3:11" x14ac:dyDescent="0.25">
      <c r="C34" s="31"/>
      <c r="D34" s="11"/>
      <c r="E34" s="27"/>
      <c r="F34" s="28"/>
      <c r="G34" s="29"/>
      <c r="H34" s="30"/>
      <c r="K34" s="32"/>
    </row>
    <row r="35" spans="3:11" ht="15.75" x14ac:dyDescent="0.25">
      <c r="C35" s="25">
        <v>3</v>
      </c>
      <c r="D35" s="26" t="s">
        <v>25</v>
      </c>
      <c r="E35" s="27"/>
      <c r="F35" s="28"/>
      <c r="G35" s="29"/>
      <c r="H35" s="30"/>
      <c r="K35" s="32"/>
    </row>
    <row r="36" spans="3:11" x14ac:dyDescent="0.25">
      <c r="C36" s="25">
        <v>3.1</v>
      </c>
      <c r="D36" s="11" t="s">
        <v>26</v>
      </c>
      <c r="E36" s="27" t="s">
        <v>27</v>
      </c>
      <c r="F36" s="28">
        <v>280</v>
      </c>
      <c r="G36" s="29"/>
      <c r="H36" s="30">
        <f>F36*G36</f>
        <v>0</v>
      </c>
      <c r="K36" s="32"/>
    </row>
    <row r="37" spans="3:11" x14ac:dyDescent="0.25">
      <c r="C37" s="25">
        <v>3.1</v>
      </c>
      <c r="D37" s="11" t="s">
        <v>28</v>
      </c>
      <c r="E37" s="27" t="s">
        <v>29</v>
      </c>
      <c r="F37" s="28">
        <v>0</v>
      </c>
      <c r="G37" s="29"/>
      <c r="H37" s="30">
        <f>F37*G37</f>
        <v>0</v>
      </c>
    </row>
    <row r="38" spans="3:11" x14ac:dyDescent="0.25">
      <c r="C38" s="25">
        <v>3.2</v>
      </c>
      <c r="D38" s="11" t="s">
        <v>30</v>
      </c>
      <c r="E38" s="27" t="s">
        <v>29</v>
      </c>
      <c r="F38" s="28">
        <v>0</v>
      </c>
      <c r="G38" s="29"/>
      <c r="H38" s="30">
        <f>F38*G38</f>
        <v>0</v>
      </c>
    </row>
    <row r="39" spans="3:11" x14ac:dyDescent="0.25">
      <c r="C39" s="25"/>
      <c r="D39" s="11"/>
      <c r="E39" s="27"/>
      <c r="F39" s="28"/>
      <c r="G39" s="29"/>
      <c r="H39" s="30"/>
    </row>
    <row r="40" spans="3:11" ht="15.75" x14ac:dyDescent="0.25">
      <c r="C40" s="25">
        <v>4</v>
      </c>
      <c r="D40" s="26" t="s">
        <v>31</v>
      </c>
      <c r="E40" s="27"/>
      <c r="F40" s="28"/>
      <c r="G40" s="29"/>
      <c r="H40" s="30"/>
    </row>
    <row r="41" spans="3:11" x14ac:dyDescent="0.25">
      <c r="C41" s="25">
        <v>4.0999999999999996</v>
      </c>
      <c r="D41" s="33" t="s">
        <v>32</v>
      </c>
      <c r="E41" s="27" t="s">
        <v>27</v>
      </c>
      <c r="F41" s="28">
        <v>0</v>
      </c>
      <c r="G41" s="29"/>
      <c r="H41" s="30">
        <f>F41*G41</f>
        <v>0</v>
      </c>
    </row>
    <row r="42" spans="3:11" ht="18" customHeight="1" x14ac:dyDescent="0.25">
      <c r="C42" s="25"/>
      <c r="D42" s="11"/>
      <c r="E42" s="27"/>
      <c r="F42" s="28"/>
      <c r="G42" s="29"/>
      <c r="H42" s="30"/>
    </row>
    <row r="43" spans="3:11" ht="18" customHeight="1" x14ac:dyDescent="0.25">
      <c r="C43" s="25">
        <v>5</v>
      </c>
      <c r="D43" s="26" t="s">
        <v>33</v>
      </c>
      <c r="E43" s="27"/>
      <c r="F43" s="28"/>
      <c r="G43" s="29"/>
      <c r="H43" s="30"/>
    </row>
    <row r="44" spans="3:11" ht="16.5" customHeight="1" x14ac:dyDescent="0.25">
      <c r="C44" s="25">
        <v>5.0999999999999996</v>
      </c>
      <c r="D44" s="11" t="s">
        <v>34</v>
      </c>
      <c r="E44" s="27" t="s">
        <v>14</v>
      </c>
      <c r="F44" s="28">
        <f>562</f>
        <v>562</v>
      </c>
      <c r="G44" s="29"/>
      <c r="H44" s="30">
        <f>F44*G44</f>
        <v>0</v>
      </c>
    </row>
    <row r="45" spans="3:11" x14ac:dyDescent="0.25">
      <c r="C45" s="25">
        <v>5.2</v>
      </c>
      <c r="D45" s="34" t="s">
        <v>35</v>
      </c>
      <c r="E45" s="27" t="s">
        <v>29</v>
      </c>
      <c r="F45" s="28">
        <f>562*3.5*0.15</f>
        <v>295.05</v>
      </c>
      <c r="G45" s="29"/>
      <c r="H45" s="30">
        <f>F45*G45</f>
        <v>0</v>
      </c>
    </row>
    <row r="46" spans="3:11" x14ac:dyDescent="0.25">
      <c r="C46" s="25">
        <v>5.3</v>
      </c>
      <c r="D46" s="34" t="s">
        <v>54</v>
      </c>
      <c r="E46" s="27" t="s">
        <v>29</v>
      </c>
      <c r="F46" s="28">
        <f>562*3.5*0.05</f>
        <v>98.350000000000009</v>
      </c>
      <c r="G46" s="29"/>
      <c r="H46" s="30">
        <f>F46*G46</f>
        <v>0</v>
      </c>
    </row>
    <row r="47" spans="3:11" x14ac:dyDescent="0.25">
      <c r="C47" s="25">
        <v>5.4</v>
      </c>
      <c r="D47" s="34" t="s">
        <v>36</v>
      </c>
      <c r="E47" s="27" t="s">
        <v>29</v>
      </c>
      <c r="F47" s="28">
        <v>0</v>
      </c>
      <c r="G47" s="29"/>
      <c r="H47" s="30">
        <f>F47*G47</f>
        <v>0</v>
      </c>
    </row>
    <row r="48" spans="3:11" x14ac:dyDescent="0.25">
      <c r="C48" s="25"/>
      <c r="D48" s="11"/>
      <c r="E48" s="27"/>
      <c r="F48" s="28"/>
      <c r="G48" s="29"/>
      <c r="H48" s="30"/>
    </row>
    <row r="49" spans="3:8" ht="15.75" x14ac:dyDescent="0.25">
      <c r="C49" s="25">
        <v>6</v>
      </c>
      <c r="D49" s="26" t="s">
        <v>37</v>
      </c>
      <c r="E49" s="27"/>
      <c r="F49" s="28"/>
      <c r="G49" s="29"/>
      <c r="H49" s="30"/>
    </row>
    <row r="50" spans="3:8" x14ac:dyDescent="0.25">
      <c r="C50" s="25">
        <v>6.1</v>
      </c>
      <c r="D50" s="11" t="s">
        <v>38</v>
      </c>
      <c r="E50" s="27" t="s">
        <v>14</v>
      </c>
      <c r="F50" s="28">
        <v>0</v>
      </c>
      <c r="G50" s="29"/>
      <c r="H50" s="30">
        <f>F50*G50</f>
        <v>0</v>
      </c>
    </row>
    <row r="51" spans="3:8" x14ac:dyDescent="0.25">
      <c r="C51" s="25">
        <v>6.2</v>
      </c>
      <c r="D51" s="11" t="s">
        <v>39</v>
      </c>
      <c r="E51" s="27" t="s">
        <v>18</v>
      </c>
      <c r="F51" s="28">
        <v>0</v>
      </c>
      <c r="G51" s="29"/>
      <c r="H51" s="30">
        <f>F51*G51</f>
        <v>0</v>
      </c>
    </row>
    <row r="52" spans="3:8" x14ac:dyDescent="0.25">
      <c r="C52" s="25">
        <v>6.3</v>
      </c>
      <c r="D52" s="11" t="s">
        <v>40</v>
      </c>
      <c r="E52" s="27" t="s">
        <v>27</v>
      </c>
      <c r="F52" s="28">
        <v>0</v>
      </c>
      <c r="G52" s="29"/>
      <c r="H52" s="30">
        <f>F52*G52</f>
        <v>0</v>
      </c>
    </row>
    <row r="53" spans="3:8" x14ac:dyDescent="0.25">
      <c r="C53" s="25"/>
      <c r="D53" s="11"/>
      <c r="E53" s="27"/>
      <c r="F53" s="28"/>
      <c r="G53" s="29"/>
      <c r="H53" s="30"/>
    </row>
    <row r="54" spans="3:8" ht="15.75" x14ac:dyDescent="0.25">
      <c r="C54" s="25">
        <v>7</v>
      </c>
      <c r="D54" s="26" t="s">
        <v>41</v>
      </c>
      <c r="E54" s="27" t="s">
        <v>42</v>
      </c>
      <c r="F54" s="28">
        <v>1</v>
      </c>
      <c r="G54" s="29"/>
      <c r="H54" s="30">
        <f>F54*G54</f>
        <v>0</v>
      </c>
    </row>
    <row r="55" spans="3:8" ht="15.75" x14ac:dyDescent="0.25">
      <c r="C55" s="25"/>
      <c r="D55" s="26"/>
      <c r="E55" s="27"/>
      <c r="F55" s="28"/>
      <c r="G55" s="29"/>
      <c r="H55" s="30"/>
    </row>
    <row r="56" spans="3:8" ht="15.75" x14ac:dyDescent="0.25">
      <c r="C56" s="25">
        <v>8</v>
      </c>
      <c r="D56" s="26" t="s">
        <v>43</v>
      </c>
      <c r="E56" s="27"/>
      <c r="F56" s="28"/>
      <c r="G56" s="29"/>
      <c r="H56" s="30"/>
    </row>
    <row r="57" spans="3:8" x14ac:dyDescent="0.25">
      <c r="C57" s="25">
        <v>8.1</v>
      </c>
      <c r="D57" s="11" t="s">
        <v>44</v>
      </c>
      <c r="E57" s="27" t="s">
        <v>45</v>
      </c>
      <c r="F57" s="28">
        <v>250</v>
      </c>
      <c r="G57" s="29"/>
      <c r="H57" s="30">
        <f t="shared" ref="H57:H65" si="0">F57*G57</f>
        <v>0</v>
      </c>
    </row>
    <row r="58" spans="3:8" x14ac:dyDescent="0.25">
      <c r="C58" s="25">
        <v>8.1999999999999993</v>
      </c>
      <c r="D58" s="11" t="s">
        <v>46</v>
      </c>
      <c r="E58" s="27" t="s">
        <v>45</v>
      </c>
      <c r="F58" s="28">
        <v>80</v>
      </c>
      <c r="G58" s="29"/>
      <c r="H58" s="30">
        <f t="shared" si="0"/>
        <v>0</v>
      </c>
    </row>
    <row r="59" spans="3:8" x14ac:dyDescent="0.25">
      <c r="C59" s="25">
        <v>8.3000000000000007</v>
      </c>
      <c r="D59" s="11" t="s">
        <v>47</v>
      </c>
      <c r="E59" s="27" t="s">
        <v>45</v>
      </c>
      <c r="F59" s="28">
        <v>80</v>
      </c>
      <c r="G59" s="29"/>
      <c r="H59" s="30">
        <f t="shared" si="0"/>
        <v>0</v>
      </c>
    </row>
    <row r="60" spans="3:8" x14ac:dyDescent="0.25">
      <c r="C60" s="25">
        <v>8.4</v>
      </c>
      <c r="D60" s="11" t="s">
        <v>48</v>
      </c>
      <c r="E60" s="27" t="s">
        <v>45</v>
      </c>
      <c r="F60" s="28">
        <v>100</v>
      </c>
      <c r="G60" s="29"/>
      <c r="H60" s="30">
        <f t="shared" si="0"/>
        <v>0</v>
      </c>
    </row>
    <row r="61" spans="3:8" x14ac:dyDescent="0.25">
      <c r="C61" s="25">
        <v>8.5</v>
      </c>
      <c r="D61" s="11" t="s">
        <v>49</v>
      </c>
      <c r="E61" s="27" t="s">
        <v>45</v>
      </c>
      <c r="F61" s="28">
        <v>100</v>
      </c>
      <c r="G61" s="29"/>
      <c r="H61" s="30">
        <f t="shared" si="0"/>
        <v>0</v>
      </c>
    </row>
    <row r="62" spans="3:8" x14ac:dyDescent="0.25">
      <c r="C62" s="25">
        <v>8.6</v>
      </c>
      <c r="D62" s="11" t="s">
        <v>50</v>
      </c>
      <c r="E62" s="27" t="s">
        <v>45</v>
      </c>
      <c r="F62" s="28">
        <v>80</v>
      </c>
      <c r="G62" s="29"/>
      <c r="H62" s="30">
        <f t="shared" si="0"/>
        <v>0</v>
      </c>
    </row>
    <row r="63" spans="3:8" x14ac:dyDescent="0.25">
      <c r="C63" s="25">
        <v>8.6999999999999993</v>
      </c>
      <c r="D63" s="11" t="s">
        <v>51</v>
      </c>
      <c r="E63" s="27" t="s">
        <v>45</v>
      </c>
      <c r="F63" s="28">
        <v>100</v>
      </c>
      <c r="G63" s="29"/>
      <c r="H63" s="30">
        <f t="shared" si="0"/>
        <v>0</v>
      </c>
    </row>
    <row r="64" spans="3:8" x14ac:dyDescent="0.25">
      <c r="C64" s="25">
        <v>8.8000000000000007</v>
      </c>
      <c r="D64" s="34" t="s">
        <v>52</v>
      </c>
      <c r="E64" s="27" t="s">
        <v>45</v>
      </c>
      <c r="F64" s="28">
        <v>100</v>
      </c>
      <c r="G64" s="29"/>
      <c r="H64" s="30">
        <f t="shared" si="0"/>
        <v>0</v>
      </c>
    </row>
    <row r="65" spans="3:8" ht="15.75" thickBot="1" x14ac:dyDescent="0.3">
      <c r="C65" s="35">
        <v>8.9</v>
      </c>
      <c r="D65" s="36" t="s">
        <v>53</v>
      </c>
      <c r="E65" s="37" t="s">
        <v>45</v>
      </c>
      <c r="F65" s="38">
        <v>100</v>
      </c>
      <c r="G65" s="39"/>
      <c r="H65" s="40">
        <f t="shared" si="0"/>
        <v>0</v>
      </c>
    </row>
    <row r="66" spans="3:8" x14ac:dyDescent="0.25">
      <c r="C66" s="25"/>
      <c r="D66" s="11"/>
      <c r="E66" s="28"/>
      <c r="F66" s="28"/>
      <c r="G66" s="41"/>
      <c r="H66" s="30"/>
    </row>
    <row r="67" spans="3:8" ht="16.5" thickBot="1" x14ac:dyDescent="0.3">
      <c r="C67" s="35"/>
      <c r="D67" s="42" t="s">
        <v>59</v>
      </c>
      <c r="E67" s="38"/>
      <c r="F67" s="38"/>
      <c r="G67" s="43"/>
      <c r="H67" s="44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Road No21 Pdt Ram Narayan</vt:lpstr>
      <vt:lpstr>Road No22 Taru Singh-Hari Ram</vt:lpstr>
      <vt:lpstr>Road No23 K Dhani Ram</vt:lpstr>
      <vt:lpstr>Road No24 Ram Baran</vt:lpstr>
      <vt:lpstr>Road No25 Bal Ram</vt:lpstr>
      <vt:lpstr>Road No26 Ram Dutt</vt:lpstr>
      <vt:lpstr>Road No34 Sukl Lal</vt:lpstr>
      <vt:lpstr>Road No35 Jagdish Prasad</vt:lpstr>
      <vt:lpstr>Road No36 Jaswant Lal</vt:lpstr>
      <vt:lpstr>Road No37 BC Prasad</vt:lpstr>
      <vt:lpstr>Road38 Mukesh Chand</vt:lpstr>
      <vt:lpstr>Road No82 Pdt Suraj Narayan Sha</vt:lpstr>
      <vt:lpstr>Road No94 Karnail Singh</vt:lpstr>
      <vt:lpstr>Road No95 Jarnel Singh</vt:lpstr>
      <vt:lpstr>Road No98 Sumintra</vt:lpstr>
      <vt:lpstr>Road No99 Pauliasi</vt:lpstr>
      <vt:lpstr>Road No222 Taru Singh No1</vt:lpstr>
      <vt:lpstr>Road No223 K Dhani Ram No1</vt:lpstr>
      <vt:lpstr>Road No238 Mukesh Chand No1</vt:lpstr>
    </vt:vector>
  </TitlesOfParts>
  <Company>SPC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Salesi Buadromo</dc:creator>
  <cp:lastModifiedBy>Jean-Noel Royer</cp:lastModifiedBy>
  <dcterms:created xsi:type="dcterms:W3CDTF">2016-06-29T22:30:31Z</dcterms:created>
  <dcterms:modified xsi:type="dcterms:W3CDTF">2016-12-01T22:23:22Z</dcterms:modified>
</cp:coreProperties>
</file>