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28650B71-EF20-4A67-B735-8775E3E027E4}" xr6:coauthVersionLast="45" xr6:coauthVersionMax="45" xr10:uidLastSave="{00000000-0000-0000-0000-000000000000}"/>
  <bookViews>
    <workbookView xWindow="-108" yWindow="-108" windowWidth="23256" windowHeight="12576" tabRatio="816" activeTab="10" xr2:uid="{00000000-000D-0000-FFFF-FFFF00000000}"/>
  </bookViews>
  <sheets>
    <sheet name="1_BOT" sheetId="9" r:id="rId1"/>
    <sheet name="2_M" sheetId="2" r:id="rId2"/>
    <sheet name="3_DX" sheetId="3" r:id="rId3"/>
    <sheet name="4_ReX" sheetId="25" r:id="rId4"/>
    <sheet name="5_TX" sheetId="11" r:id="rId5"/>
    <sheet name="6_PrinX" sheetId="10" r:id="rId6"/>
    <sheet name="7_PrinM" sheetId="24" r:id="rId7"/>
    <sheet name="8_BOT_PC" sheetId="22" r:id="rId8"/>
    <sheet name="9_Trade_Rg" sheetId="34" r:id="rId9"/>
    <sheet name="10_Mode_Trspt" sheetId="30" r:id="rId10"/>
    <sheet name="12_X_SITC" sheetId="28" r:id="rId11"/>
    <sheet name="13_M_SITC" sheetId="14" r:id="rId12"/>
  </sheets>
  <definedNames>
    <definedName name="_xlnm.Print_Area" localSheetId="0">'1_BOT'!$A$1:$G$44</definedName>
    <definedName name="_xlnm.Print_Area" localSheetId="1">'2_M'!$A$1:$Y$32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4" l="1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6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G22" i="24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29" i="11"/>
  <c r="C30" i="11"/>
  <c r="C28" i="11"/>
  <c r="Y16" i="11"/>
  <c r="Y17" i="11"/>
  <c r="Y18" i="11"/>
  <c r="Y19" i="11"/>
  <c r="Y20" i="11"/>
  <c r="Y21" i="11"/>
  <c r="Y22" i="11"/>
  <c r="Y23" i="11"/>
  <c r="Y24" i="11"/>
  <c r="Y25" i="11"/>
  <c r="Y26" i="11"/>
  <c r="Y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C16" i="11"/>
  <c r="C17" i="11"/>
  <c r="C18" i="11"/>
  <c r="C19" i="11"/>
  <c r="C20" i="11"/>
  <c r="C21" i="11"/>
  <c r="C22" i="11"/>
  <c r="C23" i="11"/>
  <c r="C24" i="11"/>
  <c r="C25" i="11"/>
  <c r="C26" i="11"/>
  <c r="C15" i="11"/>
  <c r="Y10" i="3"/>
  <c r="D37" i="28"/>
  <c r="E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D34" i="28"/>
  <c r="E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D29" i="28"/>
  <c r="E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I27" i="28" s="1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I28" i="28" s="1"/>
  <c r="D26" i="28"/>
  <c r="E26" i="28"/>
  <c r="D16" i="28"/>
  <c r="E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C16" i="28"/>
  <c r="D13" i="28"/>
  <c r="E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D6" i="28"/>
  <c r="E6" i="28"/>
  <c r="H6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D41" i="28" l="1"/>
  <c r="D43" i="28" s="1"/>
  <c r="E41" i="28"/>
  <c r="E43" i="28" s="1"/>
  <c r="Q26" i="28"/>
  <c r="Q41" i="28" s="1"/>
  <c r="Q43" i="28" s="1"/>
  <c r="T26" i="28"/>
  <c r="T41" i="28" s="1"/>
  <c r="T43" i="28" s="1"/>
  <c r="N26" i="28"/>
  <c r="N41" i="28" s="1"/>
  <c r="N43" i="28" s="1"/>
  <c r="H28" i="28"/>
  <c r="F28" i="28" s="1"/>
  <c r="R26" i="28"/>
  <c r="R41" i="28" s="1"/>
  <c r="R43" i="28" s="1"/>
  <c r="J26" i="28"/>
  <c r="J41" i="28" s="1"/>
  <c r="J43" i="28" s="1"/>
  <c r="S26" i="28"/>
  <c r="S41" i="28" s="1"/>
  <c r="S43" i="28" s="1"/>
  <c r="K26" i="28"/>
  <c r="K41" i="28" s="1"/>
  <c r="K43" i="28" s="1"/>
  <c r="M26" i="28"/>
  <c r="M41" i="28" s="1"/>
  <c r="M43" i="28" s="1"/>
  <c r="H27" i="28"/>
  <c r="L26" i="28"/>
  <c r="L41" i="28" s="1"/>
  <c r="L43" i="28" s="1"/>
  <c r="V26" i="28"/>
  <c r="V41" i="28" s="1"/>
  <c r="V43" i="28" s="1"/>
  <c r="U26" i="28"/>
  <c r="U41" i="28" s="1"/>
  <c r="U43" i="28" s="1"/>
  <c r="O26" i="28"/>
  <c r="O41" i="28" s="1"/>
  <c r="O43" i="28" s="1"/>
  <c r="I26" i="28"/>
  <c r="I41" i="28" s="1"/>
  <c r="I43" i="28" s="1"/>
  <c r="P26" i="28"/>
  <c r="P41" i="28" s="1"/>
  <c r="P43" i="28" s="1"/>
  <c r="F49" i="14"/>
  <c r="E49" i="14"/>
  <c r="F15" i="14"/>
  <c r="E15" i="14"/>
  <c r="F14" i="14"/>
  <c r="E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D13" i="14"/>
  <c r="C13" i="14"/>
  <c r="F12" i="14"/>
  <c r="E12" i="14"/>
  <c r="F11" i="14"/>
  <c r="E11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D10" i="14"/>
  <c r="C10" i="14"/>
  <c r="F48" i="14"/>
  <c r="E48" i="14"/>
  <c r="F47" i="14"/>
  <c r="E47" i="14"/>
  <c r="F46" i="14"/>
  <c r="E46" i="14"/>
  <c r="F45" i="14"/>
  <c r="E45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D44" i="14"/>
  <c r="C44" i="14"/>
  <c r="F25" i="14"/>
  <c r="E25" i="14"/>
  <c r="F24" i="14"/>
  <c r="E24" i="14"/>
  <c r="F23" i="14"/>
  <c r="E23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D22" i="14"/>
  <c r="C22" i="14"/>
  <c r="F30" i="14"/>
  <c r="E30" i="14"/>
  <c r="F29" i="14"/>
  <c r="E29" i="14"/>
  <c r="F28" i="14"/>
  <c r="E28" i="14"/>
  <c r="F27" i="14"/>
  <c r="E27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D26" i="14"/>
  <c r="C26" i="14"/>
  <c r="F35" i="14"/>
  <c r="E35" i="14"/>
  <c r="F34" i="14"/>
  <c r="E34" i="14"/>
  <c r="F33" i="14"/>
  <c r="E33" i="14"/>
  <c r="F32" i="14"/>
  <c r="E32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D31" i="14"/>
  <c r="C31" i="14"/>
  <c r="F9" i="14"/>
  <c r="E9" i="14"/>
  <c r="F8" i="14"/>
  <c r="E8" i="14"/>
  <c r="F7" i="14"/>
  <c r="E7" i="14"/>
  <c r="U6" i="14"/>
  <c r="T6" i="14"/>
  <c r="T50" i="14" s="1"/>
  <c r="S6" i="14"/>
  <c r="R6" i="14"/>
  <c r="Q6" i="14"/>
  <c r="P6" i="14"/>
  <c r="O6" i="14"/>
  <c r="N6" i="14"/>
  <c r="M6" i="14"/>
  <c r="L6" i="14"/>
  <c r="L50" i="14" s="1"/>
  <c r="K6" i="14"/>
  <c r="J6" i="14"/>
  <c r="I6" i="14"/>
  <c r="H6" i="14"/>
  <c r="G6" i="14"/>
  <c r="D6" i="14"/>
  <c r="C6" i="14"/>
  <c r="F21" i="14"/>
  <c r="E21" i="14"/>
  <c r="F20" i="14"/>
  <c r="E20" i="14"/>
  <c r="F19" i="14"/>
  <c r="E19" i="14"/>
  <c r="F18" i="14"/>
  <c r="E18" i="14"/>
  <c r="F17" i="14"/>
  <c r="E17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D16" i="14"/>
  <c r="C16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F37" i="14"/>
  <c r="E37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D36" i="14"/>
  <c r="C36" i="14"/>
  <c r="G21" i="28"/>
  <c r="F21" i="28"/>
  <c r="G23" i="28"/>
  <c r="F23" i="28"/>
  <c r="G25" i="28"/>
  <c r="F25" i="28"/>
  <c r="G24" i="28"/>
  <c r="F24" i="28"/>
  <c r="G36" i="28"/>
  <c r="F36" i="28"/>
  <c r="G35" i="28"/>
  <c r="F35" i="28"/>
  <c r="C34" i="28"/>
  <c r="G28" i="28"/>
  <c r="G27" i="28"/>
  <c r="C26" i="28"/>
  <c r="G22" i="28"/>
  <c r="F22" i="28"/>
  <c r="G20" i="28"/>
  <c r="F20" i="28"/>
  <c r="G19" i="28"/>
  <c r="F19" i="28"/>
  <c r="G18" i="28"/>
  <c r="F18" i="28"/>
  <c r="G17" i="28"/>
  <c r="F17" i="28"/>
  <c r="G33" i="28"/>
  <c r="F33" i="28"/>
  <c r="G32" i="28"/>
  <c r="F32" i="28"/>
  <c r="G31" i="28"/>
  <c r="F31" i="28"/>
  <c r="G30" i="28"/>
  <c r="F30" i="28"/>
  <c r="C29" i="28"/>
  <c r="G39" i="28"/>
  <c r="F39" i="28"/>
  <c r="G38" i="28"/>
  <c r="F38" i="28"/>
  <c r="C37" i="28"/>
  <c r="G15" i="28"/>
  <c r="F15" i="28"/>
  <c r="G14" i="28"/>
  <c r="F14" i="28"/>
  <c r="C13" i="28"/>
  <c r="G12" i="28"/>
  <c r="F12" i="28"/>
  <c r="G11" i="28"/>
  <c r="F11" i="28"/>
  <c r="G10" i="28"/>
  <c r="F10" i="28"/>
  <c r="G9" i="28"/>
  <c r="F9" i="28"/>
  <c r="G8" i="28"/>
  <c r="F8" i="28"/>
  <c r="G7" i="28"/>
  <c r="F7" i="28"/>
  <c r="C6" i="28"/>
  <c r="U50" i="14" l="1"/>
  <c r="D50" i="14"/>
  <c r="N50" i="14"/>
  <c r="G50" i="14"/>
  <c r="O50" i="14"/>
  <c r="M50" i="14"/>
  <c r="H50" i="14"/>
  <c r="P50" i="14"/>
  <c r="I50" i="14"/>
  <c r="Q50" i="14"/>
  <c r="C50" i="14"/>
  <c r="J50" i="14"/>
  <c r="R50" i="14"/>
  <c r="K50" i="14"/>
  <c r="S50" i="14"/>
  <c r="F13" i="14"/>
  <c r="C41" i="28"/>
  <c r="C43" i="28" s="1"/>
  <c r="H26" i="28"/>
  <c r="H41" i="28" s="1"/>
  <c r="H43" i="28" s="1"/>
  <c r="F27" i="28"/>
  <c r="F26" i="28" s="1"/>
  <c r="G37" i="28"/>
  <c r="G13" i="28"/>
  <c r="G26" i="28"/>
  <c r="F34" i="28"/>
  <c r="G34" i="28"/>
  <c r="F13" i="28"/>
  <c r="F29" i="28"/>
  <c r="F6" i="28"/>
  <c r="G29" i="28"/>
  <c r="G16" i="28"/>
  <c r="G6" i="28"/>
  <c r="F16" i="28"/>
  <c r="F37" i="28"/>
  <c r="E6" i="14"/>
  <c r="E26" i="14"/>
  <c r="F22" i="14"/>
  <c r="E44" i="14"/>
  <c r="F16" i="14"/>
  <c r="E31" i="14"/>
  <c r="E22" i="14"/>
  <c r="E10" i="14"/>
  <c r="F10" i="14"/>
  <c r="F31" i="14"/>
  <c r="E16" i="14"/>
  <c r="F26" i="14"/>
  <c r="E13" i="14"/>
  <c r="F6" i="14"/>
  <c r="F36" i="14"/>
  <c r="E36" i="14"/>
  <c r="F44" i="14"/>
  <c r="F50" i="14" l="1"/>
  <c r="E50" i="14"/>
  <c r="G41" i="28"/>
  <c r="G43" i="28" s="1"/>
  <c r="F41" i="28"/>
  <c r="F43" i="28" s="1"/>
  <c r="C6" i="22"/>
  <c r="Q42" i="22" l="1"/>
  <c r="Q43" i="22"/>
  <c r="Q35" i="22"/>
  <c r="Q29" i="22"/>
  <c r="Q23" i="22"/>
  <c r="Q20" i="22"/>
  <c r="Q17" i="22"/>
  <c r="Q11" i="22"/>
  <c r="Q8" i="22"/>
  <c r="P43" i="22"/>
  <c r="R43" i="22"/>
  <c r="S43" i="22"/>
  <c r="R42" i="22"/>
  <c r="S42" i="22"/>
  <c r="D6" i="22"/>
  <c r="E42" i="22"/>
  <c r="F43" i="22"/>
  <c r="G43" i="22"/>
  <c r="H43" i="22"/>
  <c r="I43" i="22"/>
  <c r="J43" i="22"/>
  <c r="K43" i="22"/>
  <c r="L43" i="22"/>
  <c r="M43" i="22"/>
  <c r="N43" i="22"/>
  <c r="O43" i="22"/>
  <c r="F42" i="22"/>
  <c r="G42" i="22"/>
  <c r="H42" i="22"/>
  <c r="I42" i="22"/>
  <c r="J42" i="22"/>
  <c r="K42" i="22"/>
  <c r="L42" i="22"/>
  <c r="M42" i="22"/>
  <c r="N42" i="22"/>
  <c r="O42" i="22"/>
  <c r="P42" i="22"/>
  <c r="E43" i="22"/>
  <c r="E29" i="22"/>
  <c r="E38" i="22"/>
  <c r="E35" i="22"/>
  <c r="E26" i="22"/>
  <c r="E23" i="22"/>
  <c r="E20" i="22"/>
  <c r="E17" i="22"/>
  <c r="E14" i="22"/>
  <c r="G8" i="22"/>
  <c r="F8" i="22"/>
  <c r="E8" i="22"/>
  <c r="D42" i="22" l="1"/>
  <c r="D43" i="22"/>
  <c r="C42" i="22"/>
  <c r="B23" i="24" l="1"/>
  <c r="C23" i="24" l="1"/>
  <c r="D23" i="24"/>
  <c r="U20" i="10" l="1"/>
  <c r="T20" i="10"/>
  <c r="F19" i="10"/>
  <c r="F13" i="10"/>
  <c r="F11" i="10"/>
  <c r="F9" i="10"/>
  <c r="F8" i="10"/>
  <c r="S14" i="10" l="1"/>
  <c r="T14" i="10"/>
  <c r="U14" i="10"/>
  <c r="G14" i="10"/>
  <c r="E19" i="10"/>
  <c r="G20" i="10"/>
  <c r="E27" i="10"/>
  <c r="E21" i="10"/>
  <c r="E22" i="10"/>
  <c r="E23" i="10"/>
  <c r="E15" i="10"/>
  <c r="E16" i="10"/>
  <c r="E17" i="10"/>
  <c r="E18" i="10"/>
  <c r="E8" i="10"/>
  <c r="E9" i="10"/>
  <c r="E11" i="10"/>
  <c r="E12" i="10"/>
  <c r="E13" i="10"/>
  <c r="U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G10" i="10"/>
  <c r="C20" i="10"/>
  <c r="D20" i="10"/>
  <c r="B20" i="10"/>
  <c r="C14" i="10"/>
  <c r="D14" i="10"/>
  <c r="B14" i="10"/>
  <c r="C10" i="10"/>
  <c r="D10" i="10"/>
  <c r="B10" i="10"/>
  <c r="C7" i="10"/>
  <c r="D7" i="10"/>
  <c r="B7" i="10"/>
  <c r="E7" i="10" l="1"/>
  <c r="B25" i="10"/>
  <c r="B29" i="10" s="1"/>
  <c r="C25" i="10"/>
  <c r="C29" i="10" s="1"/>
  <c r="E10" i="10"/>
  <c r="E20" i="10"/>
  <c r="D25" i="10"/>
  <c r="D29" i="10" s="1"/>
  <c r="E14" i="10"/>
  <c r="D12" i="11" l="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2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1" i="11"/>
  <c r="Y9" i="11"/>
  <c r="Y10" i="11"/>
  <c r="Y8" i="11"/>
  <c r="Y11" i="11" l="1"/>
  <c r="Y12" i="11"/>
  <c r="Y29" i="25"/>
  <c r="Y28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C10" i="25"/>
  <c r="Y8" i="25"/>
  <c r="Y9" i="25"/>
  <c r="Y7" i="25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C11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C10" i="3"/>
  <c r="Y8" i="3"/>
  <c r="Y9" i="3"/>
  <c r="Y7" i="3"/>
  <c r="Y8" i="2"/>
  <c r="Y9" i="2"/>
  <c r="Y10" i="2"/>
  <c r="Y7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C11" i="2"/>
  <c r="Y27" i="2"/>
  <c r="Y28" i="2"/>
  <c r="Y29" i="2"/>
  <c r="Y10" i="25" l="1"/>
  <c r="Y11" i="2"/>
  <c r="F24" i="9"/>
  <c r="D24" i="9"/>
  <c r="C24" i="9"/>
  <c r="F23" i="9"/>
  <c r="D23" i="9"/>
  <c r="C23" i="9"/>
  <c r="E22" i="9"/>
  <c r="E23" i="9" l="1"/>
  <c r="G23" i="9" s="1"/>
  <c r="E24" i="9"/>
  <c r="G24" i="9" s="1"/>
  <c r="Y30" i="11" l="1"/>
  <c r="Y28" i="11"/>
  <c r="Y29" i="11"/>
  <c r="R44" i="22" l="1"/>
  <c r="S44" i="22"/>
  <c r="Q44" i="22"/>
  <c r="C9" i="22"/>
  <c r="D44" i="22" l="1"/>
  <c r="E41" i="22"/>
  <c r="F41" i="22"/>
  <c r="G41" i="22"/>
  <c r="H41" i="22"/>
  <c r="I41" i="22"/>
  <c r="J41" i="22"/>
  <c r="K41" i="22"/>
  <c r="L41" i="22"/>
  <c r="M41" i="22"/>
  <c r="N41" i="22"/>
  <c r="O41" i="22"/>
  <c r="P41" i="22"/>
  <c r="F44" i="22"/>
  <c r="G44" i="22"/>
  <c r="H44" i="22"/>
  <c r="I44" i="22"/>
  <c r="J44" i="22"/>
  <c r="K44" i="22"/>
  <c r="L44" i="22"/>
  <c r="M44" i="22"/>
  <c r="N44" i="22"/>
  <c r="O44" i="22"/>
  <c r="P44" i="22"/>
  <c r="E44" i="22"/>
  <c r="C43" i="22"/>
  <c r="S41" i="22"/>
  <c r="S38" i="22"/>
  <c r="S35" i="22"/>
  <c r="S32" i="22"/>
  <c r="S29" i="22"/>
  <c r="S26" i="22"/>
  <c r="S23" i="22"/>
  <c r="S20" i="22"/>
  <c r="S17" i="22"/>
  <c r="S14" i="22"/>
  <c r="S11" i="22"/>
  <c r="S8" i="22"/>
  <c r="R8" i="22"/>
  <c r="R35" i="22"/>
  <c r="D7" i="22"/>
  <c r="D9" i="22"/>
  <c r="D10" i="22"/>
  <c r="D12" i="22"/>
  <c r="D13" i="22"/>
  <c r="D15" i="22"/>
  <c r="D16" i="22"/>
  <c r="D18" i="22"/>
  <c r="D19" i="22"/>
  <c r="D21" i="22"/>
  <c r="D22" i="22"/>
  <c r="D24" i="22"/>
  <c r="D25" i="22"/>
  <c r="D27" i="22"/>
  <c r="D28" i="22"/>
  <c r="D30" i="22"/>
  <c r="D31" i="22"/>
  <c r="D33" i="22"/>
  <c r="D34" i="22"/>
  <c r="D36" i="22"/>
  <c r="D37" i="22"/>
  <c r="D39" i="22"/>
  <c r="D40" i="22"/>
  <c r="C40" i="22"/>
  <c r="C37" i="22"/>
  <c r="C41" i="22" l="1"/>
  <c r="C44" i="22"/>
  <c r="D35" i="22"/>
  <c r="E23" i="24" l="1"/>
  <c r="F23" i="24" l="1"/>
  <c r="S7" i="10" l="1"/>
  <c r="S20" i="10"/>
  <c r="T7" i="10"/>
  <c r="T25" i="10" s="1"/>
  <c r="T29" i="10" s="1"/>
  <c r="U7" i="10"/>
  <c r="U25" i="10" s="1"/>
  <c r="U29" i="10" s="1"/>
  <c r="S25" i="10" l="1"/>
  <c r="S29" i="10" s="1"/>
  <c r="F22" i="10"/>
  <c r="R14" i="10"/>
  <c r="G7" i="10"/>
  <c r="G25" i="10" s="1"/>
  <c r="G29" i="10" s="1"/>
  <c r="F7" i="10"/>
  <c r="F12" i="10"/>
  <c r="F15" i="10"/>
  <c r="F16" i="10"/>
  <c r="F17" i="10"/>
  <c r="F18" i="10"/>
  <c r="F21" i="10"/>
  <c r="F23" i="10"/>
  <c r="F20" i="10" l="1"/>
  <c r="F14" i="10"/>
  <c r="F10" i="10"/>
  <c r="F24" i="10"/>
  <c r="F25" i="10" l="1"/>
  <c r="F29" i="10" s="1"/>
  <c r="H20" i="10"/>
  <c r="I20" i="10"/>
  <c r="J20" i="10"/>
  <c r="K20" i="10"/>
  <c r="L20" i="10"/>
  <c r="M20" i="10"/>
  <c r="N20" i="10"/>
  <c r="O20" i="10"/>
  <c r="P20" i="10"/>
  <c r="Q20" i="10"/>
  <c r="R20" i="10"/>
  <c r="H14" i="10"/>
  <c r="I14" i="10"/>
  <c r="J14" i="10"/>
  <c r="K14" i="10"/>
  <c r="L14" i="10"/>
  <c r="M14" i="10"/>
  <c r="N14" i="10"/>
  <c r="O14" i="10"/>
  <c r="P14" i="10"/>
  <c r="Q14" i="10"/>
  <c r="H7" i="10"/>
  <c r="I7" i="10"/>
  <c r="J7" i="10"/>
  <c r="K7" i="10"/>
  <c r="L7" i="10"/>
  <c r="M7" i="10"/>
  <c r="N7" i="10"/>
  <c r="O7" i="10"/>
  <c r="P7" i="10"/>
  <c r="Q7" i="10"/>
  <c r="R7" i="10"/>
  <c r="P25" i="10" l="1"/>
  <c r="P29" i="10" s="1"/>
  <c r="Q25" i="10"/>
  <c r="Q29" i="10" s="1"/>
  <c r="H25" i="10"/>
  <c r="H29" i="10" s="1"/>
  <c r="I25" i="10"/>
  <c r="I29" i="10" s="1"/>
  <c r="O25" i="10"/>
  <c r="O29" i="10" s="1"/>
  <c r="L25" i="10"/>
  <c r="L29" i="10" s="1"/>
  <c r="N25" i="10"/>
  <c r="N29" i="10" s="1"/>
  <c r="K25" i="10"/>
  <c r="K29" i="10" s="1"/>
  <c r="M25" i="10"/>
  <c r="M29" i="10" s="1"/>
  <c r="R25" i="10"/>
  <c r="R29" i="10" s="1"/>
  <c r="J25" i="10"/>
  <c r="J29" i="10" s="1"/>
  <c r="Y25" i="25"/>
  <c r="Y27" i="25"/>
  <c r="Y11" i="25" s="1"/>
  <c r="Y27" i="3" l="1"/>
  <c r="Y28" i="3"/>
  <c r="Y29" i="3"/>
  <c r="Y11" i="3" l="1"/>
  <c r="Y15" i="3"/>
  <c r="Y16" i="3"/>
  <c r="Y17" i="3"/>
  <c r="Y18" i="3"/>
  <c r="Y19" i="3"/>
  <c r="Y20" i="3"/>
  <c r="Y21" i="3"/>
  <c r="Y22" i="3"/>
  <c r="Y23" i="3"/>
  <c r="Y24" i="3"/>
  <c r="Y25" i="3"/>
  <c r="Y14" i="3"/>
  <c r="Y15" i="25" l="1"/>
  <c r="Y16" i="25"/>
  <c r="Y17" i="25"/>
  <c r="Y18" i="25"/>
  <c r="Y19" i="25"/>
  <c r="Y20" i="25"/>
  <c r="Y21" i="25"/>
  <c r="Y22" i="25"/>
  <c r="Y23" i="25"/>
  <c r="Y24" i="25"/>
  <c r="Y14" i="25"/>
  <c r="G22" i="9" l="1"/>
  <c r="E39" i="9" l="1"/>
  <c r="E40" i="9"/>
  <c r="E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G20" i="9" s="1"/>
  <c r="E27" i="9"/>
  <c r="E28" i="9"/>
  <c r="E29" i="9"/>
  <c r="E30" i="9"/>
  <c r="E31" i="9"/>
  <c r="E32" i="9"/>
  <c r="E33" i="9"/>
  <c r="E34" i="9"/>
  <c r="E35" i="9"/>
  <c r="E36" i="9"/>
  <c r="E37" i="9"/>
  <c r="E26" i="9"/>
  <c r="G26" i="9" s="1"/>
  <c r="E21" i="9" l="1"/>
  <c r="G21" i="9" l="1"/>
  <c r="G19" i="9"/>
  <c r="G18" i="9"/>
  <c r="Y16" i="2" l="1"/>
  <c r="Y17" i="2"/>
  <c r="Y18" i="2"/>
  <c r="Y19" i="2"/>
  <c r="Y20" i="2"/>
  <c r="Y21" i="2"/>
  <c r="Y22" i="2"/>
  <c r="Y23" i="2"/>
  <c r="Y24" i="2"/>
  <c r="Y25" i="2"/>
  <c r="Y15" i="2" l="1"/>
  <c r="G40" i="9"/>
  <c r="G41" i="9"/>
  <c r="G27" i="9"/>
  <c r="G28" i="9"/>
  <c r="G29" i="9"/>
  <c r="G30" i="9"/>
  <c r="G31" i="9"/>
  <c r="G32" i="9"/>
  <c r="G33" i="9"/>
  <c r="G34" i="9"/>
  <c r="G35" i="9"/>
  <c r="G36" i="9"/>
  <c r="G37" i="9"/>
  <c r="G39" i="9"/>
  <c r="Y14" i="2" l="1"/>
  <c r="E6" i="9" l="1"/>
  <c r="O23" i="22"/>
  <c r="P23" i="22"/>
  <c r="R23" i="22"/>
  <c r="O26" i="22"/>
  <c r="P26" i="22"/>
  <c r="Q26" i="22"/>
  <c r="R26" i="22"/>
  <c r="O29" i="22"/>
  <c r="P29" i="22"/>
  <c r="R29" i="22"/>
  <c r="O32" i="22"/>
  <c r="P32" i="22"/>
  <c r="Q32" i="22"/>
  <c r="R32" i="22"/>
  <c r="O35" i="22"/>
  <c r="P35" i="22"/>
  <c r="O38" i="22"/>
  <c r="P38" i="22"/>
  <c r="Q38" i="22"/>
  <c r="R38" i="22"/>
  <c r="Q41" i="22"/>
  <c r="R41" i="22"/>
  <c r="C39" i="22"/>
  <c r="O20" i="22"/>
  <c r="P20" i="22"/>
  <c r="R20" i="22"/>
  <c r="O17" i="22"/>
  <c r="P17" i="22"/>
  <c r="R17" i="22"/>
  <c r="O14" i="22"/>
  <c r="P14" i="22"/>
  <c r="Q14" i="22"/>
  <c r="R14" i="22"/>
  <c r="O11" i="22"/>
  <c r="P11" i="22"/>
  <c r="R11" i="22"/>
  <c r="D8" i="22"/>
  <c r="O8" i="22"/>
  <c r="D41" i="22" l="1"/>
  <c r="D38" i="22"/>
  <c r="D32" i="22"/>
  <c r="D29" i="22"/>
  <c r="D26" i="22"/>
  <c r="D23" i="22"/>
  <c r="D20" i="22"/>
  <c r="D17" i="22"/>
  <c r="D14" i="22"/>
  <c r="D11" i="22"/>
  <c r="F35" i="22" l="1"/>
  <c r="G35" i="22"/>
  <c r="H35" i="22"/>
  <c r="I35" i="22"/>
  <c r="J35" i="22"/>
  <c r="K35" i="22"/>
  <c r="L35" i="22"/>
  <c r="M35" i="22"/>
  <c r="N35" i="22"/>
  <c r="E24" i="10" l="1"/>
  <c r="E25" i="10" s="1"/>
  <c r="E29" i="10" s="1"/>
  <c r="C33" i="22" l="1"/>
  <c r="C34" i="22"/>
  <c r="C35" i="22"/>
  <c r="G17" i="9" l="1"/>
  <c r="F26" i="22" l="1"/>
  <c r="G26" i="22"/>
  <c r="H26" i="22"/>
  <c r="I26" i="22"/>
  <c r="J26" i="22"/>
  <c r="K26" i="22"/>
  <c r="L26" i="22"/>
  <c r="M26" i="22"/>
  <c r="N26" i="22"/>
  <c r="F38" i="22"/>
  <c r="G38" i="22"/>
  <c r="H38" i="22"/>
  <c r="I38" i="22"/>
  <c r="J38" i="22"/>
  <c r="K38" i="22"/>
  <c r="L38" i="22"/>
  <c r="M38" i="22"/>
  <c r="N38" i="22"/>
  <c r="F32" i="22"/>
  <c r="G32" i="22"/>
  <c r="H32" i="22"/>
  <c r="I32" i="22"/>
  <c r="J32" i="22"/>
  <c r="K32" i="22"/>
  <c r="L32" i="22"/>
  <c r="M32" i="22"/>
  <c r="N32" i="22"/>
  <c r="F29" i="22"/>
  <c r="G29" i="22"/>
  <c r="H29" i="22"/>
  <c r="I29" i="22"/>
  <c r="J29" i="22"/>
  <c r="K29" i="22"/>
  <c r="L29" i="22"/>
  <c r="M29" i="22"/>
  <c r="N29" i="22"/>
  <c r="N23" i="22"/>
  <c r="M23" i="22"/>
  <c r="L23" i="22"/>
  <c r="K23" i="22"/>
  <c r="J23" i="22"/>
  <c r="I23" i="22"/>
  <c r="H23" i="22"/>
  <c r="G23" i="22"/>
  <c r="F23" i="22"/>
  <c r="F20" i="22"/>
  <c r="G20" i="22"/>
  <c r="H20" i="22"/>
  <c r="I20" i="22"/>
  <c r="J20" i="22"/>
  <c r="K20" i="22"/>
  <c r="L20" i="22"/>
  <c r="M20" i="22"/>
  <c r="N20" i="22"/>
  <c r="F17" i="22"/>
  <c r="G17" i="22"/>
  <c r="H17" i="22"/>
  <c r="I17" i="22"/>
  <c r="J17" i="22"/>
  <c r="K17" i="22"/>
  <c r="L17" i="22"/>
  <c r="M17" i="22"/>
  <c r="N17" i="22"/>
  <c r="F14" i="22"/>
  <c r="G14" i="22"/>
  <c r="H14" i="22"/>
  <c r="I14" i="22"/>
  <c r="J14" i="22"/>
  <c r="K14" i="22"/>
  <c r="L14" i="22"/>
  <c r="M14" i="22"/>
  <c r="N14" i="22"/>
  <c r="F11" i="22"/>
  <c r="G11" i="22"/>
  <c r="H11" i="22"/>
  <c r="I11" i="22"/>
  <c r="J11" i="22"/>
  <c r="K11" i="22"/>
  <c r="L11" i="22"/>
  <c r="M11" i="22"/>
  <c r="N11" i="22"/>
  <c r="H8" i="22"/>
  <c r="I8" i="22"/>
  <c r="J8" i="22"/>
  <c r="K8" i="22"/>
  <c r="L8" i="22"/>
  <c r="M8" i="22"/>
  <c r="N8" i="22"/>
  <c r="P8" i="22"/>
  <c r="C8" i="22" l="1"/>
  <c r="C7" i="22"/>
  <c r="C10" i="22"/>
  <c r="C12" i="22"/>
  <c r="C13" i="22"/>
  <c r="C15" i="22"/>
  <c r="C16" i="22"/>
  <c r="C18" i="22"/>
  <c r="C19" i="22"/>
  <c r="C21" i="22"/>
  <c r="C22" i="22"/>
  <c r="C24" i="22"/>
  <c r="C25" i="22"/>
  <c r="C27" i="22"/>
  <c r="C28" i="22"/>
  <c r="C30" i="22"/>
  <c r="C31" i="22"/>
  <c r="C36" i="22"/>
  <c r="C38" i="22" l="1"/>
  <c r="E32" i="22"/>
  <c r="C32" i="22" s="1"/>
  <c r="C29" i="22"/>
  <c r="C26" i="22"/>
  <c r="C23" i="22"/>
  <c r="C20" i="22"/>
  <c r="C17" i="22"/>
  <c r="C14" i="22"/>
  <c r="E11" i="22"/>
  <c r="C11" i="22" s="1"/>
  <c r="G12" i="9" l="1"/>
  <c r="G6" i="9"/>
  <c r="G7" i="9"/>
  <c r="G8" i="9"/>
  <c r="G9" i="9"/>
  <c r="G10" i="9"/>
  <c r="G11" i="9"/>
  <c r="G13" i="9"/>
  <c r="G14" i="9"/>
  <c r="G15" i="9"/>
  <c r="G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  <author>Henry Risoni</author>
  </authors>
  <commentList>
    <comment ref="A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4403+4407</t>
        </r>
      </text>
    </comment>
    <comment ref="A1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0302-0305</t>
        </r>
      </text>
    </comment>
    <comment ref="A1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</t>
        </r>
      </text>
    </comment>
    <comment ref="A1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Henry Risoni:</t>
        </r>
        <r>
          <rPr>
            <sz val="9"/>
            <color indexed="81"/>
            <rFont val="Tahoma"/>
            <family val="2"/>
          </rPr>
          <t xml:space="preserve">
03050000</t>
        </r>
      </text>
    </comment>
    <comment ref="A1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1203</t>
        </r>
      </text>
    </comment>
    <comment ref="A1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15111000</t>
        </r>
      </text>
    </comment>
    <comment ref="A17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15132100</t>
        </r>
      </text>
    </comment>
    <comment ref="A18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18010000</t>
        </r>
      </text>
    </comment>
    <comment ref="A19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15131000</t>
        </r>
      </text>
    </comment>
    <comment ref="A21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05080011</t>
        </r>
      </text>
    </comment>
    <comment ref="A22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7108</t>
        </r>
      </text>
    </comment>
    <comment ref="A23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7204 </t>
        </r>
      </text>
    </comment>
    <comment ref="A27" authorId="0" shapeId="0" xr:uid="{40C1BCE2-158E-47CC-A440-C87CCF7464C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For type of commodities reexported refer to Table 4_ReX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1601 - 02</t>
        </r>
      </text>
    </comment>
    <comment ref="A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 </t>
        </r>
      </text>
    </comment>
    <comment ref="A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9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17019</t>
        </r>
      </text>
    </comment>
    <comment ref="A1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17011</t>
        </r>
      </text>
    </comment>
    <comment ref="A12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1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3101 - 3105</t>
        </r>
      </text>
    </comment>
    <comment ref="A1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25232000</t>
        </r>
      </text>
    </comment>
    <comment ref="A1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84072110 - 20</t>
        </r>
      </text>
    </comment>
    <comment ref="A1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8702 - 8703</t>
        </r>
      </text>
    </comment>
    <comment ref="A1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8704 - 8705</t>
        </r>
      </text>
    </comment>
    <comment ref="A1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27101220</t>
        </r>
      </text>
    </comment>
    <comment ref="A19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27101230
</t>
        </r>
      </text>
    </comment>
    <comment ref="A2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2401</t>
        </r>
      </text>
    </comment>
    <comment ref="A2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2309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TRADE DATABASE\TRADE QUARTERLY FILES - KIMO\2014 Quarterly Files\2014 - Exports Masater Data\2014_Q1 - Q4 Master Data.accdb" keepAlive="1" name="2014_Q1 - Q4 Master Data" type="5" refreshedVersion="5">
    <dbPr connection="Provider=Microsoft.ACE.OLEDB.12.0;User ID=Admin;Data Source=C:\TRADE DATABASE\TRADE QUARTERLY FILES - KIMO\2014 Quarterly Files\2014 - Exports Masater Data\2014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4_Q1 - Q4 EXPORTS DATA REVISED" commandType="3"/>
  </connection>
  <connection id="2" xr16:uid="{00000000-0015-0000-FFFF-FFFF01000000}" sourceFile="C:\TRADE DATABASE\TRADE QUARTERLY FILES - KIMO\2016 Quarterly Files\Quarter 4\2016_Q1 - Q4 MASTER DATA\2016_Q1 - Q4 MASTER DATA.accdb" keepAlive="1" name="2016_Q1 - Q4 MASTER DATA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- EXPORTS DATA - 04/05/2017 Query" commandType="3"/>
  </connection>
  <connection id="3" xr16:uid="{00000000-0015-0000-FFFF-FFFF02000000}" sourceFile="C:\TRADE DATABASE\TRADE QUARTERLY FILES - KIMO\2016 Quarterly Files\Quarter 4\2016_Q1 - Q4 MASTER DATA\2016_Q1 - Q4 MASTER DATA.accdb" keepAlive="1" name="2016_Q1 - Q4 MASTER DATA1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 - IMPORTS DATA - 04/05/2017" commandType="3"/>
  </connection>
  <connection id="4" xr16:uid="{00000000-0015-0000-FFFF-FFFF03000000}" sourceFile="C:\TRADE DATABASE\TRADE QUARTERLY FILES - KIMO\2016 Quarterly Files\Quarter 4\2016_Q1 - Q4 MASTER DATA\2016_Q1 - Q4 MASTER DATA.accdb" keepAlive="1" name="2016_Q1 - Q4 MASTER DATA2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- EXPORTS DATA - 04/05/2017" commandType="3"/>
  </connection>
  <connection id="5" xr16:uid="{00000000-0015-0000-FFFF-FFFF04000000}" sourceFile="C:\TRADE DATABASE\TRADE QUARTERLY FILES - KIMO\2016 Quarterly Files\Quarter 4\2016_Q1 - Q4 MASTER DATA\2016_Q1 - Q4 MASTER DATA.accdb" keepAlive="1" name="2016_Q1 - Q4 MASTER DATA3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 - IMPORTS DATA - 04/05/2017" commandType="3"/>
  </connection>
  <connection id="6" xr16:uid="{00000000-0015-0000-FFFF-FFFF05000000}" sourceFile="C:\TRADE DATABASE\TRADE QUARTERLY FILES - KIMO\2016 Quarterly Files\Quarter 4\2016_Q1 - Q4 MASTER DATA\2016_Q1 - Q4 MASTER DATA.accdb" keepAlive="1" name="2016_Q1 - Q4 MASTER DATA4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- EXPORTS DATA - 04/05/2017" commandType="3"/>
  </connection>
  <connection id="7" xr16:uid="{00000000-0015-0000-FFFF-FFFF06000000}" sourceFile="C:\TRADE DATABASE\TRADE QUARTERLY FILES - KIMO\2016 Quarterly Files\Quarter 4\2016_Q1 - Q4 MASTER DATA\2016_Q1 - Q4 MASTER DATA.accdb" keepAlive="1" name="2016_Q1 - Q4 MASTER DATA5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 - IMPORTS DATA - 04/05/2017" commandType="3"/>
  </connection>
  <connection id="8" xr16:uid="{00000000-0015-0000-FFFF-FFFF07000000}" sourceFile="C:\TRADE DATABASE\TRADE QUARTERLY FILES - KIMO\2016 Quarterly Files\Quarter 4\2016_Q1 - Q4 MASTER DATA\2016_Q1 - Q4 MASTER DATA.accdb" keepAlive="1" name="2016_Q1 - Q4 MASTER DATA6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- EXPORTS DATA - 04/05/2017" commandType="3"/>
  </connection>
  <connection id="9" xr16:uid="{00000000-0015-0000-FFFF-FFFF08000000}" sourceFile="C:\TRADE DATABASE\TRADE QUARTERLY FILES - KIMO\2016 Quarterly Files\Quarter 4\2016_Q1 - Q4 MASTER DATA\2016_Q1 - Q4 MASTER DATA.accdb" keepAlive="1" name="2016_Q1 - Q4 MASTER DATA7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 - IMPORTS DATA - 04/05/2017" commandType="3"/>
  </connection>
  <connection id="10" xr16:uid="{00000000-0015-0000-FFFF-FFFF09000000}" sourceFile="C:\TRADE DATABASE\TRADE QUARTERLY FILES - KIMO\2016 Quarterly Files\Quarter 4\2016_Q1 - Q4 MASTER DATA\2016_Q1 - Q4 MASTER DATA.accdb" keepAlive="1" name="2016_Q1 - Q4 MASTER DATA8" type="5" refreshedVersion="5">
    <dbPr connection="Provider=Microsoft.ACE.OLEDB.12.0;User ID=Admin;Data Source=C:\TRADE DATABASE\TRADE QUARTERLY FILES - KIMO\2016 Quarterly Files\Quarter 4\2016_Q1 - Q4 MASTER DATA\2016_Q1 - Q4 MASTER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6_Q1 - Q4 - EXPORTS DATA - 04/05/2017" commandType="3"/>
  </connection>
  <connection id="11" xr16:uid="{00000000-0015-0000-FFFF-FFFF0A000000}" sourceFile="C:\TRADE DATABASE\TRADE QUARTERLY FILES - KIMO\2017 Quarterly Files\Quarter 1\2017_Q1 EDITED DATA.accdb" keepAlive="1" name="2017_Q1 EDITED DATA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IMPORTS EDITED DATA" commandType="3"/>
  </connection>
  <connection id="12" xr16:uid="{00000000-0015-0000-FFFF-FFFF0B000000}" sourceFile="C:\TRADE DATABASE\TRADE QUARTERLY FILES - KIMO\2017 Quarterly Files\Quarter 1\2017_Q1 EDITED DATA.accdb" keepAlive="1" name="2017_Q1 EDITED DATA1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EXPORTS EDITED DATA" commandType="3"/>
  </connection>
  <connection id="13" xr16:uid="{00000000-0015-0000-FFFF-FFFF0C000000}" sourceFile="C:\TRADE DATABASE\TRADE QUARTERLY FILES - KIMO\2017 Quarterly Files\Quarter 1\2017_Q1 EDITED DATA.accdb" keepAlive="1" name="2017_Q1 EDITED DATA2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IMPORTS EDITED DATA" commandType="3"/>
  </connection>
  <connection id="14" xr16:uid="{00000000-0015-0000-FFFF-FFFF0D000000}" sourceFile="C:\TRADE DATABASE\TRADE QUARTERLY FILES - KIMO\2017 Quarterly Files\Quarter 1\2017_Q1 EDITED DATA.accdb" keepAlive="1" name="2017_Q1 EDITED DATA3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IMPORTS EDITED DATA" commandType="3"/>
  </connection>
  <connection id="15" xr16:uid="{00000000-0015-0000-FFFF-FFFF0E000000}" sourceFile="C:\TRADE DATABASE\TRADE QUARTERLY FILES - KIMO\2017 Quarterly Files\Quarter 1\2017_Q1 EDITED DATA.accdb" keepAlive="1" name="2017_Q1 EDITED DATA4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EXPORTS EDITED DATA" commandType="3"/>
  </connection>
  <connection id="16" xr16:uid="{00000000-0015-0000-FFFF-FFFF0F000000}" sourceFile="C:\TRADE DATABASE\TRADE QUARTERLY FILES - KIMO\2017 Quarterly Files\Quarter 1\2017_Q1 EDITED DATA.accdb" keepAlive="1" name="2017_Q1 EDITED DATA5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IMPORTS EDITED DATA" commandType="3"/>
  </connection>
  <connection id="17" xr16:uid="{00000000-0015-0000-FFFF-FFFF10000000}" sourceFile="C:\TRADE DATABASE\TRADE QUARTERLY FILES - KIMO\2017 Quarterly Files\Quarter 1\2017_Q1 EDITED DATA.accdb" keepAlive="1" name="2017_Q1 EDITED DATA6" type="5" refreshedVersion="5">
    <dbPr connection="Provider=Microsoft.ACE.OLEDB.12.0;User ID=Admin;Data Source=C:\TRADE DATABASE\TRADE QUARTERLY FILES - KIMO\2017 Quarterly Files\Quarter 1\2017_Q1 EDITED 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_EXPORTS EDITED DATA" commandType="3"/>
  </connection>
  <connection id="18" xr16:uid="{00000000-0015-0000-FFFF-FFFF11000000}" sourceFile="C:\Users\hrisoni\Desktop\2014_TRADE DATA\New Microsoft Office Access 2007 Database .accdb" keepAlive="1" name="New Microsoft Office Access 2007 Database" type="5" refreshedVersion="3">
    <dbPr connection="Provider=Microsoft.ACE.OLEDB.12.0;User ID=Admin;Data Source=C:\Users\hrisoni\Desktop\2014_TRADE DATA\New Microsoft Office Access 2007 Database 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WORKING TABLE" commandType="3"/>
  </connection>
</connections>
</file>

<file path=xl/sharedStrings.xml><?xml version="1.0" encoding="utf-8"?>
<sst xmlns="http://schemas.openxmlformats.org/spreadsheetml/2006/main" count="777" uniqueCount="293">
  <si>
    <t>Re-exports</t>
  </si>
  <si>
    <t>Trade Balance</t>
  </si>
  <si>
    <t>Total</t>
  </si>
  <si>
    <t>Jan</t>
  </si>
  <si>
    <t>Feb</t>
  </si>
  <si>
    <t>Mar</t>
  </si>
  <si>
    <t>Apr</t>
  </si>
  <si>
    <t>May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</si>
  <si>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</si>
  <si>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</si>
  <si>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</si>
  <si>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</si>
  <si>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</si>
  <si>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</si>
  <si>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</si>
  <si>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</si>
  <si>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</si>
  <si>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</si>
  <si>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</si>
  <si>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</si>
  <si>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</si>
  <si>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</si>
  <si>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</si>
  <si>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</si>
  <si>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</si>
  <si>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</si>
  <si>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</si>
  <si>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</si>
  <si>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</si>
  <si>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</si>
  <si>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</si>
  <si>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</si>
  <si>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</si>
  <si>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</si>
  <si>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</si>
  <si>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</si>
  <si>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</si>
  <si>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</si>
  <si>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</si>
  <si>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</si>
  <si>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</si>
  <si>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</si>
  <si>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</si>
  <si>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</si>
  <si>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</si>
  <si>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</si>
  <si>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</si>
  <si>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>Table 2</t>
  </si>
  <si>
    <t>XIX</t>
  </si>
  <si>
    <t>XXI</t>
  </si>
  <si>
    <t>XXII</t>
  </si>
  <si>
    <t>93</t>
  </si>
  <si>
    <t>Table 3</t>
  </si>
  <si>
    <t>Table 4</t>
  </si>
  <si>
    <t>Table 5</t>
  </si>
  <si>
    <t>Table 8</t>
  </si>
  <si>
    <t>97</t>
  </si>
  <si>
    <t>Exports</t>
  </si>
  <si>
    <t>Period</t>
  </si>
  <si>
    <t>Domestic</t>
  </si>
  <si>
    <t>Imports</t>
  </si>
  <si>
    <t>Surplus(+) /   Deficit(-)</t>
  </si>
  <si>
    <t>Monthly</t>
  </si>
  <si>
    <t>September</t>
  </si>
  <si>
    <t>October</t>
  </si>
  <si>
    <t>November</t>
  </si>
  <si>
    <t>December</t>
  </si>
  <si>
    <t>March</t>
  </si>
  <si>
    <t>April</t>
  </si>
  <si>
    <t>June</t>
  </si>
  <si>
    <t>July</t>
  </si>
  <si>
    <t>January</t>
  </si>
  <si>
    <t>February</t>
  </si>
  <si>
    <t>August</t>
  </si>
  <si>
    <t>BALANCE OF TRADE - ALL  ITEMS</t>
  </si>
  <si>
    <t>Source</t>
  </si>
  <si>
    <t xml:space="preserve"> </t>
  </si>
  <si>
    <t>Live animals: animal products</t>
  </si>
  <si>
    <t>Vegetable products</t>
  </si>
  <si>
    <t>Animal or vegetable oils &amp; fats</t>
  </si>
  <si>
    <t>Mineral products</t>
  </si>
  <si>
    <t>Chemicals and allied products</t>
  </si>
  <si>
    <t>Plastic, rubber &amp; articles thereof</t>
  </si>
  <si>
    <t>Raw hides, skins, leather articles thereof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</si>
  <si>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</si>
  <si>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</si>
  <si>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</si>
  <si>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</si>
  <si>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</si>
  <si>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</si>
  <si>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</si>
  <si>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</si>
  <si>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</si>
  <si>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</si>
  <si>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</si>
  <si>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</si>
  <si>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</si>
  <si>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r>
      <t>HS Sections</t>
    </r>
    <r>
      <rPr>
        <b/>
        <sz val="10"/>
        <rFont val="Symbol"/>
        <family val="1"/>
        <charset val="2"/>
      </rPr>
      <t>®</t>
    </r>
  </si>
  <si>
    <t xml:space="preserve">TOTAL </t>
  </si>
  <si>
    <t>Balance</t>
  </si>
  <si>
    <t>Table 1</t>
  </si>
  <si>
    <r>
      <t>Periods</t>
    </r>
    <r>
      <rPr>
        <b/>
        <sz val="11"/>
        <rFont val="Symbol"/>
        <family val="1"/>
        <charset val="2"/>
      </rPr>
      <t>¯</t>
    </r>
  </si>
  <si>
    <t>Food and live animals</t>
  </si>
  <si>
    <t>Commodity</t>
  </si>
  <si>
    <t>Prepared foodstuffs, beverages, spirits &amp; tobacco</t>
  </si>
  <si>
    <t>Raw hides, skins, leather articles &amp; travel goods</t>
  </si>
  <si>
    <t>Table 12</t>
  </si>
  <si>
    <t>IMPORTS BY HS</t>
  </si>
  <si>
    <t xml:space="preserve"> DOMESTIC EXPORTS BY HS</t>
  </si>
  <si>
    <t>TOTAL EXPORTS BY HS</t>
  </si>
  <si>
    <t>Exports FOB</t>
  </si>
  <si>
    <t xml:space="preserve">Imports CIF </t>
  </si>
  <si>
    <t>Table 6</t>
  </si>
  <si>
    <t>BALANCE OF TRADE BY MAJOR PARTNER COUNTRIES</t>
  </si>
  <si>
    <t>MONTHLY</t>
  </si>
  <si>
    <t>Australia</t>
  </si>
  <si>
    <t>Fiji</t>
  </si>
  <si>
    <t>Table 7</t>
  </si>
  <si>
    <t>United States of America</t>
  </si>
  <si>
    <t>COUNTRY</t>
  </si>
  <si>
    <t>Annually</t>
  </si>
  <si>
    <t>ANNUALLY</t>
  </si>
  <si>
    <t>PRINCIPAL IMPORTS</t>
  </si>
  <si>
    <t>RE-EXPORTS BY HS</t>
  </si>
  <si>
    <t>Includes domestic and re-exports</t>
  </si>
  <si>
    <t>Other Imports</t>
  </si>
  <si>
    <t>Customs and Enterprises</t>
  </si>
  <si>
    <t>Jun</t>
  </si>
  <si>
    <t>Jul</t>
  </si>
  <si>
    <t>Aug</t>
  </si>
  <si>
    <t>Sep</t>
  </si>
  <si>
    <t>Oct</t>
  </si>
  <si>
    <t>Nov</t>
  </si>
  <si>
    <t>Dec</t>
  </si>
  <si>
    <t>TOTAL IMPORTS</t>
  </si>
  <si>
    <t>Singapore</t>
  </si>
  <si>
    <t>EXPORTS BY SITC</t>
  </si>
  <si>
    <t>98</t>
  </si>
  <si>
    <t>Fish</t>
  </si>
  <si>
    <t>Balnce</t>
  </si>
  <si>
    <t>Source:  Customs and Enterprises</t>
  </si>
  <si>
    <t>PRINCIPAL EXPORTS</t>
  </si>
  <si>
    <t>DOMESTIC EXPORTS</t>
  </si>
  <si>
    <t>TOTAL RE-EXPORTS</t>
  </si>
  <si>
    <t>TOTAL EXPORTS (DOMESTIC + RE-EXPORTS)</t>
  </si>
  <si>
    <t>SBD (000)</t>
  </si>
  <si>
    <t>2016</t>
  </si>
  <si>
    <t>Total Timber</t>
  </si>
  <si>
    <t>Total Agricultural Products</t>
  </si>
  <si>
    <t>Other Selected  Commodities</t>
  </si>
  <si>
    <t>Other Domestic Exports</t>
  </si>
  <si>
    <t>China, Peoples Republic of</t>
  </si>
  <si>
    <t>Japan</t>
  </si>
  <si>
    <t>Korea</t>
  </si>
  <si>
    <t>Malaysia</t>
  </si>
  <si>
    <t>New Zealand</t>
  </si>
  <si>
    <t>Taiwan</t>
  </si>
  <si>
    <t>Thailand</t>
  </si>
  <si>
    <t xml:space="preserve">   of which:  Timber Logs</t>
  </si>
  <si>
    <t xml:space="preserve">                      Timber Sawn</t>
  </si>
  <si>
    <t xml:space="preserve">   of which:  Fish - Fresh/Frozen/Dried </t>
  </si>
  <si>
    <t xml:space="preserve">                     Fish Canned</t>
  </si>
  <si>
    <t>of which:  Copra</t>
  </si>
  <si>
    <t xml:space="preserve">                  Palm Oil</t>
  </si>
  <si>
    <t xml:space="preserve">                  Palm Kernel Oil/Meal</t>
  </si>
  <si>
    <t xml:space="preserve">                  Cocoa </t>
  </si>
  <si>
    <t xml:space="preserve">                  Coconut Oil</t>
  </si>
  <si>
    <t>of which:  Marine Shells &amp; Coral</t>
  </si>
  <si>
    <t xml:space="preserve">                  Gold</t>
  </si>
  <si>
    <t xml:space="preserve">                  Scrap Metal</t>
  </si>
  <si>
    <t>TOTAL EXPORTS</t>
  </si>
  <si>
    <t>Meat Preparations</t>
  </si>
  <si>
    <t>Fish Preparations</t>
  </si>
  <si>
    <t>Rice (all kinds)</t>
  </si>
  <si>
    <t>Fertilizers</t>
  </si>
  <si>
    <t>Motor spirit</t>
  </si>
  <si>
    <t>Goods &amp; Special Purpose Vehicles</t>
  </si>
  <si>
    <t>Passenger vehicles</t>
  </si>
  <si>
    <t>Flour</t>
  </si>
  <si>
    <t>Sugar -refined</t>
  </si>
  <si>
    <t>Sugar -raw</t>
  </si>
  <si>
    <t>Beer</t>
  </si>
  <si>
    <t>Cement</t>
  </si>
  <si>
    <t>Outboard motors</t>
  </si>
  <si>
    <t>Distillate fuels</t>
  </si>
  <si>
    <t>Unmanufactured tobacco</t>
  </si>
  <si>
    <t>Animal Feeds</t>
  </si>
  <si>
    <t>2019 year to date</t>
  </si>
  <si>
    <t>2018</t>
  </si>
  <si>
    <t>2019</t>
  </si>
  <si>
    <t>2019 YTD</t>
  </si>
  <si>
    <t>Fish Smoked - Tuna Loins</t>
  </si>
  <si>
    <t>2019YTD</t>
  </si>
  <si>
    <t>Table 9</t>
  </si>
  <si>
    <t>TRADE BY REGION</t>
  </si>
  <si>
    <t>REGION</t>
  </si>
  <si>
    <t>Africa</t>
  </si>
  <si>
    <t>The Americas</t>
  </si>
  <si>
    <t>Asia</t>
  </si>
  <si>
    <t>Europe</t>
  </si>
  <si>
    <t>Oceania</t>
  </si>
  <si>
    <t>Unknown</t>
  </si>
  <si>
    <t>of which the PICTs</t>
  </si>
  <si>
    <t>TRADE BY MODE OF TRANSPORT</t>
  </si>
  <si>
    <t>SBD [000]</t>
  </si>
  <si>
    <t>Air</t>
  </si>
  <si>
    <t>Sea</t>
  </si>
  <si>
    <t>Postal</t>
  </si>
  <si>
    <t>Import</t>
  </si>
  <si>
    <t>Export</t>
  </si>
  <si>
    <t>Re-export</t>
  </si>
  <si>
    <t xml:space="preserve">Apr  </t>
  </si>
  <si>
    <t xml:space="preserve">May  </t>
  </si>
  <si>
    <t xml:space="preserve">Jul  </t>
  </si>
  <si>
    <t>2017</t>
  </si>
  <si>
    <t>Notes:</t>
  </si>
  <si>
    <t>Annual</t>
  </si>
  <si>
    <t xml:space="preserve">2018 YTD </t>
  </si>
  <si>
    <t xml:space="preserve">2019 YTD </t>
  </si>
  <si>
    <t xml:space="preserve">Jan  </t>
  </si>
  <si>
    <t xml:space="preserve">Feb  </t>
  </si>
  <si>
    <t xml:space="preserve">Mar </t>
  </si>
  <si>
    <t xml:space="preserve">Jun </t>
  </si>
  <si>
    <t xml:space="preserve">Oct  </t>
  </si>
  <si>
    <t xml:space="preserve">Nov </t>
  </si>
  <si>
    <t>Dried Cocoa Beans</t>
  </si>
  <si>
    <t>Fish Meal</t>
  </si>
  <si>
    <t>Dried Copra</t>
  </si>
  <si>
    <t>Prepared/ preserved fish</t>
  </si>
  <si>
    <t xml:space="preserve">Molasses </t>
  </si>
  <si>
    <t>Beverages &amp; tobacco</t>
  </si>
  <si>
    <t>Mineral water</t>
  </si>
  <si>
    <t>Soft drinks</t>
  </si>
  <si>
    <t>Garments</t>
  </si>
  <si>
    <t>Furniture and parts thereof</t>
  </si>
  <si>
    <t>Cartons, boxes, cases, bags and other packing materials</t>
  </si>
  <si>
    <t>Bricks, blocks and tiles</t>
  </si>
  <si>
    <t>Textile and related products</t>
  </si>
  <si>
    <t>Crude materials</t>
  </si>
  <si>
    <t xml:space="preserve">Kava </t>
  </si>
  <si>
    <t>Wood in the rough</t>
  </si>
  <si>
    <t>Wood sawn or chipped lengthwise, sliced or peeled</t>
  </si>
  <si>
    <t>Crude palm kernel or babassu oil</t>
  </si>
  <si>
    <t>Aluminium ores (bauxite)</t>
  </si>
  <si>
    <t>Paints and varnishes</t>
  </si>
  <si>
    <t>Skincare products</t>
  </si>
  <si>
    <t>Machinery &amp; transport equipment</t>
  </si>
  <si>
    <t>Electrical machinery</t>
  </si>
  <si>
    <t>Other transport</t>
  </si>
  <si>
    <t xml:space="preserve">Coconut oil </t>
  </si>
  <si>
    <t>Mineral fuels, lubricants &amp; related material</t>
  </si>
  <si>
    <t xml:space="preserve">     *Gold </t>
  </si>
  <si>
    <t>Total Domestic Exports</t>
  </si>
  <si>
    <t>Total Re-exports</t>
  </si>
  <si>
    <t>Gas oil [diesel]</t>
  </si>
  <si>
    <t>Aviation or turbine fuel</t>
  </si>
  <si>
    <t>Light oils &amp; preparations (motor spirit)</t>
  </si>
  <si>
    <t xml:space="preserve">Residual / heavy fuel oil </t>
  </si>
  <si>
    <t>Fresh fish</t>
  </si>
  <si>
    <t>1. * Domestic exports of gold, woodchips and mineral water is under query.</t>
  </si>
  <si>
    <t>2. Total values are subject to rounding off.</t>
  </si>
  <si>
    <t>IMPORTS BY SITC</t>
  </si>
  <si>
    <t xml:space="preserve">General industrial </t>
  </si>
  <si>
    <t xml:space="preserve">Specialized industrial </t>
  </si>
  <si>
    <t>Telecom &amp; sound</t>
  </si>
  <si>
    <t>Road vehicles</t>
  </si>
  <si>
    <t>of which large items (aircrafts)</t>
  </si>
  <si>
    <t>Liquefied butanes</t>
  </si>
  <si>
    <t>Wheat and meslin</t>
  </si>
  <si>
    <t>Rice (semi &amp; wholly milled and broken)</t>
  </si>
  <si>
    <t>Iron and steel</t>
  </si>
  <si>
    <t>Other manufactured metals</t>
  </si>
  <si>
    <t>Paper and paper products</t>
  </si>
  <si>
    <t>Polystyrene (plastic product)</t>
  </si>
  <si>
    <t>Medicaments (pharmaceutical product)</t>
  </si>
  <si>
    <t>Polyacetals (thermoplastic)</t>
  </si>
  <si>
    <t>Soya bean oil</t>
  </si>
  <si>
    <t>Palm oil</t>
  </si>
  <si>
    <t>Other vegetable oil</t>
  </si>
  <si>
    <t>Professional and scientific instruments</t>
  </si>
  <si>
    <t xml:space="preserve">Prefabricated building and building materials </t>
  </si>
  <si>
    <t>Beer and other alcohol</t>
  </si>
  <si>
    <t>Wine</t>
  </si>
  <si>
    <t>Textile fibres and their waste</t>
  </si>
  <si>
    <t>Kava</t>
  </si>
  <si>
    <t>Note:</t>
  </si>
  <si>
    <t xml:space="preserve">    1. Total values are subject to rounding off.</t>
  </si>
  <si>
    <t>Table 10</t>
  </si>
  <si>
    <t xml:space="preserve">2018  </t>
  </si>
  <si>
    <t>Chemicals and related products, n.e.s.</t>
  </si>
  <si>
    <t>Manufactured goods classified chiefly by material</t>
  </si>
  <si>
    <t>Animal and vegetable oils, fats and waxes</t>
  </si>
  <si>
    <t>Commodities and transactions not classified elsewhere in the SITC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</si>
</sst>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8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Symbol"/>
      <family val="1"/>
      <charset val="2"/>
    </font>
    <font>
      <b/>
      <i/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sz val="10"/>
      <name val="Cambria"/>
      <family val="1"/>
      <scheme val="major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32" fillId="0" borderId="0"/>
  </cellStyleXfs>
  <cellXfs count="508">
    <xf numFmtId="0" fontId="0" fillId="0" borderId="0" xfId="0"/>
    <xf numFmtId="0" fontId="5" fillId="0" borderId="4" xfId="0" applyFont="1" applyBorder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left" wrapText="1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3" borderId="4" xfId="0" applyNumberFormat="1" applyFont="1" applyFill="1" applyBorder="1"/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10" fillId="3" borderId="4" xfId="0" applyFont="1" applyFill="1" applyBorder="1"/>
    <xf numFmtId="0" fontId="6" fillId="3" borderId="4" xfId="0" applyFont="1" applyFill="1" applyBorder="1"/>
    <xf numFmtId="0" fontId="8" fillId="3" borderId="4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right"/>
    </xf>
    <xf numFmtId="0" fontId="8" fillId="3" borderId="4" xfId="0" applyFont="1" applyFill="1" applyBorder="1"/>
    <xf numFmtId="0" fontId="12" fillId="3" borderId="4" xfId="0" applyFont="1" applyFill="1" applyBorder="1"/>
    <xf numFmtId="0" fontId="9" fillId="3" borderId="4" xfId="0" applyFont="1" applyFill="1" applyBorder="1"/>
    <xf numFmtId="0" fontId="8" fillId="0" borderId="4" xfId="0" applyFont="1" applyFill="1" applyBorder="1" applyAlignment="1">
      <alignment horizontal="left" vertical="center"/>
    </xf>
    <xf numFmtId="3" fontId="6" fillId="0" borderId="4" xfId="1" applyNumberFormat="1" applyFont="1" applyBorder="1" applyAlignment="1"/>
    <xf numFmtId="0" fontId="5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4" xfId="0" applyFont="1" applyFill="1" applyBorder="1"/>
    <xf numFmtId="164" fontId="8" fillId="3" borderId="4" xfId="1" applyNumberFormat="1" applyFont="1" applyFill="1" applyBorder="1"/>
    <xf numFmtId="3" fontId="5" fillId="0" borderId="4" xfId="0" applyNumberFormat="1" applyFont="1" applyBorder="1"/>
    <xf numFmtId="0" fontId="2" fillId="3" borderId="4" xfId="0" applyFont="1" applyFill="1" applyBorder="1"/>
    <xf numFmtId="1" fontId="6" fillId="3" borderId="4" xfId="0" applyNumberFormat="1" applyFont="1" applyFill="1" applyBorder="1" applyAlignment="1">
      <alignment horizontal="right"/>
    </xf>
    <xf numFmtId="3" fontId="8" fillId="3" borderId="4" xfId="0" applyNumberFormat="1" applyFont="1" applyFill="1" applyBorder="1"/>
    <xf numFmtId="0" fontId="6" fillId="3" borderId="4" xfId="0" applyFont="1" applyFill="1" applyBorder="1" applyAlignment="1">
      <alignment horizontal="right" vertical="center"/>
    </xf>
    <xf numFmtId="0" fontId="7" fillId="3" borderId="4" xfId="0" applyFont="1" applyFill="1" applyBorder="1"/>
    <xf numFmtId="0" fontId="8" fillId="0" borderId="4" xfId="0" applyFont="1" applyFill="1" applyBorder="1" applyAlignment="1">
      <alignment wrapText="1"/>
    </xf>
    <xf numFmtId="3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10" fillId="3" borderId="4" xfId="0" applyNumberFormat="1" applyFont="1" applyFill="1" applyBorder="1"/>
    <xf numFmtId="0" fontId="8" fillId="0" borderId="4" xfId="0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/>
    </xf>
    <xf numFmtId="3" fontId="10" fillId="0" borderId="4" xfId="0" applyNumberFormat="1" applyFont="1" applyFill="1" applyBorder="1"/>
    <xf numFmtId="1" fontId="6" fillId="0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5" fillId="3" borderId="4" xfId="0" applyFont="1" applyFill="1" applyBorder="1"/>
    <xf numFmtId="3" fontId="20" fillId="3" borderId="4" xfId="0" applyNumberFormat="1" applyFont="1" applyFill="1" applyBorder="1"/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/>
    <xf numFmtId="3" fontId="8" fillId="3" borderId="4" xfId="0" applyNumberFormat="1" applyFont="1" applyFill="1" applyBorder="1" applyAlignment="1">
      <alignment horizontal="right"/>
    </xf>
    <xf numFmtId="3" fontId="5" fillId="3" borderId="4" xfId="0" applyNumberFormat="1" applyFont="1" applyFill="1" applyBorder="1"/>
    <xf numFmtId="0" fontId="8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/>
    <xf numFmtId="3" fontId="2" fillId="3" borderId="4" xfId="0" applyNumberFormat="1" applyFont="1" applyFill="1" applyBorder="1"/>
    <xf numFmtId="0" fontId="8" fillId="3" borderId="4" xfId="0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left"/>
    </xf>
    <xf numFmtId="3" fontId="6" fillId="0" borderId="4" xfId="0" quotePrefix="1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right"/>
    </xf>
    <xf numFmtId="0" fontId="4" fillId="0" borderId="4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164" fontId="6" fillId="3" borderId="4" xfId="1" applyNumberFormat="1" applyFont="1" applyFill="1" applyBorder="1"/>
    <xf numFmtId="164" fontId="5" fillId="0" borderId="4" xfId="1" applyNumberFormat="1" applyFont="1" applyFill="1" applyBorder="1"/>
    <xf numFmtId="0" fontId="5" fillId="0" borderId="4" xfId="0" applyFont="1" applyFill="1" applyBorder="1"/>
    <xf numFmtId="3" fontId="2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/>
    <xf numFmtId="3" fontId="6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164" fontId="6" fillId="0" borderId="4" xfId="1" applyNumberFormat="1" applyFont="1" applyFill="1" applyBorder="1"/>
    <xf numFmtId="164" fontId="5" fillId="3" borderId="4" xfId="1" applyNumberFormat="1" applyFont="1" applyFill="1" applyBorder="1"/>
    <xf numFmtId="3" fontId="8" fillId="3" borderId="1" xfId="0" quotePrefix="1" applyNumberFormat="1" applyFont="1" applyFill="1" applyBorder="1" applyAlignment="1">
      <alignment horizontal="left" vertical="center" wrapText="1"/>
    </xf>
    <xf numFmtId="3" fontId="8" fillId="0" borderId="4" xfId="0" quotePrefix="1" applyNumberFormat="1" applyFont="1" applyFill="1" applyBorder="1" applyAlignment="1">
      <alignment horizontal="left"/>
    </xf>
    <xf numFmtId="164" fontId="6" fillId="3" borderId="4" xfId="1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left" wrapText="1"/>
    </xf>
    <xf numFmtId="17" fontId="24" fillId="3" borderId="4" xfId="0" applyNumberFormat="1" applyFont="1" applyFill="1" applyBorder="1" applyAlignment="1">
      <alignment horizontal="left" vertical="center" wrapText="1"/>
    </xf>
    <xf numFmtId="17" fontId="24" fillId="3" borderId="4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 wrapText="1"/>
    </xf>
    <xf numFmtId="0" fontId="24" fillId="3" borderId="4" xfId="0" applyFont="1" applyFill="1" applyBorder="1" applyAlignment="1">
      <alignment horizontal="left" wrapText="1"/>
    </xf>
    <xf numFmtId="0" fontId="24" fillId="3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/>
    <xf numFmtId="0" fontId="2" fillId="3" borderId="2" xfId="0" applyFont="1" applyFill="1" applyBorder="1" applyAlignment="1">
      <alignment horizontal="center"/>
    </xf>
    <xf numFmtId="164" fontId="8" fillId="3" borderId="4" xfId="0" applyNumberFormat="1" applyFont="1" applyFill="1" applyBorder="1"/>
    <xf numFmtId="0" fontId="3" fillId="0" borderId="4" xfId="0" applyFont="1" applyFill="1" applyBorder="1"/>
    <xf numFmtId="3" fontId="3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left" wrapText="1"/>
    </xf>
    <xf numFmtId="1" fontId="8" fillId="3" borderId="2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left"/>
    </xf>
    <xf numFmtId="3" fontId="9" fillId="3" borderId="4" xfId="0" applyNumberFormat="1" applyFont="1" applyFill="1" applyBorder="1" applyAlignment="1">
      <alignment horizontal="left"/>
    </xf>
    <xf numFmtId="0" fontId="16" fillId="0" borderId="4" xfId="0" applyFont="1" applyFill="1" applyBorder="1" applyAlignment="1"/>
    <xf numFmtId="0" fontId="3" fillId="0" borderId="4" xfId="0" applyFont="1" applyFill="1" applyBorder="1" applyAlignment="1">
      <alignment horizontal="justify" vertical="top" wrapText="1"/>
    </xf>
    <xf numFmtId="0" fontId="20" fillId="0" borderId="4" xfId="0" applyFont="1" applyBorder="1" applyAlignment="1">
      <alignment horizontal="justify" vertical="top" wrapText="1"/>
    </xf>
    <xf numFmtId="3" fontId="13" fillId="0" borderId="2" xfId="0" applyNumberFormat="1" applyFont="1" applyBorder="1" applyAlignment="1">
      <alignment horizontal="right"/>
    </xf>
    <xf numFmtId="0" fontId="20" fillId="3" borderId="4" xfId="0" applyFont="1" applyFill="1" applyBorder="1" applyAlignment="1">
      <alignment horizontal="justify" vertical="top" wrapText="1"/>
    </xf>
    <xf numFmtId="3" fontId="6" fillId="3" borderId="4" xfId="0" applyNumberFormat="1" applyFont="1" applyFill="1" applyBorder="1" applyAlignment="1">
      <alignment vertical="center"/>
    </xf>
    <xf numFmtId="3" fontId="8" fillId="3" borderId="4" xfId="1" applyNumberFormat="1" applyFont="1" applyFill="1" applyBorder="1" applyAlignment="1"/>
    <xf numFmtId="17" fontId="24" fillId="3" borderId="5" xfId="0" applyNumberFormat="1" applyFont="1" applyFill="1" applyBorder="1" applyAlignment="1">
      <alignment horizontal="left" vertical="center" wrapText="1"/>
    </xf>
    <xf numFmtId="0" fontId="24" fillId="3" borderId="0" xfId="0" applyFont="1" applyFill="1" applyBorder="1"/>
    <xf numFmtId="0" fontId="5" fillId="3" borderId="4" xfId="0" applyFont="1" applyFill="1" applyBorder="1" applyAlignment="1"/>
    <xf numFmtId="3" fontId="25" fillId="4" borderId="4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left"/>
    </xf>
    <xf numFmtId="0" fontId="6" fillId="0" borderId="4" xfId="0" applyFont="1" applyFill="1" applyBorder="1" applyAlignment="1"/>
    <xf numFmtId="1" fontId="8" fillId="0" borderId="9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left"/>
    </xf>
    <xf numFmtId="1" fontId="8" fillId="3" borderId="1" xfId="0" applyNumberFormat="1" applyFont="1" applyFill="1" applyBorder="1" applyAlignment="1">
      <alignment horizontal="left" wrapText="1"/>
    </xf>
    <xf numFmtId="1" fontId="8" fillId="3" borderId="2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1" fontId="8" fillId="3" borderId="2" xfId="0" applyNumberFormat="1" applyFont="1" applyFill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164" fontId="24" fillId="3" borderId="4" xfId="1" applyNumberFormat="1" applyFont="1" applyFill="1" applyBorder="1" applyAlignment="1">
      <alignment horizontal="left" wrapText="1"/>
    </xf>
    <xf numFmtId="164" fontId="24" fillId="3" borderId="4" xfId="1" applyNumberFormat="1" applyFont="1" applyFill="1" applyBorder="1"/>
    <xf numFmtId="0" fontId="26" fillId="3" borderId="4" xfId="0" applyFont="1" applyFill="1" applyBorder="1"/>
    <xf numFmtId="3" fontId="26" fillId="3" borderId="4" xfId="0" applyNumberFormat="1" applyFont="1" applyFill="1" applyBorder="1"/>
    <xf numFmtId="0" fontId="27" fillId="3" borderId="4" xfId="0" applyFont="1" applyFill="1" applyBorder="1"/>
    <xf numFmtId="164" fontId="6" fillId="3" borderId="4" xfId="1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wrapText="1"/>
    </xf>
    <xf numFmtId="164" fontId="20" fillId="3" borderId="4" xfId="1" applyNumberFormat="1" applyFont="1" applyFill="1" applyBorder="1"/>
    <xf numFmtId="17" fontId="6" fillId="3" borderId="4" xfId="0" applyNumberFormat="1" applyFont="1" applyFill="1" applyBorder="1"/>
    <xf numFmtId="164" fontId="10" fillId="3" borderId="4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/>
    <xf numFmtId="3" fontId="13" fillId="0" borderId="2" xfId="0" applyNumberFormat="1" applyFont="1" applyBorder="1" applyAlignment="1"/>
    <xf numFmtId="3" fontId="5" fillId="0" borderId="4" xfId="0" applyNumberFormat="1" applyFont="1" applyBorder="1" applyAlignment="1">
      <alignment horizontal="right"/>
    </xf>
    <xf numFmtId="0" fontId="20" fillId="3" borderId="4" xfId="0" applyFont="1" applyFill="1" applyBorder="1" applyAlignment="1">
      <alignment wrapText="1"/>
    </xf>
    <xf numFmtId="164" fontId="6" fillId="3" borderId="4" xfId="1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/>
    </xf>
    <xf numFmtId="3" fontId="12" fillId="3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3" fontId="6" fillId="3" borderId="4" xfId="0" applyNumberFormat="1" applyFont="1" applyFill="1" applyBorder="1" applyAlignment="1">
      <alignment wrapText="1"/>
    </xf>
    <xf numFmtId="3" fontId="3" fillId="3" borderId="4" xfId="0" applyNumberFormat="1" applyFont="1" applyFill="1" applyBorder="1"/>
    <xf numFmtId="3" fontId="28" fillId="3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3" fontId="6" fillId="0" borderId="4" xfId="1" applyNumberFormat="1" applyFont="1" applyFill="1" applyBorder="1" applyAlignment="1"/>
    <xf numFmtId="0" fontId="6" fillId="0" borderId="2" xfId="0" applyFont="1" applyFill="1" applyBorder="1" applyAlignment="1"/>
    <xf numFmtId="0" fontId="16" fillId="0" borderId="2" xfId="0" applyFont="1" applyFill="1" applyBorder="1" applyAlignment="1"/>
    <xf numFmtId="0" fontId="16" fillId="0" borderId="2" xfId="0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9" fillId="3" borderId="4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3" fontId="10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3" fontId="9" fillId="3" borderId="4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 indent="2"/>
    </xf>
    <xf numFmtId="0" fontId="16" fillId="0" borderId="10" xfId="0" applyFont="1" applyFill="1" applyBorder="1" applyAlignment="1">
      <alignment horizontal="right" vertical="center" wrapText="1" indent="2"/>
    </xf>
    <xf numFmtId="0" fontId="16" fillId="0" borderId="7" xfId="0" applyFont="1" applyFill="1" applyBorder="1" applyAlignment="1">
      <alignment horizontal="right" vertical="center" wrapText="1" indent="2"/>
    </xf>
    <xf numFmtId="0" fontId="16" fillId="0" borderId="8" xfId="0" applyFont="1" applyFill="1" applyBorder="1" applyAlignment="1">
      <alignment horizontal="right" vertical="center" wrapText="1" indent="2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/>
    </xf>
    <xf numFmtId="0" fontId="16" fillId="0" borderId="10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vertical="top"/>
    </xf>
    <xf numFmtId="0" fontId="3" fillId="3" borderId="1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top"/>
    </xf>
    <xf numFmtId="0" fontId="16" fillId="3" borderId="10" xfId="0" applyFont="1" applyFill="1" applyBorder="1" applyAlignment="1">
      <alignment vertical="top"/>
    </xf>
    <xf numFmtId="0" fontId="16" fillId="3" borderId="6" xfId="0" applyFont="1" applyFill="1" applyBorder="1" applyAlignment="1">
      <alignment vertical="top"/>
    </xf>
    <xf numFmtId="0" fontId="16" fillId="3" borderId="11" xfId="0" applyFont="1" applyFill="1" applyBorder="1" applyAlignment="1">
      <alignment vertical="top"/>
    </xf>
    <xf numFmtId="0" fontId="16" fillId="3" borderId="7" xfId="0" applyFont="1" applyFill="1" applyBorder="1" applyAlignment="1">
      <alignment vertical="top"/>
    </xf>
    <xf numFmtId="0" fontId="16" fillId="3" borderId="8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wrapText="1"/>
    </xf>
    <xf numFmtId="0" fontId="16" fillId="3" borderId="3" xfId="0" applyFont="1" applyFill="1" applyBorder="1" applyAlignment="1"/>
    <xf numFmtId="0" fontId="16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0" fontId="7" fillId="3" borderId="4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16" fillId="0" borderId="2" xfId="0" applyFont="1" applyBorder="1" applyAlignment="1"/>
    <xf numFmtId="0" fontId="8" fillId="3" borderId="9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6" fillId="0" borderId="3" xfId="0" applyFont="1" applyBorder="1" applyAlignment="1"/>
    <xf numFmtId="0" fontId="16" fillId="0" borderId="4" xfId="0" applyFont="1" applyBorder="1" applyAlignment="1">
      <alignment horizontal="center"/>
    </xf>
    <xf numFmtId="0" fontId="0" fillId="0" borderId="2" xfId="0" applyBorder="1" applyAlignment="1"/>
    <xf numFmtId="0" fontId="7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/>
    <xf numFmtId="0" fontId="16" fillId="0" borderId="2" xfId="0" applyFont="1" applyFill="1" applyBorder="1" applyAlignment="1"/>
    <xf numFmtId="3" fontId="6" fillId="0" borderId="4" xfId="1" applyNumberFormat="1" applyFont="1" applyFill="1" applyBorder="1"/>
    <xf numFmtId="3" fontId="6" fillId="3" borderId="4" xfId="1" applyNumberFormat="1" applyFont="1" applyFill="1" applyBorder="1"/>
    <xf numFmtId="3" fontId="8" fillId="0" borderId="4" xfId="1" applyNumberFormat="1" applyFont="1" applyFill="1" applyBorder="1"/>
    <xf numFmtId="3" fontId="6" fillId="0" borderId="4" xfId="1" applyNumberFormat="1" applyFont="1" applyFill="1" applyBorder="1" applyAlignment="1">
      <alignment horizontal="right"/>
    </xf>
    <xf numFmtId="3" fontId="16" fillId="0" borderId="0" xfId="1" applyNumberFormat="1" applyFont="1" applyFill="1"/>
    <xf numFmtId="3" fontId="5" fillId="3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6" fillId="0" borderId="4" xfId="1" applyNumberFormat="1" applyFont="1" applyBorder="1"/>
    <xf numFmtId="3" fontId="3" fillId="0" borderId="4" xfId="1" applyNumberFormat="1" applyFont="1" applyBorder="1" applyAlignment="1">
      <alignment horizontal="right"/>
    </xf>
    <xf numFmtId="3" fontId="6" fillId="3" borderId="4" xfId="1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3" fontId="8" fillId="0" borderId="4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0" fillId="0" borderId="2" xfId="0" applyBorder="1" applyAlignment="1">
      <alignment wrapText="1"/>
    </xf>
    <xf numFmtId="1" fontId="8" fillId="3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3" fontId="9" fillId="3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5" fillId="3" borderId="4" xfId="1" applyNumberFormat="1" applyFont="1" applyFill="1" applyBorder="1" applyAlignment="1"/>
    <xf numFmtId="3" fontId="3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3" fontId="6" fillId="3" borderId="4" xfId="1" applyNumberFormat="1" applyFont="1" applyFill="1" applyBorder="1" applyAlignment="1"/>
    <xf numFmtId="3" fontId="3" fillId="3" borderId="4" xfId="1" applyNumberFormat="1" applyFont="1" applyFill="1" applyBorder="1" applyAlignment="1"/>
    <xf numFmtId="3" fontId="3" fillId="3" borderId="4" xfId="1" applyNumberFormat="1" applyFont="1" applyFill="1" applyBorder="1" applyAlignment="1">
      <alignment horizontal="right"/>
    </xf>
    <xf numFmtId="3" fontId="5" fillId="3" borderId="4" xfId="1" applyNumberFormat="1" applyFont="1" applyFill="1" applyBorder="1" applyAlignment="1">
      <alignment horizontal="right" wrapText="1"/>
    </xf>
    <xf numFmtId="3" fontId="5" fillId="3" borderId="4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4" xfId="1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/>
    <xf numFmtId="0" fontId="16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3" fontId="20" fillId="0" borderId="4" xfId="0" applyNumberFormat="1" applyFont="1" applyFill="1" applyBorder="1"/>
    <xf numFmtId="3" fontId="6" fillId="3" borderId="4" xfId="1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3" fontId="2" fillId="3" borderId="12" xfId="0" applyNumberFormat="1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4" xfId="0" applyFont="1" applyFill="1" applyBorder="1"/>
    <xf numFmtId="0" fontId="22" fillId="3" borderId="13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0" fillId="3" borderId="4" xfId="2" applyFont="1" applyFill="1" applyBorder="1" applyAlignment="1">
      <alignment wrapText="1"/>
    </xf>
    <xf numFmtId="3" fontId="20" fillId="3" borderId="4" xfId="2" applyNumberFormat="1" applyFont="1" applyFill="1" applyBorder="1" applyAlignment="1">
      <alignment wrapText="1"/>
    </xf>
    <xf numFmtId="3" fontId="20" fillId="3" borderId="4" xfId="0" applyNumberFormat="1" applyFont="1" applyFill="1" applyBorder="1" applyAlignment="1">
      <alignment wrapText="1"/>
    </xf>
    <xf numFmtId="3" fontId="17" fillId="3" borderId="4" xfId="0" applyNumberFormat="1" applyFont="1" applyFill="1" applyBorder="1"/>
    <xf numFmtId="164" fontId="3" fillId="3" borderId="4" xfId="1" applyNumberFormat="1" applyFont="1" applyFill="1" applyBorder="1"/>
    <xf numFmtId="0" fontId="30" fillId="0" borderId="4" xfId="0" applyFont="1" applyFill="1" applyBorder="1"/>
    <xf numFmtId="0" fontId="33" fillId="0" borderId="4" xfId="0" applyFont="1" applyFill="1" applyBorder="1" applyAlignment="1">
      <alignment horizontal="center"/>
    </xf>
    <xf numFmtId="0" fontId="29" fillId="0" borderId="4" xfId="0" applyFont="1" applyFill="1" applyBorder="1" applyAlignment="1"/>
    <xf numFmtId="0" fontId="33" fillId="0" borderId="4" xfId="0" applyFont="1" applyFill="1" applyBorder="1" applyAlignment="1">
      <alignment horizontal="right"/>
    </xf>
    <xf numFmtId="0" fontId="34" fillId="0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/>
    </xf>
    <xf numFmtId="0" fontId="29" fillId="0" borderId="4" xfId="0" applyFont="1" applyFill="1" applyBorder="1"/>
    <xf numFmtId="3" fontId="35" fillId="0" borderId="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3" fontId="29" fillId="0" borderId="4" xfId="1" applyNumberFormat="1" applyFont="1" applyFill="1" applyBorder="1" applyAlignment="1">
      <alignment horizontal="right"/>
    </xf>
    <xf numFmtId="0" fontId="34" fillId="0" borderId="4" xfId="0" applyFont="1" applyFill="1" applyBorder="1" applyAlignment="1">
      <alignment horizontal="center"/>
    </xf>
    <xf numFmtId="3" fontId="29" fillId="0" borderId="4" xfId="0" applyNumberFormat="1" applyFont="1" applyFill="1" applyBorder="1"/>
    <xf numFmtId="0" fontId="33" fillId="0" borderId="4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4" xfId="0" applyFont="1" applyFill="1" applyBorder="1"/>
    <xf numFmtId="3" fontId="30" fillId="0" borderId="4" xfId="0" applyNumberFormat="1" applyFont="1" applyFill="1" applyBorder="1"/>
    <xf numFmtId="3" fontId="30" fillId="0" borderId="4" xfId="1" applyNumberFormat="1" applyFont="1" applyFill="1" applyBorder="1" applyAlignment="1">
      <alignment horizontal="right"/>
    </xf>
    <xf numFmtId="3" fontId="36" fillId="0" borderId="4" xfId="0" applyNumberFormat="1" applyFont="1" applyFill="1" applyBorder="1" applyAlignment="1">
      <alignment horizontal="center"/>
    </xf>
    <xf numFmtId="3" fontId="36" fillId="0" borderId="4" xfId="0" applyNumberFormat="1" applyFont="1" applyFill="1" applyBorder="1" applyAlignment="1">
      <alignment horizontal="right"/>
    </xf>
    <xf numFmtId="3" fontId="30" fillId="0" borderId="4" xfId="1" applyNumberFormat="1" applyFont="1" applyFill="1" applyBorder="1"/>
    <xf numFmtId="3" fontId="30" fillId="0" borderId="4" xfId="1" quotePrefix="1" applyNumberFormat="1" applyFont="1" applyFill="1" applyBorder="1"/>
    <xf numFmtId="3" fontId="30" fillId="0" borderId="4" xfId="0" quotePrefix="1" applyNumberFormat="1" applyFont="1" applyFill="1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8" fillId="3" borderId="4" xfId="0" applyFont="1" applyFill="1" applyBorder="1"/>
    <xf numFmtId="0" fontId="38" fillId="3" borderId="4" xfId="0" applyFont="1" applyFill="1" applyBorder="1" applyAlignment="1">
      <alignment horizontal="right" indent="1"/>
    </xf>
    <xf numFmtId="0" fontId="38" fillId="0" borderId="4" xfId="0" applyFont="1" applyFill="1" applyBorder="1"/>
    <xf numFmtId="0" fontId="39" fillId="3" borderId="4" xfId="0" applyFont="1" applyFill="1" applyBorder="1" applyAlignment="1">
      <alignment horizontal="center"/>
    </xf>
    <xf numFmtId="0" fontId="39" fillId="0" borderId="4" xfId="0" applyFont="1" applyFill="1" applyBorder="1"/>
    <xf numFmtId="0" fontId="39" fillId="3" borderId="4" xfId="0" applyFont="1" applyFill="1" applyBorder="1" applyAlignment="1">
      <alignment vertical="center"/>
    </xf>
    <xf numFmtId="0" fontId="39" fillId="3" borderId="4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right" indent="1"/>
    </xf>
    <xf numFmtId="0" fontId="39" fillId="3" borderId="4" xfId="0" applyNumberFormat="1" applyFont="1" applyFill="1" applyBorder="1" applyAlignment="1">
      <alignment horizontal="right" vertical="center"/>
    </xf>
    <xf numFmtId="49" fontId="39" fillId="3" borderId="4" xfId="0" applyNumberFormat="1" applyFont="1" applyFill="1" applyBorder="1" applyAlignment="1">
      <alignment horizontal="right" vertical="center"/>
    </xf>
    <xf numFmtId="49" fontId="39" fillId="3" borderId="4" xfId="0" applyNumberFormat="1" applyFont="1" applyFill="1" applyBorder="1" applyAlignment="1">
      <alignment horizontal="right" vertical="center" indent="1"/>
    </xf>
    <xf numFmtId="165" fontId="39" fillId="3" borderId="4" xfId="0" applyNumberFormat="1" applyFont="1" applyFill="1" applyBorder="1" applyAlignment="1">
      <alignment horizontal="right"/>
    </xf>
    <xf numFmtId="168" fontId="39" fillId="3" borderId="4" xfId="0" applyNumberFormat="1" applyFont="1" applyFill="1" applyBorder="1" applyAlignment="1">
      <alignment horizontal="right"/>
    </xf>
    <xf numFmtId="168" fontId="39" fillId="3" borderId="4" xfId="0" applyNumberFormat="1" applyFont="1" applyFill="1" applyBorder="1" applyAlignment="1">
      <alignment horizontal="right" indent="1"/>
    </xf>
    <xf numFmtId="0" fontId="38" fillId="3" borderId="4" xfId="0" applyFont="1" applyFill="1" applyBorder="1" applyAlignment="1">
      <alignment vertical="center" wrapText="1"/>
    </xf>
    <xf numFmtId="0" fontId="0" fillId="3" borderId="4" xfId="0" applyFill="1" applyBorder="1" applyAlignment="1"/>
    <xf numFmtId="0" fontId="38" fillId="3" borderId="4" xfId="0" applyFont="1" applyFill="1" applyBorder="1" applyAlignment="1"/>
    <xf numFmtId="0" fontId="39" fillId="3" borderId="4" xfId="0" applyFont="1" applyFill="1" applyBorder="1" applyAlignment="1">
      <alignment vertical="center" wrapText="1"/>
    </xf>
    <xf numFmtId="3" fontId="38" fillId="3" borderId="4" xfId="0" applyNumberFormat="1" applyFont="1" applyFill="1" applyBorder="1"/>
    <xf numFmtId="0" fontId="38" fillId="3" borderId="4" xfId="0" applyFont="1" applyFill="1" applyBorder="1" applyAlignment="1">
      <alignment horizontal="left" indent="2"/>
    </xf>
    <xf numFmtId="0" fontId="38" fillId="3" borderId="4" xfId="0" applyFont="1" applyFill="1" applyBorder="1" applyAlignment="1">
      <alignment horizontal="left" vertical="center" indent="2"/>
    </xf>
    <xf numFmtId="0" fontId="38" fillId="3" borderId="4" xfId="0" applyNumberFormat="1" applyFont="1" applyFill="1" applyBorder="1" applyAlignment="1">
      <alignment horizontal="left" indent="2"/>
    </xf>
    <xf numFmtId="0" fontId="38" fillId="3" borderId="4" xfId="0" applyFont="1" applyFill="1" applyBorder="1" applyAlignment="1">
      <alignment horizontal="left" vertical="center" wrapText="1" indent="2"/>
    </xf>
    <xf numFmtId="164" fontId="38" fillId="0" borderId="4" xfId="1" applyNumberFormat="1" applyFont="1" applyFill="1" applyBorder="1"/>
    <xf numFmtId="0" fontId="39" fillId="3" borderId="4" xfId="0" applyFont="1" applyFill="1" applyBorder="1" applyAlignment="1">
      <alignment horizontal="left" wrapText="1"/>
    </xf>
    <xf numFmtId="0" fontId="38" fillId="3" borderId="4" xfId="0" applyFont="1" applyFill="1" applyBorder="1" applyAlignment="1">
      <alignment horizontal="left" vertical="center" wrapText="1" indent="1"/>
    </xf>
    <xf numFmtId="0" fontId="40" fillId="3" borderId="4" xfId="0" applyFont="1" applyFill="1" applyBorder="1"/>
    <xf numFmtId="165" fontId="39" fillId="3" borderId="4" xfId="0" applyNumberFormat="1" applyFont="1" applyFill="1" applyBorder="1" applyAlignment="1"/>
    <xf numFmtId="165" fontId="39" fillId="3" borderId="4" xfId="1" applyNumberFormat="1" applyFont="1" applyFill="1" applyBorder="1" applyAlignment="1"/>
    <xf numFmtId="165" fontId="39" fillId="3" borderId="4" xfId="1" applyNumberFormat="1" applyFont="1" applyFill="1" applyBorder="1" applyAlignment="1">
      <alignment horizontal="right" indent="1"/>
    </xf>
    <xf numFmtId="3" fontId="39" fillId="3" borderId="4" xfId="1" applyNumberFormat="1" applyFont="1" applyFill="1" applyBorder="1" applyAlignment="1"/>
    <xf numFmtId="0" fontId="38" fillId="0" borderId="4" xfId="0" applyFont="1" applyFill="1" applyBorder="1" applyAlignment="1">
      <alignment horizontal="right" indent="1"/>
    </xf>
    <xf numFmtId="0" fontId="10" fillId="0" borderId="4" xfId="0" applyFont="1" applyFill="1" applyBorder="1" applyAlignment="1">
      <alignment horizontal="left" vertical="center" indent="2"/>
    </xf>
    <xf numFmtId="164" fontId="38" fillId="0" borderId="4" xfId="1" applyNumberFormat="1" applyFont="1" applyFill="1" applyBorder="1" applyAlignment="1">
      <alignment horizontal="right" indent="1"/>
    </xf>
    <xf numFmtId="0" fontId="31" fillId="3" borderId="4" xfId="0" applyFont="1" applyFill="1" applyBorder="1"/>
    <xf numFmtId="0" fontId="31" fillId="3" borderId="1" xfId="0" applyFont="1" applyFill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31" fillId="0" borderId="4" xfId="0" applyFont="1" applyFill="1" applyBorder="1"/>
    <xf numFmtId="0" fontId="2" fillId="3" borderId="1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3" fontId="38" fillId="3" borderId="4" xfId="0" applyNumberFormat="1" applyFont="1" applyFill="1" applyBorder="1" applyAlignment="1">
      <alignment horizontal="right" indent="1"/>
    </xf>
    <xf numFmtId="3" fontId="5" fillId="3" borderId="4" xfId="1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3" fontId="39" fillId="3" borderId="4" xfId="1" applyNumberFormat="1" applyFont="1" applyFill="1" applyBorder="1" applyAlignment="1">
      <alignment horizontal="right"/>
    </xf>
    <xf numFmtId="3" fontId="38" fillId="3" borderId="4" xfId="1" applyNumberFormat="1" applyFont="1" applyFill="1" applyBorder="1" applyAlignment="1">
      <alignment horizontal="right"/>
    </xf>
    <xf numFmtId="3" fontId="38" fillId="3" borderId="4" xfId="0" applyNumberFormat="1" applyFont="1" applyFill="1" applyBorder="1" applyAlignment="1">
      <alignment horizontal="right"/>
    </xf>
    <xf numFmtId="3" fontId="39" fillId="3" borderId="4" xfId="0" applyNumberFormat="1" applyFont="1" applyFill="1" applyBorder="1" applyAlignment="1">
      <alignment horizontal="right"/>
    </xf>
    <xf numFmtId="3" fontId="38" fillId="3" borderId="4" xfId="0" quotePrefix="1" applyNumberFormat="1" applyFont="1" applyFill="1" applyBorder="1" applyAlignment="1">
      <alignment horizontal="right"/>
    </xf>
    <xf numFmtId="3" fontId="38" fillId="3" borderId="4" xfId="1" quotePrefix="1" applyNumberFormat="1" applyFont="1" applyFill="1" applyBorder="1" applyAlignment="1">
      <alignment horizontal="right"/>
    </xf>
    <xf numFmtId="3" fontId="38" fillId="3" borderId="4" xfId="0" applyNumberFormat="1" applyFont="1" applyFill="1" applyBorder="1" applyAlignment="1"/>
    <xf numFmtId="3" fontId="38" fillId="3" borderId="4" xfId="1" applyNumberFormat="1" applyFont="1" applyFill="1" applyBorder="1" applyAlignment="1"/>
    <xf numFmtId="0" fontId="39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39" fillId="3" borderId="4" xfId="0" quotePrefix="1" applyFont="1" applyFill="1" applyBorder="1" applyAlignment="1">
      <alignment wrapText="1"/>
    </xf>
    <xf numFmtId="0" fontId="24" fillId="3" borderId="4" xfId="0" applyNumberFormat="1" applyFont="1" applyFill="1" applyBorder="1" applyAlignment="1">
      <alignment horizontal="left" wrapText="1" indent="2"/>
    </xf>
    <xf numFmtId="164" fontId="24" fillId="3" borderId="4" xfId="1" applyNumberFormat="1" applyFont="1" applyFill="1" applyBorder="1" applyAlignment="1">
      <alignment horizontal="left" wrapText="1" indent="2"/>
    </xf>
    <xf numFmtId="0" fontId="39" fillId="3" borderId="4" xfId="0" applyFont="1" applyFill="1" applyBorder="1"/>
    <xf numFmtId="0" fontId="41" fillId="3" borderId="4" xfId="0" applyFont="1" applyFill="1" applyBorder="1" applyAlignment="1">
      <alignment horizontal="left" vertical="center" indent="2"/>
    </xf>
    <xf numFmtId="165" fontId="41" fillId="3" borderId="4" xfId="1" applyNumberFormat="1" applyFont="1" applyFill="1" applyBorder="1" applyAlignment="1">
      <alignment horizontal="left" indent="2"/>
    </xf>
    <xf numFmtId="165" fontId="41" fillId="3" borderId="4" xfId="1" applyNumberFormat="1" applyFont="1" applyFill="1" applyBorder="1" applyAlignment="1">
      <alignment horizontal="left" indent="3"/>
    </xf>
    <xf numFmtId="3" fontId="41" fillId="3" borderId="4" xfId="1" applyNumberFormat="1" applyFont="1" applyFill="1" applyBorder="1" applyAlignment="1">
      <alignment horizontal="left" indent="2"/>
    </xf>
    <xf numFmtId="0" fontId="10" fillId="3" borderId="4" xfId="0" applyFont="1" applyFill="1" applyBorder="1" applyAlignment="1">
      <alignment horizontal="left" vertical="center" indent="2"/>
    </xf>
    <xf numFmtId="0" fontId="10" fillId="3" borderId="4" xfId="0" applyFont="1" applyFill="1" applyBorder="1" applyAlignment="1">
      <alignment vertical="center"/>
    </xf>
    <xf numFmtId="3" fontId="41" fillId="3" borderId="4" xfId="1" applyNumberFormat="1" applyFont="1" applyFill="1" applyBorder="1" applyAlignment="1">
      <alignment horizontal="left" indent="3"/>
    </xf>
    <xf numFmtId="3" fontId="10" fillId="3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8" fillId="3" borderId="4" xfId="0" quotePrefix="1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/>
    </xf>
    <xf numFmtId="3" fontId="13" fillId="0" borderId="4" xfId="0" applyNumberFormat="1" applyFont="1" applyBorder="1" applyAlignment="1"/>
    <xf numFmtId="3" fontId="16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 wrapText="1"/>
    </xf>
    <xf numFmtId="0" fontId="44" fillId="3" borderId="4" xfId="0" applyFont="1" applyFill="1" applyBorder="1" applyAlignment="1"/>
    <xf numFmtId="0" fontId="45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3" fontId="42" fillId="3" borderId="5" xfId="1" applyNumberFormat="1" applyFont="1" applyFill="1" applyBorder="1" applyAlignment="1">
      <alignment horizontal="right" vertical="center" wrapText="1"/>
    </xf>
    <xf numFmtId="3" fontId="42" fillId="3" borderId="4" xfId="1" applyNumberFormat="1" applyFont="1" applyFill="1" applyBorder="1" applyAlignment="1">
      <alignment horizontal="right" wrapText="1"/>
    </xf>
    <xf numFmtId="3" fontId="42" fillId="3" borderId="4" xfId="1" applyNumberFormat="1" applyFont="1" applyFill="1" applyBorder="1" applyAlignment="1">
      <alignment horizontal="right"/>
    </xf>
    <xf numFmtId="3" fontId="8" fillId="3" borderId="4" xfId="1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/>
    </xf>
    <xf numFmtId="0" fontId="2" fillId="3" borderId="9" xfId="0" applyFont="1" applyFill="1" applyBorder="1" applyAlignment="1"/>
    <xf numFmtId="0" fontId="16" fillId="3" borderId="10" xfId="0" applyFont="1" applyFill="1" applyBorder="1" applyAlignment="1"/>
    <xf numFmtId="0" fontId="16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left"/>
    </xf>
    <xf numFmtId="0" fontId="16" fillId="3" borderId="7" xfId="0" applyFont="1" applyFill="1" applyBorder="1" applyAlignment="1"/>
    <xf numFmtId="0" fontId="16" fillId="3" borderId="8" xfId="0" applyFont="1" applyFill="1" applyBorder="1" applyAlignment="1"/>
    <xf numFmtId="0" fontId="16" fillId="3" borderId="5" xfId="0" applyFont="1" applyFill="1" applyBorder="1" applyAlignment="1">
      <alignment horizontal="left"/>
    </xf>
    <xf numFmtId="0" fontId="6" fillId="3" borderId="4" xfId="2" applyFont="1" applyFill="1" applyBorder="1" applyAlignment="1">
      <alignment wrapText="1"/>
    </xf>
    <xf numFmtId="0" fontId="3" fillId="3" borderId="4" xfId="0" applyFont="1" applyFill="1" applyBorder="1" applyAlignment="1"/>
    <xf numFmtId="3" fontId="6" fillId="3" borderId="4" xfId="1" quotePrefix="1" applyNumberFormat="1" applyFont="1" applyFill="1" applyBorder="1" applyAlignment="1">
      <alignment horizontal="right"/>
    </xf>
    <xf numFmtId="3" fontId="6" fillId="3" borderId="4" xfId="1" applyNumberFormat="1" applyFont="1" applyFill="1" applyBorder="1" applyAlignment="1">
      <alignment wrapText="1"/>
    </xf>
    <xf numFmtId="3" fontId="6" fillId="3" borderId="0" xfId="0" applyNumberFormat="1" applyFont="1" applyFill="1"/>
    <xf numFmtId="164" fontId="6" fillId="3" borderId="4" xfId="1" applyNumberFormat="1" applyFont="1" applyFill="1" applyBorder="1" applyAlignment="1">
      <alignment wrapText="1"/>
    </xf>
    <xf numFmtId="3" fontId="8" fillId="3" borderId="4" xfId="0" applyNumberFormat="1" applyFont="1" applyFill="1" applyBorder="1" applyAlignment="1">
      <alignment wrapText="1"/>
    </xf>
    <xf numFmtId="3" fontId="8" fillId="3" borderId="4" xfId="1" applyNumberFormat="1" applyFont="1" applyFill="1" applyBorder="1" applyAlignment="1">
      <alignment wrapText="1"/>
    </xf>
    <xf numFmtId="3" fontId="6" fillId="3" borderId="4" xfId="0" applyNumberFormat="1" applyFont="1" applyFill="1" applyBorder="1" applyAlignment="1">
      <alignment horizontal="left" wrapText="1"/>
    </xf>
    <xf numFmtId="164" fontId="5" fillId="3" borderId="4" xfId="0" applyNumberFormat="1" applyFont="1" applyFill="1" applyBorder="1"/>
    <xf numFmtId="0" fontId="21" fillId="3" borderId="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43" fillId="0" borderId="1" xfId="0" applyFont="1" applyBorder="1" applyAlignment="1">
      <alignment horizontal="center" wrapText="1"/>
    </xf>
    <xf numFmtId="49" fontId="7" fillId="0" borderId="1" xfId="4" applyNumberFormat="1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39" fillId="3" borderId="4" xfId="0" applyFont="1" applyFill="1" applyBorder="1" applyAlignment="1">
      <alignment horizontal="center" wrapText="1"/>
    </xf>
    <xf numFmtId="0" fontId="39" fillId="3" borderId="4" xfId="0" applyFont="1" applyFill="1" applyBorder="1" applyAlignment="1">
      <alignment horizontal="right"/>
    </xf>
    <xf numFmtId="0" fontId="0" fillId="0" borderId="4" xfId="0" applyBorder="1" applyAlignment="1"/>
    <xf numFmtId="0" fontId="39" fillId="0" borderId="4" xfId="0" applyFont="1" applyFill="1" applyBorder="1" applyAlignment="1">
      <alignment vertical="center"/>
    </xf>
    <xf numFmtId="0" fontId="39" fillId="0" borderId="4" xfId="0" applyFont="1" applyFill="1" applyBorder="1" applyAlignment="1">
      <alignment horizontal="right"/>
    </xf>
    <xf numFmtId="49" fontId="39" fillId="0" borderId="4" xfId="0" applyNumberFormat="1" applyFont="1" applyFill="1" applyBorder="1" applyAlignment="1">
      <alignment horizontal="right"/>
    </xf>
    <xf numFmtId="0" fontId="39" fillId="0" borderId="4" xfId="0" applyFont="1" applyFill="1" applyBorder="1" applyAlignment="1">
      <alignment horizontal="right" indent="1"/>
    </xf>
    <xf numFmtId="165" fontId="39" fillId="0" borderId="4" xfId="0" applyNumberFormat="1" applyFont="1" applyFill="1" applyBorder="1" applyAlignment="1">
      <alignment horizontal="right"/>
    </xf>
    <xf numFmtId="168" fontId="39" fillId="0" borderId="4" xfId="0" applyNumberFormat="1" applyFont="1" applyFill="1" applyBorder="1" applyAlignment="1">
      <alignment horizontal="right"/>
    </xf>
    <xf numFmtId="168" fontId="39" fillId="0" borderId="4" xfId="0" applyNumberFormat="1" applyFont="1" applyFill="1" applyBorder="1" applyAlignment="1">
      <alignment horizontal="right" indent="1"/>
    </xf>
    <xf numFmtId="37" fontId="39" fillId="0" borderId="4" xfId="1" applyNumberFormat="1" applyFont="1" applyFill="1" applyBorder="1" applyAlignment="1"/>
    <xf numFmtId="0" fontId="38" fillId="0" borderId="4" xfId="0" applyFont="1" applyFill="1" applyBorder="1" applyAlignment="1">
      <alignment horizontal="left" vertical="center" indent="2"/>
    </xf>
    <xf numFmtId="37" fontId="38" fillId="0" borderId="4" xfId="1" applyNumberFormat="1" applyFont="1" applyFill="1" applyBorder="1" applyAlignment="1"/>
    <xf numFmtId="37" fontId="5" fillId="0" borderId="4" xfId="1" applyNumberFormat="1" applyFont="1" applyFill="1" applyBorder="1" applyAlignment="1"/>
    <xf numFmtId="0" fontId="38" fillId="0" borderId="4" xfId="0" applyFont="1" applyFill="1" applyBorder="1" applyAlignment="1">
      <alignment horizontal="left" indent="2"/>
    </xf>
    <xf numFmtId="0" fontId="38" fillId="0" borderId="4" xfId="0" applyFont="1" applyFill="1" applyBorder="1" applyAlignment="1">
      <alignment horizontal="left" vertical="center" indent="4"/>
    </xf>
    <xf numFmtId="165" fontId="38" fillId="0" borderId="4" xfId="0" applyNumberFormat="1" applyFont="1" applyFill="1" applyBorder="1"/>
    <xf numFmtId="0" fontId="40" fillId="0" borderId="4" xfId="0" applyFont="1" applyFill="1" applyBorder="1"/>
    <xf numFmtId="164" fontId="39" fillId="0" borderId="4" xfId="1" applyNumberFormat="1" applyFont="1" applyFill="1" applyBorder="1" applyAlignment="1"/>
    <xf numFmtId="165" fontId="39" fillId="0" borderId="4" xfId="1" applyNumberFormat="1" applyFont="1" applyFill="1" applyBorder="1" applyAlignment="1"/>
    <xf numFmtId="165" fontId="39" fillId="0" borderId="4" xfId="1" applyNumberFormat="1" applyFont="1" applyFill="1" applyBorder="1" applyAlignment="1">
      <alignment horizontal="right" indent="1"/>
    </xf>
    <xf numFmtId="164" fontId="38" fillId="0" borderId="4" xfId="1" applyNumberFormat="1" applyFont="1" applyFill="1" applyBorder="1" applyAlignment="1">
      <alignment horizontal="left" indent="2"/>
    </xf>
    <xf numFmtId="165" fontId="38" fillId="0" borderId="4" xfId="1" applyNumberFormat="1" applyFont="1" applyFill="1" applyBorder="1" applyAlignment="1">
      <alignment horizontal="left" indent="3"/>
    </xf>
    <xf numFmtId="3" fontId="38" fillId="0" borderId="4" xfId="0" applyNumberFormat="1" applyFont="1" applyFill="1" applyBorder="1"/>
    <xf numFmtId="164" fontId="38" fillId="0" borderId="4" xfId="0" applyNumberFormat="1" applyFont="1" applyFill="1" applyBorder="1"/>
    <xf numFmtId="37" fontId="39" fillId="0" borderId="4" xfId="0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Exp_SITC1_Cty" xfId="2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zoomScale="130" zoomScaleNormal="130" workbookViewId="0">
      <pane xSplit="2" ySplit="4" topLeftCell="C20" activePane="bottomRight" state="frozen"/>
      <selection pane="topRight" activeCell="C1" sqref="C1"/>
      <selection pane="bottomLeft" activeCell="A6" sqref="A6"/>
      <selection pane="bottomRight" activeCell="E23" sqref="E23:F23"/>
    </sheetView>
  </sheetViews>
  <sheetFormatPr defaultRowHeight="13.8" x14ac:dyDescent="0.25"/>
  <cols>
    <col min="1" max="1" width="9.109375" style="121" customWidth="1"/>
    <col min="2" max="2" width="11.109375" style="121" customWidth="1"/>
    <col min="3" max="3" width="11.44140625" style="15" customWidth="1"/>
    <col min="4" max="4" width="15.5546875" style="15" customWidth="1"/>
    <col min="5" max="5" width="11.6640625" style="15" customWidth="1"/>
    <col min="6" max="6" width="12.5546875" style="15" customWidth="1"/>
    <col min="7" max="7" width="14.6640625" style="15" bestFit="1" customWidth="1"/>
    <col min="8" max="8" width="9.109375" style="15"/>
    <col min="9" max="9" width="14.5546875" style="15" bestFit="1" customWidth="1"/>
    <col min="10" max="10" width="10.109375" style="15" bestFit="1" customWidth="1"/>
    <col min="11" max="11" width="14.5546875" style="15" bestFit="1" customWidth="1"/>
    <col min="12" max="12" width="9.109375" style="15"/>
    <col min="13" max="13" width="12.88671875" style="15" bestFit="1" customWidth="1"/>
    <col min="14" max="239" width="9.109375" style="15"/>
    <col min="240" max="240" width="14.33203125" style="15" customWidth="1"/>
    <col min="241" max="241" width="16.5546875" style="15" customWidth="1"/>
    <col min="242" max="242" width="17.44140625" style="15" customWidth="1"/>
    <col min="243" max="243" width="15.6640625" style="15" customWidth="1"/>
    <col min="244" max="244" width="16.5546875" style="15" customWidth="1"/>
    <col min="245" max="245" width="17.5546875" style="15" customWidth="1"/>
    <col min="246" max="246" width="9.109375" style="15"/>
    <col min="247" max="247" width="10.33203125" style="15" bestFit="1" customWidth="1"/>
    <col min="248" max="248" width="9.109375" style="15"/>
    <col min="249" max="250" width="10.109375" style="15" bestFit="1" customWidth="1"/>
    <col min="251" max="251" width="10.88671875" style="15" bestFit="1" customWidth="1"/>
    <col min="252" max="495" width="9.109375" style="15"/>
    <col min="496" max="496" width="14.33203125" style="15" customWidth="1"/>
    <col min="497" max="497" width="16.5546875" style="15" customWidth="1"/>
    <col min="498" max="498" width="17.44140625" style="15" customWidth="1"/>
    <col min="499" max="499" width="15.6640625" style="15" customWidth="1"/>
    <col min="500" max="500" width="16.5546875" style="15" customWidth="1"/>
    <col min="501" max="501" width="17.5546875" style="15" customWidth="1"/>
    <col min="502" max="502" width="9.109375" style="15"/>
    <col min="503" max="503" width="10.33203125" style="15" bestFit="1" customWidth="1"/>
    <col min="504" max="504" width="9.109375" style="15"/>
    <col min="505" max="506" width="10.109375" style="15" bestFit="1" customWidth="1"/>
    <col min="507" max="507" width="10.88671875" style="15" bestFit="1" customWidth="1"/>
    <col min="508" max="751" width="9.109375" style="15"/>
    <col min="752" max="752" width="14.33203125" style="15" customWidth="1"/>
    <col min="753" max="753" width="16.5546875" style="15" customWidth="1"/>
    <col min="754" max="754" width="17.44140625" style="15" customWidth="1"/>
    <col min="755" max="755" width="15.6640625" style="15" customWidth="1"/>
    <col min="756" max="756" width="16.5546875" style="15" customWidth="1"/>
    <col min="757" max="757" width="17.5546875" style="15" customWidth="1"/>
    <col min="758" max="758" width="9.109375" style="15"/>
    <col min="759" max="759" width="10.33203125" style="15" bestFit="1" customWidth="1"/>
    <col min="760" max="760" width="9.109375" style="15"/>
    <col min="761" max="762" width="10.109375" style="15" bestFit="1" customWidth="1"/>
    <col min="763" max="763" width="10.88671875" style="15" bestFit="1" customWidth="1"/>
    <col min="764" max="1007" width="9.109375" style="15"/>
    <col min="1008" max="1008" width="14.33203125" style="15" customWidth="1"/>
    <col min="1009" max="1009" width="16.5546875" style="15" customWidth="1"/>
    <col min="1010" max="1010" width="17.44140625" style="15" customWidth="1"/>
    <col min="1011" max="1011" width="15.6640625" style="15" customWidth="1"/>
    <col min="1012" max="1012" width="16.5546875" style="15" customWidth="1"/>
    <col min="1013" max="1013" width="17.5546875" style="15" customWidth="1"/>
    <col min="1014" max="1014" width="9.109375" style="15"/>
    <col min="1015" max="1015" width="10.33203125" style="15" bestFit="1" customWidth="1"/>
    <col min="1016" max="1016" width="9.109375" style="15"/>
    <col min="1017" max="1018" width="10.109375" style="15" bestFit="1" customWidth="1"/>
    <col min="1019" max="1019" width="10.88671875" style="15" bestFit="1" customWidth="1"/>
    <col min="1020" max="1263" width="9.109375" style="15"/>
    <col min="1264" max="1264" width="14.33203125" style="15" customWidth="1"/>
    <col min="1265" max="1265" width="16.5546875" style="15" customWidth="1"/>
    <col min="1266" max="1266" width="17.44140625" style="15" customWidth="1"/>
    <col min="1267" max="1267" width="15.6640625" style="15" customWidth="1"/>
    <col min="1268" max="1268" width="16.5546875" style="15" customWidth="1"/>
    <col min="1269" max="1269" width="17.5546875" style="15" customWidth="1"/>
    <col min="1270" max="1270" width="9.109375" style="15"/>
    <col min="1271" max="1271" width="10.33203125" style="15" bestFit="1" customWidth="1"/>
    <col min="1272" max="1272" width="9.109375" style="15"/>
    <col min="1273" max="1274" width="10.109375" style="15" bestFit="1" customWidth="1"/>
    <col min="1275" max="1275" width="10.88671875" style="15" bestFit="1" customWidth="1"/>
    <col min="1276" max="1519" width="9.109375" style="15"/>
    <col min="1520" max="1520" width="14.33203125" style="15" customWidth="1"/>
    <col min="1521" max="1521" width="16.5546875" style="15" customWidth="1"/>
    <col min="1522" max="1522" width="17.44140625" style="15" customWidth="1"/>
    <col min="1523" max="1523" width="15.6640625" style="15" customWidth="1"/>
    <col min="1524" max="1524" width="16.5546875" style="15" customWidth="1"/>
    <col min="1525" max="1525" width="17.5546875" style="15" customWidth="1"/>
    <col min="1526" max="1526" width="9.109375" style="15"/>
    <col min="1527" max="1527" width="10.33203125" style="15" bestFit="1" customWidth="1"/>
    <col min="1528" max="1528" width="9.109375" style="15"/>
    <col min="1529" max="1530" width="10.109375" style="15" bestFit="1" customWidth="1"/>
    <col min="1531" max="1531" width="10.88671875" style="15" bestFit="1" customWidth="1"/>
    <col min="1532" max="1775" width="9.109375" style="15"/>
    <col min="1776" max="1776" width="14.33203125" style="15" customWidth="1"/>
    <col min="1777" max="1777" width="16.5546875" style="15" customWidth="1"/>
    <col min="1778" max="1778" width="17.44140625" style="15" customWidth="1"/>
    <col min="1779" max="1779" width="15.6640625" style="15" customWidth="1"/>
    <col min="1780" max="1780" width="16.5546875" style="15" customWidth="1"/>
    <col min="1781" max="1781" width="17.5546875" style="15" customWidth="1"/>
    <col min="1782" max="1782" width="9.109375" style="15"/>
    <col min="1783" max="1783" width="10.33203125" style="15" bestFit="1" customWidth="1"/>
    <col min="1784" max="1784" width="9.109375" style="15"/>
    <col min="1785" max="1786" width="10.109375" style="15" bestFit="1" customWidth="1"/>
    <col min="1787" max="1787" width="10.88671875" style="15" bestFit="1" customWidth="1"/>
    <col min="1788" max="2031" width="9.109375" style="15"/>
    <col min="2032" max="2032" width="14.33203125" style="15" customWidth="1"/>
    <col min="2033" max="2033" width="16.5546875" style="15" customWidth="1"/>
    <col min="2034" max="2034" width="17.44140625" style="15" customWidth="1"/>
    <col min="2035" max="2035" width="15.6640625" style="15" customWidth="1"/>
    <col min="2036" max="2036" width="16.5546875" style="15" customWidth="1"/>
    <col min="2037" max="2037" width="17.5546875" style="15" customWidth="1"/>
    <col min="2038" max="2038" width="9.109375" style="15"/>
    <col min="2039" max="2039" width="10.33203125" style="15" bestFit="1" customWidth="1"/>
    <col min="2040" max="2040" width="9.109375" style="15"/>
    <col min="2041" max="2042" width="10.109375" style="15" bestFit="1" customWidth="1"/>
    <col min="2043" max="2043" width="10.88671875" style="15" bestFit="1" customWidth="1"/>
    <col min="2044" max="2287" width="9.109375" style="15"/>
    <col min="2288" max="2288" width="14.33203125" style="15" customWidth="1"/>
    <col min="2289" max="2289" width="16.5546875" style="15" customWidth="1"/>
    <col min="2290" max="2290" width="17.44140625" style="15" customWidth="1"/>
    <col min="2291" max="2291" width="15.6640625" style="15" customWidth="1"/>
    <col min="2292" max="2292" width="16.5546875" style="15" customWidth="1"/>
    <col min="2293" max="2293" width="17.5546875" style="15" customWidth="1"/>
    <col min="2294" max="2294" width="9.109375" style="15"/>
    <col min="2295" max="2295" width="10.33203125" style="15" bestFit="1" customWidth="1"/>
    <col min="2296" max="2296" width="9.109375" style="15"/>
    <col min="2297" max="2298" width="10.109375" style="15" bestFit="1" customWidth="1"/>
    <col min="2299" max="2299" width="10.88671875" style="15" bestFit="1" customWidth="1"/>
    <col min="2300" max="2543" width="9.109375" style="15"/>
    <col min="2544" max="2544" width="14.33203125" style="15" customWidth="1"/>
    <col min="2545" max="2545" width="16.5546875" style="15" customWidth="1"/>
    <col min="2546" max="2546" width="17.44140625" style="15" customWidth="1"/>
    <col min="2547" max="2547" width="15.6640625" style="15" customWidth="1"/>
    <col min="2548" max="2548" width="16.5546875" style="15" customWidth="1"/>
    <col min="2549" max="2549" width="17.5546875" style="15" customWidth="1"/>
    <col min="2550" max="2550" width="9.109375" style="15"/>
    <col min="2551" max="2551" width="10.33203125" style="15" bestFit="1" customWidth="1"/>
    <col min="2552" max="2552" width="9.109375" style="15"/>
    <col min="2553" max="2554" width="10.109375" style="15" bestFit="1" customWidth="1"/>
    <col min="2555" max="2555" width="10.88671875" style="15" bestFit="1" customWidth="1"/>
    <col min="2556" max="2799" width="9.109375" style="15"/>
    <col min="2800" max="2800" width="14.33203125" style="15" customWidth="1"/>
    <col min="2801" max="2801" width="16.5546875" style="15" customWidth="1"/>
    <col min="2802" max="2802" width="17.44140625" style="15" customWidth="1"/>
    <col min="2803" max="2803" width="15.6640625" style="15" customWidth="1"/>
    <col min="2804" max="2804" width="16.5546875" style="15" customWidth="1"/>
    <col min="2805" max="2805" width="17.5546875" style="15" customWidth="1"/>
    <col min="2806" max="2806" width="9.109375" style="15"/>
    <col min="2807" max="2807" width="10.33203125" style="15" bestFit="1" customWidth="1"/>
    <col min="2808" max="2808" width="9.109375" style="15"/>
    <col min="2809" max="2810" width="10.109375" style="15" bestFit="1" customWidth="1"/>
    <col min="2811" max="2811" width="10.88671875" style="15" bestFit="1" customWidth="1"/>
    <col min="2812" max="3055" width="9.109375" style="15"/>
    <col min="3056" max="3056" width="14.33203125" style="15" customWidth="1"/>
    <col min="3057" max="3057" width="16.5546875" style="15" customWidth="1"/>
    <col min="3058" max="3058" width="17.44140625" style="15" customWidth="1"/>
    <col min="3059" max="3059" width="15.6640625" style="15" customWidth="1"/>
    <col min="3060" max="3060" width="16.5546875" style="15" customWidth="1"/>
    <col min="3061" max="3061" width="17.5546875" style="15" customWidth="1"/>
    <col min="3062" max="3062" width="9.109375" style="15"/>
    <col min="3063" max="3063" width="10.33203125" style="15" bestFit="1" customWidth="1"/>
    <col min="3064" max="3064" width="9.109375" style="15"/>
    <col min="3065" max="3066" width="10.109375" style="15" bestFit="1" customWidth="1"/>
    <col min="3067" max="3067" width="10.88671875" style="15" bestFit="1" customWidth="1"/>
    <col min="3068" max="3311" width="9.109375" style="15"/>
    <col min="3312" max="3312" width="14.33203125" style="15" customWidth="1"/>
    <col min="3313" max="3313" width="16.5546875" style="15" customWidth="1"/>
    <col min="3314" max="3314" width="17.44140625" style="15" customWidth="1"/>
    <col min="3315" max="3315" width="15.6640625" style="15" customWidth="1"/>
    <col min="3316" max="3316" width="16.5546875" style="15" customWidth="1"/>
    <col min="3317" max="3317" width="17.5546875" style="15" customWidth="1"/>
    <col min="3318" max="3318" width="9.109375" style="15"/>
    <col min="3319" max="3319" width="10.33203125" style="15" bestFit="1" customWidth="1"/>
    <col min="3320" max="3320" width="9.109375" style="15"/>
    <col min="3321" max="3322" width="10.109375" style="15" bestFit="1" customWidth="1"/>
    <col min="3323" max="3323" width="10.88671875" style="15" bestFit="1" customWidth="1"/>
    <col min="3324" max="3567" width="9.109375" style="15"/>
    <col min="3568" max="3568" width="14.33203125" style="15" customWidth="1"/>
    <col min="3569" max="3569" width="16.5546875" style="15" customWidth="1"/>
    <col min="3570" max="3570" width="17.44140625" style="15" customWidth="1"/>
    <col min="3571" max="3571" width="15.6640625" style="15" customWidth="1"/>
    <col min="3572" max="3572" width="16.5546875" style="15" customWidth="1"/>
    <col min="3573" max="3573" width="17.5546875" style="15" customWidth="1"/>
    <col min="3574" max="3574" width="9.109375" style="15"/>
    <col min="3575" max="3575" width="10.33203125" style="15" bestFit="1" customWidth="1"/>
    <col min="3576" max="3576" width="9.109375" style="15"/>
    <col min="3577" max="3578" width="10.109375" style="15" bestFit="1" customWidth="1"/>
    <col min="3579" max="3579" width="10.88671875" style="15" bestFit="1" customWidth="1"/>
    <col min="3580" max="3823" width="9.109375" style="15"/>
    <col min="3824" max="3824" width="14.33203125" style="15" customWidth="1"/>
    <col min="3825" max="3825" width="16.5546875" style="15" customWidth="1"/>
    <col min="3826" max="3826" width="17.44140625" style="15" customWidth="1"/>
    <col min="3827" max="3827" width="15.6640625" style="15" customWidth="1"/>
    <col min="3828" max="3828" width="16.5546875" style="15" customWidth="1"/>
    <col min="3829" max="3829" width="17.5546875" style="15" customWidth="1"/>
    <col min="3830" max="3830" width="9.109375" style="15"/>
    <col min="3831" max="3831" width="10.33203125" style="15" bestFit="1" customWidth="1"/>
    <col min="3832" max="3832" width="9.109375" style="15"/>
    <col min="3833" max="3834" width="10.109375" style="15" bestFit="1" customWidth="1"/>
    <col min="3835" max="3835" width="10.88671875" style="15" bestFit="1" customWidth="1"/>
    <col min="3836" max="4079" width="9.109375" style="15"/>
    <col min="4080" max="4080" width="14.33203125" style="15" customWidth="1"/>
    <col min="4081" max="4081" width="16.5546875" style="15" customWidth="1"/>
    <col min="4082" max="4082" width="17.44140625" style="15" customWidth="1"/>
    <col min="4083" max="4083" width="15.6640625" style="15" customWidth="1"/>
    <col min="4084" max="4084" width="16.5546875" style="15" customWidth="1"/>
    <col min="4085" max="4085" width="17.5546875" style="15" customWidth="1"/>
    <col min="4086" max="4086" width="9.109375" style="15"/>
    <col min="4087" max="4087" width="10.33203125" style="15" bestFit="1" customWidth="1"/>
    <col min="4088" max="4088" width="9.109375" style="15"/>
    <col min="4089" max="4090" width="10.109375" style="15" bestFit="1" customWidth="1"/>
    <col min="4091" max="4091" width="10.88671875" style="15" bestFit="1" customWidth="1"/>
    <col min="4092" max="4335" width="9.109375" style="15"/>
    <col min="4336" max="4336" width="14.33203125" style="15" customWidth="1"/>
    <col min="4337" max="4337" width="16.5546875" style="15" customWidth="1"/>
    <col min="4338" max="4338" width="17.44140625" style="15" customWidth="1"/>
    <col min="4339" max="4339" width="15.6640625" style="15" customWidth="1"/>
    <col min="4340" max="4340" width="16.5546875" style="15" customWidth="1"/>
    <col min="4341" max="4341" width="17.5546875" style="15" customWidth="1"/>
    <col min="4342" max="4342" width="9.109375" style="15"/>
    <col min="4343" max="4343" width="10.33203125" style="15" bestFit="1" customWidth="1"/>
    <col min="4344" max="4344" width="9.109375" style="15"/>
    <col min="4345" max="4346" width="10.109375" style="15" bestFit="1" customWidth="1"/>
    <col min="4347" max="4347" width="10.88671875" style="15" bestFit="1" customWidth="1"/>
    <col min="4348" max="4591" width="9.109375" style="15"/>
    <col min="4592" max="4592" width="14.33203125" style="15" customWidth="1"/>
    <col min="4593" max="4593" width="16.5546875" style="15" customWidth="1"/>
    <col min="4594" max="4594" width="17.44140625" style="15" customWidth="1"/>
    <col min="4595" max="4595" width="15.6640625" style="15" customWidth="1"/>
    <col min="4596" max="4596" width="16.5546875" style="15" customWidth="1"/>
    <col min="4597" max="4597" width="17.5546875" style="15" customWidth="1"/>
    <col min="4598" max="4598" width="9.109375" style="15"/>
    <col min="4599" max="4599" width="10.33203125" style="15" bestFit="1" customWidth="1"/>
    <col min="4600" max="4600" width="9.109375" style="15"/>
    <col min="4601" max="4602" width="10.109375" style="15" bestFit="1" customWidth="1"/>
    <col min="4603" max="4603" width="10.88671875" style="15" bestFit="1" customWidth="1"/>
    <col min="4604" max="4847" width="9.109375" style="15"/>
    <col min="4848" max="4848" width="14.33203125" style="15" customWidth="1"/>
    <col min="4849" max="4849" width="16.5546875" style="15" customWidth="1"/>
    <col min="4850" max="4850" width="17.44140625" style="15" customWidth="1"/>
    <col min="4851" max="4851" width="15.6640625" style="15" customWidth="1"/>
    <col min="4852" max="4852" width="16.5546875" style="15" customWidth="1"/>
    <col min="4853" max="4853" width="17.5546875" style="15" customWidth="1"/>
    <col min="4854" max="4854" width="9.109375" style="15"/>
    <col min="4855" max="4855" width="10.33203125" style="15" bestFit="1" customWidth="1"/>
    <col min="4856" max="4856" width="9.109375" style="15"/>
    <col min="4857" max="4858" width="10.109375" style="15" bestFit="1" customWidth="1"/>
    <col min="4859" max="4859" width="10.88671875" style="15" bestFit="1" customWidth="1"/>
    <col min="4860" max="5103" width="9.109375" style="15"/>
    <col min="5104" max="5104" width="14.33203125" style="15" customWidth="1"/>
    <col min="5105" max="5105" width="16.5546875" style="15" customWidth="1"/>
    <col min="5106" max="5106" width="17.44140625" style="15" customWidth="1"/>
    <col min="5107" max="5107" width="15.6640625" style="15" customWidth="1"/>
    <col min="5108" max="5108" width="16.5546875" style="15" customWidth="1"/>
    <col min="5109" max="5109" width="17.5546875" style="15" customWidth="1"/>
    <col min="5110" max="5110" width="9.109375" style="15"/>
    <col min="5111" max="5111" width="10.33203125" style="15" bestFit="1" customWidth="1"/>
    <col min="5112" max="5112" width="9.109375" style="15"/>
    <col min="5113" max="5114" width="10.109375" style="15" bestFit="1" customWidth="1"/>
    <col min="5115" max="5115" width="10.88671875" style="15" bestFit="1" customWidth="1"/>
    <col min="5116" max="5359" width="9.109375" style="15"/>
    <col min="5360" max="5360" width="14.33203125" style="15" customWidth="1"/>
    <col min="5361" max="5361" width="16.5546875" style="15" customWidth="1"/>
    <col min="5362" max="5362" width="17.44140625" style="15" customWidth="1"/>
    <col min="5363" max="5363" width="15.6640625" style="15" customWidth="1"/>
    <col min="5364" max="5364" width="16.5546875" style="15" customWidth="1"/>
    <col min="5365" max="5365" width="17.5546875" style="15" customWidth="1"/>
    <col min="5366" max="5366" width="9.109375" style="15"/>
    <col min="5367" max="5367" width="10.33203125" style="15" bestFit="1" customWidth="1"/>
    <col min="5368" max="5368" width="9.109375" style="15"/>
    <col min="5369" max="5370" width="10.109375" style="15" bestFit="1" customWidth="1"/>
    <col min="5371" max="5371" width="10.88671875" style="15" bestFit="1" customWidth="1"/>
    <col min="5372" max="5615" width="9.109375" style="15"/>
    <col min="5616" max="5616" width="14.33203125" style="15" customWidth="1"/>
    <col min="5617" max="5617" width="16.5546875" style="15" customWidth="1"/>
    <col min="5618" max="5618" width="17.44140625" style="15" customWidth="1"/>
    <col min="5619" max="5619" width="15.6640625" style="15" customWidth="1"/>
    <col min="5620" max="5620" width="16.5546875" style="15" customWidth="1"/>
    <col min="5621" max="5621" width="17.5546875" style="15" customWidth="1"/>
    <col min="5622" max="5622" width="9.109375" style="15"/>
    <col min="5623" max="5623" width="10.33203125" style="15" bestFit="1" customWidth="1"/>
    <col min="5624" max="5624" width="9.109375" style="15"/>
    <col min="5625" max="5626" width="10.109375" style="15" bestFit="1" customWidth="1"/>
    <col min="5627" max="5627" width="10.88671875" style="15" bestFit="1" customWidth="1"/>
    <col min="5628" max="5871" width="9.109375" style="15"/>
    <col min="5872" max="5872" width="14.33203125" style="15" customWidth="1"/>
    <col min="5873" max="5873" width="16.5546875" style="15" customWidth="1"/>
    <col min="5874" max="5874" width="17.44140625" style="15" customWidth="1"/>
    <col min="5875" max="5875" width="15.6640625" style="15" customWidth="1"/>
    <col min="5876" max="5876" width="16.5546875" style="15" customWidth="1"/>
    <col min="5877" max="5877" width="17.5546875" style="15" customWidth="1"/>
    <col min="5878" max="5878" width="9.109375" style="15"/>
    <col min="5879" max="5879" width="10.33203125" style="15" bestFit="1" customWidth="1"/>
    <col min="5880" max="5880" width="9.109375" style="15"/>
    <col min="5881" max="5882" width="10.109375" style="15" bestFit="1" customWidth="1"/>
    <col min="5883" max="5883" width="10.88671875" style="15" bestFit="1" customWidth="1"/>
    <col min="5884" max="6127" width="9.109375" style="15"/>
    <col min="6128" max="6128" width="14.33203125" style="15" customWidth="1"/>
    <col min="6129" max="6129" width="16.5546875" style="15" customWidth="1"/>
    <col min="6130" max="6130" width="17.44140625" style="15" customWidth="1"/>
    <col min="6131" max="6131" width="15.6640625" style="15" customWidth="1"/>
    <col min="6132" max="6132" width="16.5546875" style="15" customWidth="1"/>
    <col min="6133" max="6133" width="17.5546875" style="15" customWidth="1"/>
    <col min="6134" max="6134" width="9.109375" style="15"/>
    <col min="6135" max="6135" width="10.33203125" style="15" bestFit="1" customWidth="1"/>
    <col min="6136" max="6136" width="9.109375" style="15"/>
    <col min="6137" max="6138" width="10.109375" style="15" bestFit="1" customWidth="1"/>
    <col min="6139" max="6139" width="10.88671875" style="15" bestFit="1" customWidth="1"/>
    <col min="6140" max="6383" width="9.109375" style="15"/>
    <col min="6384" max="6384" width="14.33203125" style="15" customWidth="1"/>
    <col min="6385" max="6385" width="16.5546875" style="15" customWidth="1"/>
    <col min="6386" max="6386" width="17.44140625" style="15" customWidth="1"/>
    <col min="6387" max="6387" width="15.6640625" style="15" customWidth="1"/>
    <col min="6388" max="6388" width="16.5546875" style="15" customWidth="1"/>
    <col min="6389" max="6389" width="17.5546875" style="15" customWidth="1"/>
    <col min="6390" max="6390" width="9.109375" style="15"/>
    <col min="6391" max="6391" width="10.33203125" style="15" bestFit="1" customWidth="1"/>
    <col min="6392" max="6392" width="9.109375" style="15"/>
    <col min="6393" max="6394" width="10.109375" style="15" bestFit="1" customWidth="1"/>
    <col min="6395" max="6395" width="10.88671875" style="15" bestFit="1" customWidth="1"/>
    <col min="6396" max="6639" width="9.109375" style="15"/>
    <col min="6640" max="6640" width="14.33203125" style="15" customWidth="1"/>
    <col min="6641" max="6641" width="16.5546875" style="15" customWidth="1"/>
    <col min="6642" max="6642" width="17.44140625" style="15" customWidth="1"/>
    <col min="6643" max="6643" width="15.6640625" style="15" customWidth="1"/>
    <col min="6644" max="6644" width="16.5546875" style="15" customWidth="1"/>
    <col min="6645" max="6645" width="17.5546875" style="15" customWidth="1"/>
    <col min="6646" max="6646" width="9.109375" style="15"/>
    <col min="6647" max="6647" width="10.33203125" style="15" bestFit="1" customWidth="1"/>
    <col min="6648" max="6648" width="9.109375" style="15"/>
    <col min="6649" max="6650" width="10.109375" style="15" bestFit="1" customWidth="1"/>
    <col min="6651" max="6651" width="10.88671875" style="15" bestFit="1" customWidth="1"/>
    <col min="6652" max="6895" width="9.109375" style="15"/>
    <col min="6896" max="6896" width="14.33203125" style="15" customWidth="1"/>
    <col min="6897" max="6897" width="16.5546875" style="15" customWidth="1"/>
    <col min="6898" max="6898" width="17.44140625" style="15" customWidth="1"/>
    <col min="6899" max="6899" width="15.6640625" style="15" customWidth="1"/>
    <col min="6900" max="6900" width="16.5546875" style="15" customWidth="1"/>
    <col min="6901" max="6901" width="17.5546875" style="15" customWidth="1"/>
    <col min="6902" max="6902" width="9.109375" style="15"/>
    <col min="6903" max="6903" width="10.33203125" style="15" bestFit="1" customWidth="1"/>
    <col min="6904" max="6904" width="9.109375" style="15"/>
    <col min="6905" max="6906" width="10.109375" style="15" bestFit="1" customWidth="1"/>
    <col min="6907" max="6907" width="10.88671875" style="15" bestFit="1" customWidth="1"/>
    <col min="6908" max="7151" width="9.109375" style="15"/>
    <col min="7152" max="7152" width="14.33203125" style="15" customWidth="1"/>
    <col min="7153" max="7153" width="16.5546875" style="15" customWidth="1"/>
    <col min="7154" max="7154" width="17.44140625" style="15" customWidth="1"/>
    <col min="7155" max="7155" width="15.6640625" style="15" customWidth="1"/>
    <col min="7156" max="7156" width="16.5546875" style="15" customWidth="1"/>
    <col min="7157" max="7157" width="17.5546875" style="15" customWidth="1"/>
    <col min="7158" max="7158" width="9.109375" style="15"/>
    <col min="7159" max="7159" width="10.33203125" style="15" bestFit="1" customWidth="1"/>
    <col min="7160" max="7160" width="9.109375" style="15"/>
    <col min="7161" max="7162" width="10.109375" style="15" bestFit="1" customWidth="1"/>
    <col min="7163" max="7163" width="10.88671875" style="15" bestFit="1" customWidth="1"/>
    <col min="7164" max="7407" width="9.109375" style="15"/>
    <col min="7408" max="7408" width="14.33203125" style="15" customWidth="1"/>
    <col min="7409" max="7409" width="16.5546875" style="15" customWidth="1"/>
    <col min="7410" max="7410" width="17.44140625" style="15" customWidth="1"/>
    <col min="7411" max="7411" width="15.6640625" style="15" customWidth="1"/>
    <col min="7412" max="7412" width="16.5546875" style="15" customWidth="1"/>
    <col min="7413" max="7413" width="17.5546875" style="15" customWidth="1"/>
    <col min="7414" max="7414" width="9.109375" style="15"/>
    <col min="7415" max="7415" width="10.33203125" style="15" bestFit="1" customWidth="1"/>
    <col min="7416" max="7416" width="9.109375" style="15"/>
    <col min="7417" max="7418" width="10.109375" style="15" bestFit="1" customWidth="1"/>
    <col min="7419" max="7419" width="10.88671875" style="15" bestFit="1" customWidth="1"/>
    <col min="7420" max="7663" width="9.109375" style="15"/>
    <col min="7664" max="7664" width="14.33203125" style="15" customWidth="1"/>
    <col min="7665" max="7665" width="16.5546875" style="15" customWidth="1"/>
    <col min="7666" max="7666" width="17.44140625" style="15" customWidth="1"/>
    <col min="7667" max="7667" width="15.6640625" style="15" customWidth="1"/>
    <col min="7668" max="7668" width="16.5546875" style="15" customWidth="1"/>
    <col min="7669" max="7669" width="17.5546875" style="15" customWidth="1"/>
    <col min="7670" max="7670" width="9.109375" style="15"/>
    <col min="7671" max="7671" width="10.33203125" style="15" bestFit="1" customWidth="1"/>
    <col min="7672" max="7672" width="9.109375" style="15"/>
    <col min="7673" max="7674" width="10.109375" style="15" bestFit="1" customWidth="1"/>
    <col min="7675" max="7675" width="10.88671875" style="15" bestFit="1" customWidth="1"/>
    <col min="7676" max="7919" width="9.109375" style="15"/>
    <col min="7920" max="7920" width="14.33203125" style="15" customWidth="1"/>
    <col min="7921" max="7921" width="16.5546875" style="15" customWidth="1"/>
    <col min="7922" max="7922" width="17.44140625" style="15" customWidth="1"/>
    <col min="7923" max="7923" width="15.6640625" style="15" customWidth="1"/>
    <col min="7924" max="7924" width="16.5546875" style="15" customWidth="1"/>
    <col min="7925" max="7925" width="17.5546875" style="15" customWidth="1"/>
    <col min="7926" max="7926" width="9.109375" style="15"/>
    <col min="7927" max="7927" width="10.33203125" style="15" bestFit="1" customWidth="1"/>
    <col min="7928" max="7928" width="9.109375" style="15"/>
    <col min="7929" max="7930" width="10.109375" style="15" bestFit="1" customWidth="1"/>
    <col min="7931" max="7931" width="10.88671875" style="15" bestFit="1" customWidth="1"/>
    <col min="7932" max="8175" width="9.109375" style="15"/>
    <col min="8176" max="8176" width="14.33203125" style="15" customWidth="1"/>
    <col min="8177" max="8177" width="16.5546875" style="15" customWidth="1"/>
    <col min="8178" max="8178" width="17.44140625" style="15" customWidth="1"/>
    <col min="8179" max="8179" width="15.6640625" style="15" customWidth="1"/>
    <col min="8180" max="8180" width="16.5546875" style="15" customWidth="1"/>
    <col min="8181" max="8181" width="17.5546875" style="15" customWidth="1"/>
    <col min="8182" max="8182" width="9.109375" style="15"/>
    <col min="8183" max="8183" width="10.33203125" style="15" bestFit="1" customWidth="1"/>
    <col min="8184" max="8184" width="9.109375" style="15"/>
    <col min="8185" max="8186" width="10.109375" style="15" bestFit="1" customWidth="1"/>
    <col min="8187" max="8187" width="10.88671875" style="15" bestFit="1" customWidth="1"/>
    <col min="8188" max="8431" width="9.109375" style="15"/>
    <col min="8432" max="8432" width="14.33203125" style="15" customWidth="1"/>
    <col min="8433" max="8433" width="16.5546875" style="15" customWidth="1"/>
    <col min="8434" max="8434" width="17.44140625" style="15" customWidth="1"/>
    <col min="8435" max="8435" width="15.6640625" style="15" customWidth="1"/>
    <col min="8436" max="8436" width="16.5546875" style="15" customWidth="1"/>
    <col min="8437" max="8437" width="17.5546875" style="15" customWidth="1"/>
    <col min="8438" max="8438" width="9.109375" style="15"/>
    <col min="8439" max="8439" width="10.33203125" style="15" bestFit="1" customWidth="1"/>
    <col min="8440" max="8440" width="9.109375" style="15"/>
    <col min="8441" max="8442" width="10.109375" style="15" bestFit="1" customWidth="1"/>
    <col min="8443" max="8443" width="10.88671875" style="15" bestFit="1" customWidth="1"/>
    <col min="8444" max="8687" width="9.109375" style="15"/>
    <col min="8688" max="8688" width="14.33203125" style="15" customWidth="1"/>
    <col min="8689" max="8689" width="16.5546875" style="15" customWidth="1"/>
    <col min="8690" max="8690" width="17.44140625" style="15" customWidth="1"/>
    <col min="8691" max="8691" width="15.6640625" style="15" customWidth="1"/>
    <col min="8692" max="8692" width="16.5546875" style="15" customWidth="1"/>
    <col min="8693" max="8693" width="17.5546875" style="15" customWidth="1"/>
    <col min="8694" max="8694" width="9.109375" style="15"/>
    <col min="8695" max="8695" width="10.33203125" style="15" bestFit="1" customWidth="1"/>
    <col min="8696" max="8696" width="9.109375" style="15"/>
    <col min="8697" max="8698" width="10.109375" style="15" bestFit="1" customWidth="1"/>
    <col min="8699" max="8699" width="10.88671875" style="15" bestFit="1" customWidth="1"/>
    <col min="8700" max="8943" width="9.109375" style="15"/>
    <col min="8944" max="8944" width="14.33203125" style="15" customWidth="1"/>
    <col min="8945" max="8945" width="16.5546875" style="15" customWidth="1"/>
    <col min="8946" max="8946" width="17.44140625" style="15" customWidth="1"/>
    <col min="8947" max="8947" width="15.6640625" style="15" customWidth="1"/>
    <col min="8948" max="8948" width="16.5546875" style="15" customWidth="1"/>
    <col min="8949" max="8949" width="17.5546875" style="15" customWidth="1"/>
    <col min="8950" max="8950" width="9.109375" style="15"/>
    <col min="8951" max="8951" width="10.33203125" style="15" bestFit="1" customWidth="1"/>
    <col min="8952" max="8952" width="9.109375" style="15"/>
    <col min="8953" max="8954" width="10.109375" style="15" bestFit="1" customWidth="1"/>
    <col min="8955" max="8955" width="10.88671875" style="15" bestFit="1" customWidth="1"/>
    <col min="8956" max="9199" width="9.109375" style="15"/>
    <col min="9200" max="9200" width="14.33203125" style="15" customWidth="1"/>
    <col min="9201" max="9201" width="16.5546875" style="15" customWidth="1"/>
    <col min="9202" max="9202" width="17.44140625" style="15" customWidth="1"/>
    <col min="9203" max="9203" width="15.6640625" style="15" customWidth="1"/>
    <col min="9204" max="9204" width="16.5546875" style="15" customWidth="1"/>
    <col min="9205" max="9205" width="17.5546875" style="15" customWidth="1"/>
    <col min="9206" max="9206" width="9.109375" style="15"/>
    <col min="9207" max="9207" width="10.33203125" style="15" bestFit="1" customWidth="1"/>
    <col min="9208" max="9208" width="9.109375" style="15"/>
    <col min="9209" max="9210" width="10.109375" style="15" bestFit="1" customWidth="1"/>
    <col min="9211" max="9211" width="10.88671875" style="15" bestFit="1" customWidth="1"/>
    <col min="9212" max="9455" width="9.109375" style="15"/>
    <col min="9456" max="9456" width="14.33203125" style="15" customWidth="1"/>
    <col min="9457" max="9457" width="16.5546875" style="15" customWidth="1"/>
    <col min="9458" max="9458" width="17.44140625" style="15" customWidth="1"/>
    <col min="9459" max="9459" width="15.6640625" style="15" customWidth="1"/>
    <col min="9460" max="9460" width="16.5546875" style="15" customWidth="1"/>
    <col min="9461" max="9461" width="17.5546875" style="15" customWidth="1"/>
    <col min="9462" max="9462" width="9.109375" style="15"/>
    <col min="9463" max="9463" width="10.33203125" style="15" bestFit="1" customWidth="1"/>
    <col min="9464" max="9464" width="9.109375" style="15"/>
    <col min="9465" max="9466" width="10.109375" style="15" bestFit="1" customWidth="1"/>
    <col min="9467" max="9467" width="10.88671875" style="15" bestFit="1" customWidth="1"/>
    <col min="9468" max="9711" width="9.109375" style="15"/>
    <col min="9712" max="9712" width="14.33203125" style="15" customWidth="1"/>
    <col min="9713" max="9713" width="16.5546875" style="15" customWidth="1"/>
    <col min="9714" max="9714" width="17.44140625" style="15" customWidth="1"/>
    <col min="9715" max="9715" width="15.6640625" style="15" customWidth="1"/>
    <col min="9716" max="9716" width="16.5546875" style="15" customWidth="1"/>
    <col min="9717" max="9717" width="17.5546875" style="15" customWidth="1"/>
    <col min="9718" max="9718" width="9.109375" style="15"/>
    <col min="9719" max="9719" width="10.33203125" style="15" bestFit="1" customWidth="1"/>
    <col min="9720" max="9720" width="9.109375" style="15"/>
    <col min="9721" max="9722" width="10.109375" style="15" bestFit="1" customWidth="1"/>
    <col min="9723" max="9723" width="10.88671875" style="15" bestFit="1" customWidth="1"/>
    <col min="9724" max="9967" width="9.109375" style="15"/>
    <col min="9968" max="9968" width="14.33203125" style="15" customWidth="1"/>
    <col min="9969" max="9969" width="16.5546875" style="15" customWidth="1"/>
    <col min="9970" max="9970" width="17.44140625" style="15" customWidth="1"/>
    <col min="9971" max="9971" width="15.6640625" style="15" customWidth="1"/>
    <col min="9972" max="9972" width="16.5546875" style="15" customWidth="1"/>
    <col min="9973" max="9973" width="17.5546875" style="15" customWidth="1"/>
    <col min="9974" max="9974" width="9.109375" style="15"/>
    <col min="9975" max="9975" width="10.33203125" style="15" bestFit="1" customWidth="1"/>
    <col min="9976" max="9976" width="9.109375" style="15"/>
    <col min="9977" max="9978" width="10.109375" style="15" bestFit="1" customWidth="1"/>
    <col min="9979" max="9979" width="10.88671875" style="15" bestFit="1" customWidth="1"/>
    <col min="9980" max="10223" width="9.109375" style="15"/>
    <col min="10224" max="10224" width="14.33203125" style="15" customWidth="1"/>
    <col min="10225" max="10225" width="16.5546875" style="15" customWidth="1"/>
    <col min="10226" max="10226" width="17.44140625" style="15" customWidth="1"/>
    <col min="10227" max="10227" width="15.6640625" style="15" customWidth="1"/>
    <col min="10228" max="10228" width="16.5546875" style="15" customWidth="1"/>
    <col min="10229" max="10229" width="17.5546875" style="15" customWidth="1"/>
    <col min="10230" max="10230" width="9.109375" style="15"/>
    <col min="10231" max="10231" width="10.33203125" style="15" bestFit="1" customWidth="1"/>
    <col min="10232" max="10232" width="9.109375" style="15"/>
    <col min="10233" max="10234" width="10.109375" style="15" bestFit="1" customWidth="1"/>
    <col min="10235" max="10235" width="10.88671875" style="15" bestFit="1" customWidth="1"/>
    <col min="10236" max="10479" width="9.109375" style="15"/>
    <col min="10480" max="10480" width="14.33203125" style="15" customWidth="1"/>
    <col min="10481" max="10481" width="16.5546875" style="15" customWidth="1"/>
    <col min="10482" max="10482" width="17.44140625" style="15" customWidth="1"/>
    <col min="10483" max="10483" width="15.6640625" style="15" customWidth="1"/>
    <col min="10484" max="10484" width="16.5546875" style="15" customWidth="1"/>
    <col min="10485" max="10485" width="17.5546875" style="15" customWidth="1"/>
    <col min="10486" max="10486" width="9.109375" style="15"/>
    <col min="10487" max="10487" width="10.33203125" style="15" bestFit="1" customWidth="1"/>
    <col min="10488" max="10488" width="9.109375" style="15"/>
    <col min="10489" max="10490" width="10.109375" style="15" bestFit="1" customWidth="1"/>
    <col min="10491" max="10491" width="10.88671875" style="15" bestFit="1" customWidth="1"/>
    <col min="10492" max="10735" width="9.109375" style="15"/>
    <col min="10736" max="10736" width="14.33203125" style="15" customWidth="1"/>
    <col min="10737" max="10737" width="16.5546875" style="15" customWidth="1"/>
    <col min="10738" max="10738" width="17.44140625" style="15" customWidth="1"/>
    <col min="10739" max="10739" width="15.6640625" style="15" customWidth="1"/>
    <col min="10740" max="10740" width="16.5546875" style="15" customWidth="1"/>
    <col min="10741" max="10741" width="17.5546875" style="15" customWidth="1"/>
    <col min="10742" max="10742" width="9.109375" style="15"/>
    <col min="10743" max="10743" width="10.33203125" style="15" bestFit="1" customWidth="1"/>
    <col min="10744" max="10744" width="9.109375" style="15"/>
    <col min="10745" max="10746" width="10.109375" style="15" bestFit="1" customWidth="1"/>
    <col min="10747" max="10747" width="10.88671875" style="15" bestFit="1" customWidth="1"/>
    <col min="10748" max="10991" width="9.109375" style="15"/>
    <col min="10992" max="10992" width="14.33203125" style="15" customWidth="1"/>
    <col min="10993" max="10993" width="16.5546875" style="15" customWidth="1"/>
    <col min="10994" max="10994" width="17.44140625" style="15" customWidth="1"/>
    <col min="10995" max="10995" width="15.6640625" style="15" customWidth="1"/>
    <col min="10996" max="10996" width="16.5546875" style="15" customWidth="1"/>
    <col min="10997" max="10997" width="17.5546875" style="15" customWidth="1"/>
    <col min="10998" max="10998" width="9.109375" style="15"/>
    <col min="10999" max="10999" width="10.33203125" style="15" bestFit="1" customWidth="1"/>
    <col min="11000" max="11000" width="9.109375" style="15"/>
    <col min="11001" max="11002" width="10.109375" style="15" bestFit="1" customWidth="1"/>
    <col min="11003" max="11003" width="10.88671875" style="15" bestFit="1" customWidth="1"/>
    <col min="11004" max="11247" width="9.109375" style="15"/>
    <col min="11248" max="11248" width="14.33203125" style="15" customWidth="1"/>
    <col min="11249" max="11249" width="16.5546875" style="15" customWidth="1"/>
    <col min="11250" max="11250" width="17.44140625" style="15" customWidth="1"/>
    <col min="11251" max="11251" width="15.6640625" style="15" customWidth="1"/>
    <col min="11252" max="11252" width="16.5546875" style="15" customWidth="1"/>
    <col min="11253" max="11253" width="17.5546875" style="15" customWidth="1"/>
    <col min="11254" max="11254" width="9.109375" style="15"/>
    <col min="11255" max="11255" width="10.33203125" style="15" bestFit="1" customWidth="1"/>
    <col min="11256" max="11256" width="9.109375" style="15"/>
    <col min="11257" max="11258" width="10.109375" style="15" bestFit="1" customWidth="1"/>
    <col min="11259" max="11259" width="10.88671875" style="15" bestFit="1" customWidth="1"/>
    <col min="11260" max="11503" width="9.109375" style="15"/>
    <col min="11504" max="11504" width="14.33203125" style="15" customWidth="1"/>
    <col min="11505" max="11505" width="16.5546875" style="15" customWidth="1"/>
    <col min="11506" max="11506" width="17.44140625" style="15" customWidth="1"/>
    <col min="11507" max="11507" width="15.6640625" style="15" customWidth="1"/>
    <col min="11508" max="11508" width="16.5546875" style="15" customWidth="1"/>
    <col min="11509" max="11509" width="17.5546875" style="15" customWidth="1"/>
    <col min="11510" max="11510" width="9.109375" style="15"/>
    <col min="11511" max="11511" width="10.33203125" style="15" bestFit="1" customWidth="1"/>
    <col min="11512" max="11512" width="9.109375" style="15"/>
    <col min="11513" max="11514" width="10.109375" style="15" bestFit="1" customWidth="1"/>
    <col min="11515" max="11515" width="10.88671875" style="15" bestFit="1" customWidth="1"/>
    <col min="11516" max="11759" width="9.109375" style="15"/>
    <col min="11760" max="11760" width="14.33203125" style="15" customWidth="1"/>
    <col min="11761" max="11761" width="16.5546875" style="15" customWidth="1"/>
    <col min="11762" max="11762" width="17.44140625" style="15" customWidth="1"/>
    <col min="11763" max="11763" width="15.6640625" style="15" customWidth="1"/>
    <col min="11764" max="11764" width="16.5546875" style="15" customWidth="1"/>
    <col min="11765" max="11765" width="17.5546875" style="15" customWidth="1"/>
    <col min="11766" max="11766" width="9.109375" style="15"/>
    <col min="11767" max="11767" width="10.33203125" style="15" bestFit="1" customWidth="1"/>
    <col min="11768" max="11768" width="9.109375" style="15"/>
    <col min="11769" max="11770" width="10.109375" style="15" bestFit="1" customWidth="1"/>
    <col min="11771" max="11771" width="10.88671875" style="15" bestFit="1" customWidth="1"/>
    <col min="11772" max="12015" width="9.109375" style="15"/>
    <col min="12016" max="12016" width="14.33203125" style="15" customWidth="1"/>
    <col min="12017" max="12017" width="16.5546875" style="15" customWidth="1"/>
    <col min="12018" max="12018" width="17.44140625" style="15" customWidth="1"/>
    <col min="12019" max="12019" width="15.6640625" style="15" customWidth="1"/>
    <col min="12020" max="12020" width="16.5546875" style="15" customWidth="1"/>
    <col min="12021" max="12021" width="17.5546875" style="15" customWidth="1"/>
    <col min="12022" max="12022" width="9.109375" style="15"/>
    <col min="12023" max="12023" width="10.33203125" style="15" bestFit="1" customWidth="1"/>
    <col min="12024" max="12024" width="9.109375" style="15"/>
    <col min="12025" max="12026" width="10.109375" style="15" bestFit="1" customWidth="1"/>
    <col min="12027" max="12027" width="10.88671875" style="15" bestFit="1" customWidth="1"/>
    <col min="12028" max="12271" width="9.109375" style="15"/>
    <col min="12272" max="12272" width="14.33203125" style="15" customWidth="1"/>
    <col min="12273" max="12273" width="16.5546875" style="15" customWidth="1"/>
    <col min="12274" max="12274" width="17.44140625" style="15" customWidth="1"/>
    <col min="12275" max="12275" width="15.6640625" style="15" customWidth="1"/>
    <col min="12276" max="12276" width="16.5546875" style="15" customWidth="1"/>
    <col min="12277" max="12277" width="17.5546875" style="15" customWidth="1"/>
    <col min="12278" max="12278" width="9.109375" style="15"/>
    <col min="12279" max="12279" width="10.33203125" style="15" bestFit="1" customWidth="1"/>
    <col min="12280" max="12280" width="9.109375" style="15"/>
    <col min="12281" max="12282" width="10.109375" style="15" bestFit="1" customWidth="1"/>
    <col min="12283" max="12283" width="10.88671875" style="15" bestFit="1" customWidth="1"/>
    <col min="12284" max="12527" width="9.109375" style="15"/>
    <col min="12528" max="12528" width="14.33203125" style="15" customWidth="1"/>
    <col min="12529" max="12529" width="16.5546875" style="15" customWidth="1"/>
    <col min="12530" max="12530" width="17.44140625" style="15" customWidth="1"/>
    <col min="12531" max="12531" width="15.6640625" style="15" customWidth="1"/>
    <col min="12532" max="12532" width="16.5546875" style="15" customWidth="1"/>
    <col min="12533" max="12533" width="17.5546875" style="15" customWidth="1"/>
    <col min="12534" max="12534" width="9.109375" style="15"/>
    <col min="12535" max="12535" width="10.33203125" style="15" bestFit="1" customWidth="1"/>
    <col min="12536" max="12536" width="9.109375" style="15"/>
    <col min="12537" max="12538" width="10.109375" style="15" bestFit="1" customWidth="1"/>
    <col min="12539" max="12539" width="10.88671875" style="15" bestFit="1" customWidth="1"/>
    <col min="12540" max="12783" width="9.109375" style="15"/>
    <col min="12784" max="12784" width="14.33203125" style="15" customWidth="1"/>
    <col min="12785" max="12785" width="16.5546875" style="15" customWidth="1"/>
    <col min="12786" max="12786" width="17.44140625" style="15" customWidth="1"/>
    <col min="12787" max="12787" width="15.6640625" style="15" customWidth="1"/>
    <col min="12788" max="12788" width="16.5546875" style="15" customWidth="1"/>
    <col min="12789" max="12789" width="17.5546875" style="15" customWidth="1"/>
    <col min="12790" max="12790" width="9.109375" style="15"/>
    <col min="12791" max="12791" width="10.33203125" style="15" bestFit="1" customWidth="1"/>
    <col min="12792" max="12792" width="9.109375" style="15"/>
    <col min="12793" max="12794" width="10.109375" style="15" bestFit="1" customWidth="1"/>
    <col min="12795" max="12795" width="10.88671875" style="15" bestFit="1" customWidth="1"/>
    <col min="12796" max="13039" width="9.109375" style="15"/>
    <col min="13040" max="13040" width="14.33203125" style="15" customWidth="1"/>
    <col min="13041" max="13041" width="16.5546875" style="15" customWidth="1"/>
    <col min="13042" max="13042" width="17.44140625" style="15" customWidth="1"/>
    <col min="13043" max="13043" width="15.6640625" style="15" customWidth="1"/>
    <col min="13044" max="13044" width="16.5546875" style="15" customWidth="1"/>
    <col min="13045" max="13045" width="17.5546875" style="15" customWidth="1"/>
    <col min="13046" max="13046" width="9.109375" style="15"/>
    <col min="13047" max="13047" width="10.33203125" style="15" bestFit="1" customWidth="1"/>
    <col min="13048" max="13048" width="9.109375" style="15"/>
    <col min="13049" max="13050" width="10.109375" style="15" bestFit="1" customWidth="1"/>
    <col min="13051" max="13051" width="10.88671875" style="15" bestFit="1" customWidth="1"/>
    <col min="13052" max="13295" width="9.109375" style="15"/>
    <col min="13296" max="13296" width="14.33203125" style="15" customWidth="1"/>
    <col min="13297" max="13297" width="16.5546875" style="15" customWidth="1"/>
    <col min="13298" max="13298" width="17.44140625" style="15" customWidth="1"/>
    <col min="13299" max="13299" width="15.6640625" style="15" customWidth="1"/>
    <col min="13300" max="13300" width="16.5546875" style="15" customWidth="1"/>
    <col min="13301" max="13301" width="17.5546875" style="15" customWidth="1"/>
    <col min="13302" max="13302" width="9.109375" style="15"/>
    <col min="13303" max="13303" width="10.33203125" style="15" bestFit="1" customWidth="1"/>
    <col min="13304" max="13304" width="9.109375" style="15"/>
    <col min="13305" max="13306" width="10.109375" style="15" bestFit="1" customWidth="1"/>
    <col min="13307" max="13307" width="10.88671875" style="15" bestFit="1" customWidth="1"/>
    <col min="13308" max="13551" width="9.109375" style="15"/>
    <col min="13552" max="13552" width="14.33203125" style="15" customWidth="1"/>
    <col min="13553" max="13553" width="16.5546875" style="15" customWidth="1"/>
    <col min="13554" max="13554" width="17.44140625" style="15" customWidth="1"/>
    <col min="13555" max="13555" width="15.6640625" style="15" customWidth="1"/>
    <col min="13556" max="13556" width="16.5546875" style="15" customWidth="1"/>
    <col min="13557" max="13557" width="17.5546875" style="15" customWidth="1"/>
    <col min="13558" max="13558" width="9.109375" style="15"/>
    <col min="13559" max="13559" width="10.33203125" style="15" bestFit="1" customWidth="1"/>
    <col min="13560" max="13560" width="9.109375" style="15"/>
    <col min="13561" max="13562" width="10.109375" style="15" bestFit="1" customWidth="1"/>
    <col min="13563" max="13563" width="10.88671875" style="15" bestFit="1" customWidth="1"/>
    <col min="13564" max="13807" width="9.109375" style="15"/>
    <col min="13808" max="13808" width="14.33203125" style="15" customWidth="1"/>
    <col min="13809" max="13809" width="16.5546875" style="15" customWidth="1"/>
    <col min="13810" max="13810" width="17.44140625" style="15" customWidth="1"/>
    <col min="13811" max="13811" width="15.6640625" style="15" customWidth="1"/>
    <col min="13812" max="13812" width="16.5546875" style="15" customWidth="1"/>
    <col min="13813" max="13813" width="17.5546875" style="15" customWidth="1"/>
    <col min="13814" max="13814" width="9.109375" style="15"/>
    <col min="13815" max="13815" width="10.33203125" style="15" bestFit="1" customWidth="1"/>
    <col min="13816" max="13816" width="9.109375" style="15"/>
    <col min="13817" max="13818" width="10.109375" style="15" bestFit="1" customWidth="1"/>
    <col min="13819" max="13819" width="10.88671875" style="15" bestFit="1" customWidth="1"/>
    <col min="13820" max="14063" width="9.109375" style="15"/>
    <col min="14064" max="14064" width="14.33203125" style="15" customWidth="1"/>
    <col min="14065" max="14065" width="16.5546875" style="15" customWidth="1"/>
    <col min="14066" max="14066" width="17.44140625" style="15" customWidth="1"/>
    <col min="14067" max="14067" width="15.6640625" style="15" customWidth="1"/>
    <col min="14068" max="14068" width="16.5546875" style="15" customWidth="1"/>
    <col min="14069" max="14069" width="17.5546875" style="15" customWidth="1"/>
    <col min="14070" max="14070" width="9.109375" style="15"/>
    <col min="14071" max="14071" width="10.33203125" style="15" bestFit="1" customWidth="1"/>
    <col min="14072" max="14072" width="9.109375" style="15"/>
    <col min="14073" max="14074" width="10.109375" style="15" bestFit="1" customWidth="1"/>
    <col min="14075" max="14075" width="10.88671875" style="15" bestFit="1" customWidth="1"/>
    <col min="14076" max="14319" width="9.109375" style="15"/>
    <col min="14320" max="14320" width="14.33203125" style="15" customWidth="1"/>
    <col min="14321" max="14321" width="16.5546875" style="15" customWidth="1"/>
    <col min="14322" max="14322" width="17.44140625" style="15" customWidth="1"/>
    <col min="14323" max="14323" width="15.6640625" style="15" customWidth="1"/>
    <col min="14324" max="14324" width="16.5546875" style="15" customWidth="1"/>
    <col min="14325" max="14325" width="17.5546875" style="15" customWidth="1"/>
    <col min="14326" max="14326" width="9.109375" style="15"/>
    <col min="14327" max="14327" width="10.33203125" style="15" bestFit="1" customWidth="1"/>
    <col min="14328" max="14328" width="9.109375" style="15"/>
    <col min="14329" max="14330" width="10.109375" style="15" bestFit="1" customWidth="1"/>
    <col min="14331" max="14331" width="10.88671875" style="15" bestFit="1" customWidth="1"/>
    <col min="14332" max="14575" width="9.109375" style="15"/>
    <col min="14576" max="14576" width="14.33203125" style="15" customWidth="1"/>
    <col min="14577" max="14577" width="16.5546875" style="15" customWidth="1"/>
    <col min="14578" max="14578" width="17.44140625" style="15" customWidth="1"/>
    <col min="14579" max="14579" width="15.6640625" style="15" customWidth="1"/>
    <col min="14580" max="14580" width="16.5546875" style="15" customWidth="1"/>
    <col min="14581" max="14581" width="17.5546875" style="15" customWidth="1"/>
    <col min="14582" max="14582" width="9.109375" style="15"/>
    <col min="14583" max="14583" width="10.33203125" style="15" bestFit="1" customWidth="1"/>
    <col min="14584" max="14584" width="9.109375" style="15"/>
    <col min="14585" max="14586" width="10.109375" style="15" bestFit="1" customWidth="1"/>
    <col min="14587" max="14587" width="10.88671875" style="15" bestFit="1" customWidth="1"/>
    <col min="14588" max="14831" width="9.109375" style="15"/>
    <col min="14832" max="14832" width="14.33203125" style="15" customWidth="1"/>
    <col min="14833" max="14833" width="16.5546875" style="15" customWidth="1"/>
    <col min="14834" max="14834" width="17.44140625" style="15" customWidth="1"/>
    <col min="14835" max="14835" width="15.6640625" style="15" customWidth="1"/>
    <col min="14836" max="14836" width="16.5546875" style="15" customWidth="1"/>
    <col min="14837" max="14837" width="17.5546875" style="15" customWidth="1"/>
    <col min="14838" max="14838" width="9.109375" style="15"/>
    <col min="14839" max="14839" width="10.33203125" style="15" bestFit="1" customWidth="1"/>
    <col min="14840" max="14840" width="9.109375" style="15"/>
    <col min="14841" max="14842" width="10.109375" style="15" bestFit="1" customWidth="1"/>
    <col min="14843" max="14843" width="10.88671875" style="15" bestFit="1" customWidth="1"/>
    <col min="14844" max="15087" width="9.109375" style="15"/>
    <col min="15088" max="15088" width="14.33203125" style="15" customWidth="1"/>
    <col min="15089" max="15089" width="16.5546875" style="15" customWidth="1"/>
    <col min="15090" max="15090" width="17.44140625" style="15" customWidth="1"/>
    <col min="15091" max="15091" width="15.6640625" style="15" customWidth="1"/>
    <col min="15092" max="15092" width="16.5546875" style="15" customWidth="1"/>
    <col min="15093" max="15093" width="17.5546875" style="15" customWidth="1"/>
    <col min="15094" max="15094" width="9.109375" style="15"/>
    <col min="15095" max="15095" width="10.33203125" style="15" bestFit="1" customWidth="1"/>
    <col min="15096" max="15096" width="9.109375" style="15"/>
    <col min="15097" max="15098" width="10.109375" style="15" bestFit="1" customWidth="1"/>
    <col min="15099" max="15099" width="10.88671875" style="15" bestFit="1" customWidth="1"/>
    <col min="15100" max="15343" width="9.109375" style="15"/>
    <col min="15344" max="15344" width="14.33203125" style="15" customWidth="1"/>
    <col min="15345" max="15345" width="16.5546875" style="15" customWidth="1"/>
    <col min="15346" max="15346" width="17.44140625" style="15" customWidth="1"/>
    <col min="15347" max="15347" width="15.6640625" style="15" customWidth="1"/>
    <col min="15348" max="15348" width="16.5546875" style="15" customWidth="1"/>
    <col min="15349" max="15349" width="17.5546875" style="15" customWidth="1"/>
    <col min="15350" max="15350" width="9.109375" style="15"/>
    <col min="15351" max="15351" width="10.33203125" style="15" bestFit="1" customWidth="1"/>
    <col min="15352" max="15352" width="9.109375" style="15"/>
    <col min="15353" max="15354" width="10.109375" style="15" bestFit="1" customWidth="1"/>
    <col min="15355" max="15355" width="10.88671875" style="15" bestFit="1" customWidth="1"/>
    <col min="15356" max="15599" width="9.109375" style="15"/>
    <col min="15600" max="15600" width="14.33203125" style="15" customWidth="1"/>
    <col min="15601" max="15601" width="16.5546875" style="15" customWidth="1"/>
    <col min="15602" max="15602" width="17.44140625" style="15" customWidth="1"/>
    <col min="15603" max="15603" width="15.6640625" style="15" customWidth="1"/>
    <col min="15604" max="15604" width="16.5546875" style="15" customWidth="1"/>
    <col min="15605" max="15605" width="17.5546875" style="15" customWidth="1"/>
    <col min="15606" max="15606" width="9.109375" style="15"/>
    <col min="15607" max="15607" width="10.33203125" style="15" bestFit="1" customWidth="1"/>
    <col min="15608" max="15608" width="9.109375" style="15"/>
    <col min="15609" max="15610" width="10.109375" style="15" bestFit="1" customWidth="1"/>
    <col min="15611" max="15611" width="10.88671875" style="15" bestFit="1" customWidth="1"/>
    <col min="15612" max="15855" width="9.109375" style="15"/>
    <col min="15856" max="15856" width="14.33203125" style="15" customWidth="1"/>
    <col min="15857" max="15857" width="16.5546875" style="15" customWidth="1"/>
    <col min="15858" max="15858" width="17.44140625" style="15" customWidth="1"/>
    <col min="15859" max="15859" width="15.6640625" style="15" customWidth="1"/>
    <col min="15860" max="15860" width="16.5546875" style="15" customWidth="1"/>
    <col min="15861" max="15861" width="17.5546875" style="15" customWidth="1"/>
    <col min="15862" max="15862" width="9.109375" style="15"/>
    <col min="15863" max="15863" width="10.33203125" style="15" bestFit="1" customWidth="1"/>
    <col min="15864" max="15864" width="9.109375" style="15"/>
    <col min="15865" max="15866" width="10.109375" style="15" bestFit="1" customWidth="1"/>
    <col min="15867" max="15867" width="10.88671875" style="15" bestFit="1" customWidth="1"/>
    <col min="15868" max="16111" width="9.109375" style="15"/>
    <col min="16112" max="16112" width="14.33203125" style="15" customWidth="1"/>
    <col min="16113" max="16113" width="16.5546875" style="15" customWidth="1"/>
    <col min="16114" max="16114" width="17.44140625" style="15" customWidth="1"/>
    <col min="16115" max="16115" width="15.6640625" style="15" customWidth="1"/>
    <col min="16116" max="16116" width="16.5546875" style="15" customWidth="1"/>
    <col min="16117" max="16117" width="17.5546875" style="15" customWidth="1"/>
    <col min="16118" max="16118" width="9.109375" style="15"/>
    <col min="16119" max="16119" width="10.33203125" style="15" bestFit="1" customWidth="1"/>
    <col min="16120" max="16120" width="9.109375" style="15"/>
    <col min="16121" max="16122" width="10.109375" style="15" bestFit="1" customWidth="1"/>
    <col min="16123" max="16123" width="10.88671875" style="15" bestFit="1" customWidth="1"/>
    <col min="16124" max="16384" width="9.109375" style="15"/>
  </cols>
  <sheetData>
    <row r="1" spans="1:13" x14ac:dyDescent="0.25">
      <c r="A1" s="192" t="s">
        <v>100</v>
      </c>
      <c r="B1" s="193"/>
      <c r="C1" s="188" t="s">
        <v>74</v>
      </c>
      <c r="D1" s="189"/>
      <c r="E1" s="190"/>
      <c r="F1" s="190"/>
      <c r="G1" s="191"/>
    </row>
    <row r="2" spans="1:13" ht="14.4" x14ac:dyDescent="0.3">
      <c r="A2" s="194"/>
      <c r="B2" s="195"/>
      <c r="C2" s="188" t="s">
        <v>145</v>
      </c>
      <c r="D2" s="230"/>
      <c r="E2" s="230"/>
      <c r="F2" s="230"/>
      <c r="G2" s="231"/>
    </row>
    <row r="3" spans="1:13" ht="18.75" customHeight="1" x14ac:dyDescent="0.25">
      <c r="A3" s="196"/>
      <c r="B3" s="197"/>
      <c r="C3" s="199" t="s">
        <v>110</v>
      </c>
      <c r="D3" s="199"/>
      <c r="E3" s="200"/>
      <c r="F3" s="201" t="s">
        <v>111</v>
      </c>
      <c r="G3" s="112" t="s">
        <v>1</v>
      </c>
    </row>
    <row r="4" spans="1:13" ht="30.75" customHeight="1" x14ac:dyDescent="0.25">
      <c r="A4" s="201" t="s">
        <v>58</v>
      </c>
      <c r="B4" s="201"/>
      <c r="C4" s="112" t="s">
        <v>59</v>
      </c>
      <c r="D4" s="112" t="s">
        <v>0</v>
      </c>
      <c r="E4" s="112" t="s">
        <v>2</v>
      </c>
      <c r="F4" s="204"/>
      <c r="G4" s="16" t="s">
        <v>61</v>
      </c>
    </row>
    <row r="5" spans="1:13" x14ac:dyDescent="0.25">
      <c r="A5" s="202" t="s">
        <v>120</v>
      </c>
      <c r="B5" s="203"/>
      <c r="C5" s="8"/>
      <c r="D5" s="8"/>
      <c r="E5" s="8"/>
      <c r="G5" s="8"/>
    </row>
    <row r="6" spans="1:13" x14ac:dyDescent="0.25">
      <c r="A6" s="31">
        <v>2001</v>
      </c>
      <c r="B6" s="114"/>
      <c r="C6" s="8">
        <v>123739.40914</v>
      </c>
      <c r="D6" s="8">
        <v>1056.982</v>
      </c>
      <c r="E6" s="8">
        <f>SUM(C6:D6)</f>
        <v>124796.39114000001</v>
      </c>
      <c r="F6" s="8">
        <v>350197.484</v>
      </c>
      <c r="G6" s="8">
        <f t="shared" ref="G6:G19" si="0">E6-F6</f>
        <v>-225401.09285999998</v>
      </c>
    </row>
    <row r="7" spans="1:13" x14ac:dyDescent="0.25">
      <c r="A7" s="7">
        <v>2002</v>
      </c>
      <c r="B7" s="114"/>
      <c r="C7" s="8">
        <v>196695.01228</v>
      </c>
      <c r="D7" s="8">
        <v>1989.3988200000001</v>
      </c>
      <c r="E7" s="8">
        <f t="shared" ref="E7:E20" si="1">SUM(C7:D7)</f>
        <v>198684.4111</v>
      </c>
      <c r="F7" s="22">
        <v>436434.999404</v>
      </c>
      <c r="G7" s="8">
        <f t="shared" si="0"/>
        <v>-237750.588304</v>
      </c>
      <c r="H7" s="7"/>
    </row>
    <row r="8" spans="1:13" x14ac:dyDescent="0.25">
      <c r="A8" s="7">
        <v>2003</v>
      </c>
      <c r="B8" s="114"/>
      <c r="C8" s="8">
        <v>329171.34416739998</v>
      </c>
      <c r="D8" s="8">
        <v>4161.5750399999997</v>
      </c>
      <c r="E8" s="8">
        <f t="shared" si="1"/>
        <v>333332.9192074</v>
      </c>
      <c r="F8" s="22">
        <v>590034.34648880002</v>
      </c>
      <c r="G8" s="8">
        <f t="shared" si="0"/>
        <v>-256701.42728140001</v>
      </c>
      <c r="H8" s="7"/>
    </row>
    <row r="9" spans="1:13" x14ac:dyDescent="0.25">
      <c r="A9" s="7">
        <v>2004</v>
      </c>
      <c r="B9" s="114"/>
      <c r="C9" s="8">
        <v>641014.28434619005</v>
      </c>
      <c r="D9" s="8">
        <v>659.21699000000001</v>
      </c>
      <c r="E9" s="8">
        <f t="shared" si="1"/>
        <v>641673.50133619003</v>
      </c>
      <c r="F9" s="22">
        <v>908736.45655799995</v>
      </c>
      <c r="G9" s="8">
        <f t="shared" si="0"/>
        <v>-267062.95522180991</v>
      </c>
    </row>
    <row r="10" spans="1:13" x14ac:dyDescent="0.25">
      <c r="A10" s="7">
        <v>2005</v>
      </c>
      <c r="B10" s="176"/>
      <c r="C10" s="34">
        <v>752123.67701239989</v>
      </c>
      <c r="D10" s="34">
        <v>1005.0050000000001</v>
      </c>
      <c r="E10" s="34">
        <f t="shared" si="1"/>
        <v>753128.68201239989</v>
      </c>
      <c r="F10" s="177">
        <v>1393699.303359</v>
      </c>
      <c r="G10" s="34">
        <f t="shared" si="0"/>
        <v>-640570.62134660012</v>
      </c>
    </row>
    <row r="11" spans="1:13" x14ac:dyDescent="0.25">
      <c r="A11" s="7">
        <v>2006</v>
      </c>
      <c r="B11" s="176"/>
      <c r="C11" s="34">
        <v>889627.87417600001</v>
      </c>
      <c r="D11" s="34">
        <v>12164.61152</v>
      </c>
      <c r="E11" s="34">
        <f t="shared" si="1"/>
        <v>901792.48569600005</v>
      </c>
      <c r="F11" s="177">
        <v>1650144.026446</v>
      </c>
      <c r="G11" s="34">
        <f t="shared" si="0"/>
        <v>-748351.54074999993</v>
      </c>
    </row>
    <row r="12" spans="1:13" x14ac:dyDescent="0.25">
      <c r="A12" s="7">
        <v>2007</v>
      </c>
      <c r="B12" s="176"/>
      <c r="C12" s="34">
        <v>1208501.7382050001</v>
      </c>
      <c r="D12" s="34">
        <v>3298</v>
      </c>
      <c r="E12" s="34">
        <f t="shared" si="1"/>
        <v>1211799.7382050001</v>
      </c>
      <c r="F12" s="177">
        <v>2190198.7097740001</v>
      </c>
      <c r="G12" s="34">
        <f t="shared" si="0"/>
        <v>-978398.97156900004</v>
      </c>
    </row>
    <row r="13" spans="1:13" x14ac:dyDescent="0.25">
      <c r="A13" s="7">
        <v>2008</v>
      </c>
      <c r="B13" s="176"/>
      <c r="C13" s="34">
        <v>1615234.3702700003</v>
      </c>
      <c r="D13" s="34">
        <v>25334.383989999998</v>
      </c>
      <c r="E13" s="34">
        <f t="shared" si="1"/>
        <v>1640568.7542600003</v>
      </c>
      <c r="F13" s="177">
        <v>2382291.1272328002</v>
      </c>
      <c r="G13" s="34">
        <f t="shared" si="0"/>
        <v>-741722.37297279993</v>
      </c>
    </row>
    <row r="14" spans="1:13" x14ac:dyDescent="0.25">
      <c r="A14" s="15">
        <v>2009</v>
      </c>
      <c r="B14" s="176"/>
      <c r="C14" s="34">
        <v>1254670.7109172731</v>
      </c>
      <c r="D14" s="34">
        <v>32044.530499999997</v>
      </c>
      <c r="E14" s="34">
        <f t="shared" si="1"/>
        <v>1286715.2414172732</v>
      </c>
      <c r="F14" s="177">
        <v>2099654.6684596273</v>
      </c>
      <c r="G14" s="34">
        <f t="shared" si="0"/>
        <v>-812939.42704235413</v>
      </c>
      <c r="I14" s="76"/>
      <c r="J14" s="106"/>
      <c r="K14" s="76"/>
      <c r="M14" s="106"/>
    </row>
    <row r="15" spans="1:13" x14ac:dyDescent="0.25">
      <c r="A15" s="29">
        <v>2010</v>
      </c>
      <c r="B15" s="176"/>
      <c r="C15" s="34">
        <v>1690443.7526428399</v>
      </c>
      <c r="D15" s="34">
        <v>71051.031189999994</v>
      </c>
      <c r="E15" s="34">
        <f t="shared" si="1"/>
        <v>1761494.7838328399</v>
      </c>
      <c r="F15" s="34">
        <v>3212434.3097457998</v>
      </c>
      <c r="G15" s="34">
        <f t="shared" si="0"/>
        <v>-1450939.5259129598</v>
      </c>
      <c r="I15" s="76"/>
      <c r="J15" s="106"/>
      <c r="K15" s="76"/>
      <c r="M15" s="106"/>
    </row>
    <row r="16" spans="1:13" s="18" customFormat="1" ht="15.9" customHeight="1" x14ac:dyDescent="0.25">
      <c r="A16" s="13">
        <v>2011</v>
      </c>
      <c r="B16" s="5"/>
      <c r="C16" s="35">
        <v>3098175.1977242259</v>
      </c>
      <c r="D16" s="35">
        <v>17527.911769999999</v>
      </c>
      <c r="E16" s="34">
        <f t="shared" si="1"/>
        <v>3115703.1094942261</v>
      </c>
      <c r="F16" s="34">
        <v>3615304.253966351</v>
      </c>
      <c r="G16" s="34">
        <f t="shared" si="0"/>
        <v>-499601.14447212499</v>
      </c>
      <c r="I16" s="26"/>
      <c r="J16" s="106"/>
      <c r="K16" s="26"/>
      <c r="M16" s="106"/>
    </row>
    <row r="17" spans="1:13" s="18" customFormat="1" ht="15.9" customHeight="1" x14ac:dyDescent="0.25">
      <c r="A17" s="13">
        <v>2012</v>
      </c>
      <c r="B17" s="137"/>
      <c r="C17" s="35">
        <v>3374259.89677</v>
      </c>
      <c r="D17" s="35">
        <v>55708</v>
      </c>
      <c r="E17" s="34">
        <f t="shared" si="1"/>
        <v>3429967.89677</v>
      </c>
      <c r="F17" s="35">
        <v>3656455.7847162965</v>
      </c>
      <c r="G17" s="34">
        <f t="shared" si="0"/>
        <v>-226487.88794629648</v>
      </c>
      <c r="I17" s="26"/>
      <c r="J17" s="106"/>
      <c r="K17" s="26"/>
      <c r="M17" s="106"/>
    </row>
    <row r="18" spans="1:13" s="18" customFormat="1" ht="15.9" customHeight="1" x14ac:dyDescent="0.25">
      <c r="A18" s="13">
        <v>2013</v>
      </c>
      <c r="B18" s="137"/>
      <c r="C18" s="35">
        <v>3558163.9332800861</v>
      </c>
      <c r="D18" s="35">
        <v>13635.878999999999</v>
      </c>
      <c r="E18" s="34">
        <f t="shared" si="1"/>
        <v>3571799.8122800863</v>
      </c>
      <c r="F18" s="35">
        <v>3922392.7880000002</v>
      </c>
      <c r="G18" s="34">
        <f t="shared" si="0"/>
        <v>-350592.97571991384</v>
      </c>
      <c r="I18" s="26"/>
      <c r="J18" s="106"/>
      <c r="K18" s="26"/>
      <c r="M18" s="106"/>
    </row>
    <row r="19" spans="1:13" s="18" customFormat="1" ht="15.9" customHeight="1" x14ac:dyDescent="0.25">
      <c r="A19" s="13">
        <v>2014</v>
      </c>
      <c r="B19" s="178"/>
      <c r="C19" s="35">
        <v>3285381.1698117466</v>
      </c>
      <c r="D19" s="35">
        <v>92409.497999999992</v>
      </c>
      <c r="E19" s="34">
        <f t="shared" si="1"/>
        <v>3377790.6678117467</v>
      </c>
      <c r="F19" s="35">
        <v>3683769.1923407353</v>
      </c>
      <c r="G19" s="34">
        <f t="shared" si="0"/>
        <v>-305978.52452898864</v>
      </c>
      <c r="I19" s="26"/>
      <c r="J19" s="106"/>
      <c r="K19" s="26"/>
      <c r="M19" s="106"/>
    </row>
    <row r="20" spans="1:13" s="18" customFormat="1" ht="15.9" customHeight="1" x14ac:dyDescent="0.25">
      <c r="A20" s="13">
        <v>2015</v>
      </c>
      <c r="B20" s="178"/>
      <c r="C20" s="35">
        <v>3138149.856774</v>
      </c>
      <c r="D20" s="35">
        <v>37919.143226</v>
      </c>
      <c r="E20" s="34">
        <f t="shared" si="1"/>
        <v>3176069</v>
      </c>
      <c r="F20" s="35">
        <v>3600446.1417820184</v>
      </c>
      <c r="G20" s="34">
        <f t="shared" ref="G20" si="2">E20-F20</f>
        <v>-424377.14178201836</v>
      </c>
      <c r="I20" s="26"/>
      <c r="J20" s="106"/>
      <c r="K20" s="26"/>
      <c r="M20" s="106"/>
    </row>
    <row r="21" spans="1:13" s="18" customFormat="1" ht="15.9" customHeight="1" x14ac:dyDescent="0.25">
      <c r="A21" s="13">
        <v>2016</v>
      </c>
      <c r="B21" s="178"/>
      <c r="C21" s="35">
        <v>3447252.77</v>
      </c>
      <c r="D21" s="35">
        <v>23216</v>
      </c>
      <c r="E21" s="34">
        <f t="shared" ref="E21:E24" si="3">C21+D21</f>
        <v>3470468.77</v>
      </c>
      <c r="F21" s="35">
        <v>3611484</v>
      </c>
      <c r="G21" s="34">
        <f>E21-F21</f>
        <v>-141015.22999999998</v>
      </c>
      <c r="I21" s="26"/>
      <c r="J21" s="106"/>
      <c r="K21" s="26"/>
      <c r="M21" s="76"/>
    </row>
    <row r="22" spans="1:13" s="18" customFormat="1" ht="15.9" customHeight="1" x14ac:dyDescent="0.3">
      <c r="A22" s="137">
        <v>2017</v>
      </c>
      <c r="B22" s="179"/>
      <c r="C22" s="267">
        <v>3933357.3693331899</v>
      </c>
      <c r="D22" s="267">
        <v>1421.2683100000002</v>
      </c>
      <c r="E22" s="267">
        <f t="shared" si="3"/>
        <v>3934778.6376431901</v>
      </c>
      <c r="F22" s="267">
        <v>4502107.0365265189</v>
      </c>
      <c r="G22" s="267">
        <f>E22-F22</f>
        <v>-567328.39888332877</v>
      </c>
      <c r="I22" s="26"/>
      <c r="J22" s="106"/>
      <c r="K22" s="26"/>
      <c r="M22" s="106"/>
    </row>
    <row r="23" spans="1:13" s="18" customFormat="1" ht="15.9" customHeight="1" x14ac:dyDescent="0.3">
      <c r="A23" s="137">
        <v>2018</v>
      </c>
      <c r="B23" s="180"/>
      <c r="C23" s="34">
        <f>SUM(C26:C37)</f>
        <v>4521965.8589746207</v>
      </c>
      <c r="D23" s="34">
        <f>SUM(D26:D37)</f>
        <v>9529.2264700000014</v>
      </c>
      <c r="E23" s="267">
        <f t="shared" si="3"/>
        <v>4531495.0854446208</v>
      </c>
      <c r="F23" s="34">
        <f>SUM(F26:F37)</f>
        <v>4778319.4056989914</v>
      </c>
      <c r="G23" s="267">
        <f>E23-F23</f>
        <v>-246824.32025437057</v>
      </c>
      <c r="I23" s="26"/>
      <c r="J23" s="106"/>
      <c r="K23" s="26"/>
      <c r="M23" s="106"/>
    </row>
    <row r="24" spans="1:13" s="18" customFormat="1" ht="15.9" customHeight="1" x14ac:dyDescent="0.3">
      <c r="A24" s="13">
        <v>2019</v>
      </c>
      <c r="B24" s="180"/>
      <c r="C24" s="34">
        <f>SUM(C39:C41)</f>
        <v>1106316.3817000003</v>
      </c>
      <c r="D24" s="34">
        <f>SUM(D39:D41)</f>
        <v>9.8602800000000013</v>
      </c>
      <c r="E24" s="267">
        <f t="shared" si="3"/>
        <v>1106326.2419800002</v>
      </c>
      <c r="F24" s="34">
        <f>SUM(F39:F41)</f>
        <v>1030595.7184052507</v>
      </c>
      <c r="G24" s="267">
        <f>E24-F24</f>
        <v>75730.523574749473</v>
      </c>
    </row>
    <row r="25" spans="1:13" s="19" customFormat="1" ht="15.9" customHeight="1" x14ac:dyDescent="0.3">
      <c r="A25" s="21" t="s">
        <v>62</v>
      </c>
      <c r="B25" s="9"/>
      <c r="C25" s="181"/>
      <c r="D25" s="181"/>
      <c r="E25" s="34"/>
      <c r="F25" s="182"/>
      <c r="G25" s="34"/>
    </row>
    <row r="26" spans="1:13" x14ac:dyDescent="0.25">
      <c r="A26" s="10">
        <v>2018</v>
      </c>
      <c r="B26" s="10" t="s">
        <v>71</v>
      </c>
      <c r="C26" s="34">
        <v>456929.40926000051</v>
      </c>
      <c r="D26" s="34">
        <v>111.69822000000001</v>
      </c>
      <c r="E26" s="34">
        <f>C26+D26</f>
        <v>457041.10748000053</v>
      </c>
      <c r="F26" s="34">
        <v>414343.571</v>
      </c>
      <c r="G26" s="34">
        <f>E26-F26</f>
        <v>42697.536480000534</v>
      </c>
    </row>
    <row r="27" spans="1:13" x14ac:dyDescent="0.25">
      <c r="A27" s="10"/>
      <c r="B27" s="10" t="s">
        <v>72</v>
      </c>
      <c r="C27" s="34">
        <v>344153.82461677102</v>
      </c>
      <c r="D27" s="34">
        <v>620.21642000000008</v>
      </c>
      <c r="E27" s="34">
        <f t="shared" ref="E27:E41" si="4">C27+D27</f>
        <v>344774.04103677103</v>
      </c>
      <c r="F27" s="34">
        <v>342681.473</v>
      </c>
      <c r="G27" s="34">
        <f t="shared" ref="G27:G41" si="5">E27-F27</f>
        <v>2092.5680367710302</v>
      </c>
    </row>
    <row r="28" spans="1:13" x14ac:dyDescent="0.25">
      <c r="A28" s="10"/>
      <c r="B28" s="10" t="s">
        <v>67</v>
      </c>
      <c r="C28" s="34">
        <v>416248.33164999989</v>
      </c>
      <c r="D28" s="34">
        <v>490.84313000000009</v>
      </c>
      <c r="E28" s="34">
        <f t="shared" si="4"/>
        <v>416739.17477999988</v>
      </c>
      <c r="F28" s="34">
        <v>318768.37300000002</v>
      </c>
      <c r="G28" s="34">
        <f t="shared" si="5"/>
        <v>97970.801779999863</v>
      </c>
    </row>
    <row r="29" spans="1:13" x14ac:dyDescent="0.25">
      <c r="A29" s="10"/>
      <c r="B29" s="10" t="s">
        <v>68</v>
      </c>
      <c r="C29" s="34">
        <v>412862.30558785069</v>
      </c>
      <c r="D29" s="34">
        <v>4537.3309500000005</v>
      </c>
      <c r="E29" s="34">
        <f t="shared" si="4"/>
        <v>417399.63653785066</v>
      </c>
      <c r="F29" s="34">
        <v>305915.32635151281</v>
      </c>
      <c r="G29" s="34">
        <f t="shared" si="5"/>
        <v>111484.31018633785</v>
      </c>
      <c r="M29" s="76"/>
    </row>
    <row r="30" spans="1:13" x14ac:dyDescent="0.25">
      <c r="A30" s="10"/>
      <c r="B30" s="10" t="s">
        <v>7</v>
      </c>
      <c r="C30" s="34">
        <v>376429.6580800002</v>
      </c>
      <c r="D30" s="34">
        <v>996.81007</v>
      </c>
      <c r="E30" s="34">
        <f t="shared" si="4"/>
        <v>377426.4681500002</v>
      </c>
      <c r="F30" s="34">
        <v>375513.13929197454</v>
      </c>
      <c r="G30" s="34">
        <f t="shared" si="5"/>
        <v>1913.3288580256631</v>
      </c>
      <c r="M30" s="76"/>
    </row>
    <row r="31" spans="1:13" x14ac:dyDescent="0.25">
      <c r="A31" s="10"/>
      <c r="B31" s="10" t="s">
        <v>69</v>
      </c>
      <c r="C31" s="35">
        <v>286506.12341000047</v>
      </c>
      <c r="D31" s="34">
        <v>2610.8171399999997</v>
      </c>
      <c r="E31" s="34">
        <f t="shared" si="4"/>
        <v>289116.94055000047</v>
      </c>
      <c r="F31" s="34">
        <v>365524.4507509981</v>
      </c>
      <c r="G31" s="34">
        <f t="shared" si="5"/>
        <v>-76407.51020099764</v>
      </c>
    </row>
    <row r="32" spans="1:13" x14ac:dyDescent="0.25">
      <c r="A32" s="10"/>
      <c r="B32" s="10" t="s">
        <v>70</v>
      </c>
      <c r="C32" s="35">
        <v>388628.20687000017</v>
      </c>
      <c r="D32" s="267">
        <v>0</v>
      </c>
      <c r="E32" s="34">
        <f t="shared" si="4"/>
        <v>388628.20687000017</v>
      </c>
      <c r="F32" s="34">
        <v>468222.37000334729</v>
      </c>
      <c r="G32" s="34">
        <f t="shared" si="5"/>
        <v>-79594.163133347116</v>
      </c>
    </row>
    <row r="33" spans="1:7" x14ac:dyDescent="0.25">
      <c r="A33" s="10"/>
      <c r="B33" s="10" t="s">
        <v>73</v>
      </c>
      <c r="C33" s="17">
        <v>303905.38185999944</v>
      </c>
      <c r="D33" s="268">
        <v>135.45463000000001</v>
      </c>
      <c r="E33" s="34">
        <f t="shared" si="4"/>
        <v>304040.83648999943</v>
      </c>
      <c r="F33" s="8">
        <v>430425.73983477929</v>
      </c>
      <c r="G33" s="8">
        <f t="shared" si="5"/>
        <v>-126384.90334477986</v>
      </c>
    </row>
    <row r="34" spans="1:7" x14ac:dyDescent="0.25">
      <c r="A34" s="10"/>
      <c r="B34" s="10" t="s">
        <v>63</v>
      </c>
      <c r="C34" s="17">
        <v>402756.2160799987</v>
      </c>
      <c r="D34" s="8">
        <v>0</v>
      </c>
      <c r="E34" s="34">
        <f t="shared" si="4"/>
        <v>402756.2160799987</v>
      </c>
      <c r="F34" s="8">
        <v>325123.01866328914</v>
      </c>
      <c r="G34" s="8">
        <f t="shared" si="5"/>
        <v>77633.197416709561</v>
      </c>
    </row>
    <row r="35" spans="1:7" x14ac:dyDescent="0.25">
      <c r="A35" s="12"/>
      <c r="B35" s="10" t="s">
        <v>64</v>
      </c>
      <c r="C35" s="268">
        <v>481263.97599000053</v>
      </c>
      <c r="D35" s="8">
        <v>1.5893499999999998</v>
      </c>
      <c r="E35" s="34">
        <f t="shared" si="4"/>
        <v>481265.56534000055</v>
      </c>
      <c r="F35" s="8">
        <v>355327.35714015894</v>
      </c>
      <c r="G35" s="8">
        <f t="shared" si="5"/>
        <v>125938.20819984161</v>
      </c>
    </row>
    <row r="36" spans="1:7" x14ac:dyDescent="0.25">
      <c r="A36" s="10"/>
      <c r="B36" s="10" t="s">
        <v>65</v>
      </c>
      <c r="C36" s="268">
        <v>445483.26483999909</v>
      </c>
      <c r="D36" s="268">
        <v>18.681090000000001</v>
      </c>
      <c r="E36" s="34">
        <f t="shared" si="4"/>
        <v>445501.94592999911</v>
      </c>
      <c r="F36" s="8">
        <v>386207.31429753092</v>
      </c>
      <c r="G36" s="8">
        <f t="shared" si="5"/>
        <v>59294.631632468197</v>
      </c>
    </row>
    <row r="37" spans="1:7" x14ac:dyDescent="0.25">
      <c r="A37" s="10"/>
      <c r="B37" s="10" t="s">
        <v>66</v>
      </c>
      <c r="C37" s="268">
        <v>206799.16072999986</v>
      </c>
      <c r="D37" s="268">
        <v>5.7854699999999992</v>
      </c>
      <c r="E37" s="34">
        <f t="shared" si="4"/>
        <v>206804.94619999986</v>
      </c>
      <c r="F37" s="8">
        <v>690267.27236540138</v>
      </c>
      <c r="G37" s="8">
        <f t="shared" si="5"/>
        <v>-483462.32616540149</v>
      </c>
    </row>
    <row r="38" spans="1:7" x14ac:dyDescent="0.25">
      <c r="A38" s="10"/>
      <c r="B38" s="10"/>
      <c r="C38" s="268"/>
      <c r="D38" s="268"/>
      <c r="E38" s="34"/>
      <c r="F38" s="34"/>
      <c r="G38" s="8"/>
    </row>
    <row r="39" spans="1:7" x14ac:dyDescent="0.25">
      <c r="A39" s="10">
        <v>2019</v>
      </c>
      <c r="B39" s="10" t="s">
        <v>71</v>
      </c>
      <c r="C39" s="8">
        <v>393751.6105400002</v>
      </c>
      <c r="D39" s="268">
        <v>0</v>
      </c>
      <c r="E39" s="34">
        <f t="shared" si="4"/>
        <v>393751.6105400002</v>
      </c>
      <c r="F39" s="8">
        <v>324307.50084703765</v>
      </c>
      <c r="G39" s="8">
        <f t="shared" si="5"/>
        <v>69444.109692962549</v>
      </c>
    </row>
    <row r="40" spans="1:7" x14ac:dyDescent="0.25">
      <c r="A40" s="10"/>
      <c r="B40" s="10" t="s">
        <v>72</v>
      </c>
      <c r="C40" s="8">
        <v>355319.1760700008</v>
      </c>
      <c r="D40" s="268">
        <v>0</v>
      </c>
      <c r="E40" s="34">
        <f t="shared" si="4"/>
        <v>355319.1760700008</v>
      </c>
      <c r="F40" s="8">
        <v>315049.25725990173</v>
      </c>
      <c r="G40" s="8">
        <f t="shared" si="5"/>
        <v>40269.918810099072</v>
      </c>
    </row>
    <row r="41" spans="1:7" x14ac:dyDescent="0.25">
      <c r="A41" s="10"/>
      <c r="B41" s="10" t="s">
        <v>67</v>
      </c>
      <c r="C41" s="8">
        <v>357245.59508999926</v>
      </c>
      <c r="D41" s="8">
        <v>9.8602800000000013</v>
      </c>
      <c r="E41" s="34">
        <f t="shared" si="4"/>
        <v>357255.45536999928</v>
      </c>
      <c r="F41" s="8">
        <v>391238.96029831137</v>
      </c>
      <c r="G41" s="8">
        <f t="shared" si="5"/>
        <v>-33983.50492831209</v>
      </c>
    </row>
    <row r="42" spans="1:7" x14ac:dyDescent="0.25">
      <c r="A42" s="10"/>
      <c r="B42" s="13"/>
      <c r="C42" s="8"/>
      <c r="D42" s="8"/>
      <c r="E42" s="8"/>
      <c r="F42" s="8"/>
      <c r="G42" s="8"/>
    </row>
    <row r="43" spans="1:7" x14ac:dyDescent="0.25">
      <c r="A43" s="20" t="s">
        <v>75</v>
      </c>
      <c r="B43" s="198" t="s">
        <v>126</v>
      </c>
      <c r="C43" s="198"/>
      <c r="D43" s="198"/>
      <c r="E43" s="198"/>
      <c r="F43" s="198"/>
      <c r="G43" s="198"/>
    </row>
    <row r="44" spans="1:7" x14ac:dyDescent="0.25">
      <c r="A44" s="20"/>
      <c r="B44" s="123"/>
      <c r="C44" s="8"/>
      <c r="D44" s="8"/>
      <c r="E44" s="8"/>
      <c r="F44" s="8"/>
      <c r="G44" s="8"/>
    </row>
    <row r="45" spans="1:7" x14ac:dyDescent="0.25">
      <c r="B45" s="123"/>
      <c r="C45" s="8"/>
      <c r="D45" s="8"/>
      <c r="E45" s="8"/>
      <c r="F45" s="8"/>
      <c r="G45" s="8"/>
    </row>
  </sheetData>
  <mergeCells count="8">
    <mergeCell ref="C1:G1"/>
    <mergeCell ref="C2:G2"/>
    <mergeCell ref="A1:B3"/>
    <mergeCell ref="B43:G43"/>
    <mergeCell ref="C3:E3"/>
    <mergeCell ref="A4:B4"/>
    <mergeCell ref="A5:B5"/>
    <mergeCell ref="F3:F4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I79"/>
  <sheetViews>
    <sheetView workbookViewId="0">
      <selection activeCell="L33" sqref="L33"/>
    </sheetView>
  </sheetViews>
  <sheetFormatPr defaultColWidth="9.109375" defaultRowHeight="15.6" x14ac:dyDescent="0.3"/>
  <cols>
    <col min="1" max="1" width="5" style="342" bestFit="1" customWidth="1"/>
    <col min="2" max="2" width="9.5546875" style="336" customWidth="1"/>
    <col min="3" max="4" width="9.77734375" style="328" bestFit="1" customWidth="1"/>
    <col min="5" max="5" width="11.5546875" style="328" bestFit="1" customWidth="1"/>
    <col min="6" max="6" width="11.44140625" style="328" bestFit="1" customWidth="1"/>
    <col min="7" max="7" width="8.21875" style="328" bestFit="1" customWidth="1"/>
    <col min="8" max="8" width="15.33203125" style="328" customWidth="1"/>
    <col min="9" max="16384" width="9.109375" style="328"/>
  </cols>
  <sheetData>
    <row r="1" spans="1:8" ht="21.6" customHeight="1" x14ac:dyDescent="0.35">
      <c r="A1" s="475" t="s">
        <v>287</v>
      </c>
      <c r="B1" s="263"/>
      <c r="C1" s="476" t="s">
        <v>203</v>
      </c>
      <c r="D1" s="352"/>
      <c r="E1" s="352"/>
      <c r="F1" s="352"/>
      <c r="G1" s="352"/>
      <c r="H1" s="353"/>
    </row>
    <row r="2" spans="1:8" s="12" customFormat="1" ht="17.399999999999999" x14ac:dyDescent="0.3">
      <c r="C2" s="477" t="s">
        <v>204</v>
      </c>
      <c r="D2" s="408"/>
      <c r="E2" s="408"/>
      <c r="F2" s="408"/>
      <c r="G2" s="408"/>
      <c r="H2" s="409"/>
    </row>
    <row r="3" spans="1:8" x14ac:dyDescent="0.3">
      <c r="A3" s="329" t="s">
        <v>58</v>
      </c>
      <c r="B3" s="329"/>
      <c r="C3" s="330"/>
      <c r="D3" s="331" t="s">
        <v>205</v>
      </c>
      <c r="E3" s="331" t="s">
        <v>206</v>
      </c>
      <c r="F3" s="331" t="s">
        <v>207</v>
      </c>
      <c r="G3" s="331" t="s">
        <v>27</v>
      </c>
      <c r="H3" s="331" t="s">
        <v>2</v>
      </c>
    </row>
    <row r="4" spans="1:8" ht="14.25" customHeight="1" x14ac:dyDescent="0.3">
      <c r="A4" s="474" t="s">
        <v>120</v>
      </c>
      <c r="B4" s="263"/>
      <c r="C4" s="334"/>
      <c r="D4" s="335"/>
      <c r="E4" s="335"/>
      <c r="F4" s="335"/>
      <c r="G4" s="335"/>
      <c r="H4" s="335"/>
    </row>
    <row r="5" spans="1:8" ht="14.25" hidden="1" customHeight="1" x14ac:dyDescent="0.3">
      <c r="A5" s="37">
        <v>2011</v>
      </c>
      <c r="C5" s="334" t="s">
        <v>208</v>
      </c>
      <c r="D5" s="337">
        <v>555019</v>
      </c>
      <c r="E5" s="337">
        <v>3354454</v>
      </c>
      <c r="F5" s="337">
        <v>4098</v>
      </c>
      <c r="G5" s="337">
        <v>0</v>
      </c>
      <c r="H5" s="337">
        <v>3913571</v>
      </c>
    </row>
    <row r="6" spans="1:8" ht="14.25" hidden="1" customHeight="1" x14ac:dyDescent="0.3">
      <c r="A6" s="37"/>
      <c r="C6" s="334" t="s">
        <v>209</v>
      </c>
      <c r="D6" s="337">
        <v>329314</v>
      </c>
      <c r="E6" s="337">
        <v>694291</v>
      </c>
      <c r="F6" s="337">
        <v>71</v>
      </c>
      <c r="G6" s="337">
        <v>0</v>
      </c>
      <c r="H6" s="337">
        <v>1023676</v>
      </c>
    </row>
    <row r="7" spans="1:8" ht="14.25" hidden="1" customHeight="1" x14ac:dyDescent="0.3">
      <c r="A7" s="37"/>
      <c r="C7" s="334" t="s">
        <v>210</v>
      </c>
      <c r="D7" s="337">
        <v>216165</v>
      </c>
      <c r="E7" s="337">
        <v>685001</v>
      </c>
      <c r="F7" s="337">
        <v>6</v>
      </c>
      <c r="G7" s="337">
        <v>0</v>
      </c>
      <c r="H7" s="337">
        <v>901172</v>
      </c>
    </row>
    <row r="8" spans="1:8" hidden="1" x14ac:dyDescent="0.3">
      <c r="A8" s="332">
        <v>2012</v>
      </c>
      <c r="C8" s="334" t="s">
        <v>208</v>
      </c>
      <c r="D8" s="337">
        <v>501883</v>
      </c>
      <c r="E8" s="337">
        <v>3514544</v>
      </c>
      <c r="F8" s="337">
        <v>4719</v>
      </c>
      <c r="G8" s="337">
        <v>9532</v>
      </c>
      <c r="H8" s="337">
        <v>4030678</v>
      </c>
    </row>
    <row r="9" spans="1:8" hidden="1" x14ac:dyDescent="0.3">
      <c r="A9" s="338"/>
      <c r="C9" s="334" t="s">
        <v>209</v>
      </c>
      <c r="D9" s="337">
        <v>286667</v>
      </c>
      <c r="E9" s="337">
        <v>751426</v>
      </c>
      <c r="F9" s="337">
        <v>13</v>
      </c>
      <c r="G9" s="337">
        <v>0</v>
      </c>
      <c r="H9" s="337">
        <v>1038106</v>
      </c>
    </row>
    <row r="10" spans="1:8" hidden="1" x14ac:dyDescent="0.3">
      <c r="A10" s="338"/>
      <c r="C10" s="334" t="s">
        <v>210</v>
      </c>
      <c r="D10" s="337">
        <v>254586</v>
      </c>
      <c r="E10" s="337">
        <v>840392</v>
      </c>
      <c r="F10" s="337">
        <v>451</v>
      </c>
      <c r="G10" s="337">
        <v>48206</v>
      </c>
      <c r="H10" s="337">
        <v>1143635</v>
      </c>
    </row>
    <row r="11" spans="1:8" hidden="1" x14ac:dyDescent="0.3">
      <c r="A11" s="37">
        <v>2013</v>
      </c>
      <c r="C11" s="334" t="s">
        <v>208</v>
      </c>
      <c r="D11" s="339">
        <v>642245</v>
      </c>
      <c r="E11" s="339">
        <v>3724311</v>
      </c>
      <c r="F11" s="339">
        <v>4904</v>
      </c>
      <c r="G11" s="339">
        <v>827464</v>
      </c>
      <c r="H11" s="339">
        <v>5198924</v>
      </c>
    </row>
    <row r="12" spans="1:8" hidden="1" x14ac:dyDescent="0.3">
      <c r="A12" s="37"/>
      <c r="C12" s="334" t="s">
        <v>209</v>
      </c>
      <c r="D12" s="337">
        <v>257222</v>
      </c>
      <c r="E12" s="337">
        <v>794520</v>
      </c>
      <c r="F12" s="337">
        <v>1</v>
      </c>
      <c r="G12" s="337">
        <v>0</v>
      </c>
      <c r="H12" s="337">
        <v>1051743</v>
      </c>
    </row>
    <row r="13" spans="1:8" hidden="1" x14ac:dyDescent="0.3">
      <c r="A13" s="37"/>
      <c r="C13" s="334" t="s">
        <v>210</v>
      </c>
      <c r="D13" s="337">
        <v>240756</v>
      </c>
      <c r="E13" s="337">
        <v>785029</v>
      </c>
      <c r="F13" s="337">
        <v>18</v>
      </c>
      <c r="G13" s="337">
        <v>42180</v>
      </c>
      <c r="H13" s="337">
        <v>1067983</v>
      </c>
    </row>
    <row r="14" spans="1:8" hidden="1" x14ac:dyDescent="0.3">
      <c r="A14" s="37">
        <v>2014</v>
      </c>
      <c r="C14" s="334" t="s">
        <v>208</v>
      </c>
      <c r="D14" s="337">
        <v>614673</v>
      </c>
      <c r="E14" s="337">
        <v>4209786</v>
      </c>
      <c r="F14" s="337">
        <v>3812</v>
      </c>
      <c r="G14" s="337">
        <v>184312</v>
      </c>
      <c r="H14" s="337">
        <v>5012583</v>
      </c>
    </row>
    <row r="15" spans="1:8" hidden="1" x14ac:dyDescent="0.3">
      <c r="A15" s="37"/>
      <c r="C15" s="334" t="s">
        <v>209</v>
      </c>
      <c r="D15" s="337">
        <v>389711</v>
      </c>
      <c r="E15" s="337">
        <v>715621</v>
      </c>
      <c r="F15" s="337">
        <v>0</v>
      </c>
      <c r="G15" s="337">
        <v>0</v>
      </c>
      <c r="H15" s="337">
        <v>1105332</v>
      </c>
    </row>
    <row r="16" spans="1:8" hidden="1" x14ac:dyDescent="0.3">
      <c r="A16" s="37"/>
      <c r="C16" s="334" t="s">
        <v>210</v>
      </c>
      <c r="D16" s="337">
        <v>314064</v>
      </c>
      <c r="E16" s="337">
        <v>872573</v>
      </c>
      <c r="F16" s="337">
        <v>412</v>
      </c>
      <c r="G16" s="337">
        <v>9777</v>
      </c>
      <c r="H16" s="337">
        <v>1196826</v>
      </c>
    </row>
    <row r="17" spans="1:9" x14ac:dyDescent="0.3">
      <c r="A17" s="37">
        <v>2016</v>
      </c>
      <c r="C17" s="334" t="s">
        <v>208</v>
      </c>
      <c r="D17" s="346">
        <v>123860.088</v>
      </c>
      <c r="E17" s="346">
        <v>3471293</v>
      </c>
      <c r="F17" s="346">
        <v>16330.95</v>
      </c>
      <c r="G17" s="346">
        <v>0</v>
      </c>
      <c r="H17" s="93">
        <v>3611484</v>
      </c>
      <c r="I17" s="93"/>
    </row>
    <row r="18" spans="1:9" x14ac:dyDescent="0.3">
      <c r="A18" s="37"/>
      <c r="C18" s="334" t="s">
        <v>209</v>
      </c>
      <c r="D18" s="346">
        <v>556263.00300000003</v>
      </c>
      <c r="E18" s="346">
        <v>2890990.19</v>
      </c>
      <c r="F18" s="345">
        <v>23216</v>
      </c>
      <c r="G18" s="346">
        <v>0</v>
      </c>
      <c r="H18" s="273">
        <v>3470468.77</v>
      </c>
    </row>
    <row r="19" spans="1:9" x14ac:dyDescent="0.3">
      <c r="A19" s="37">
        <v>2017</v>
      </c>
      <c r="C19" s="334" t="s">
        <v>208</v>
      </c>
      <c r="D19" s="346">
        <v>332052.99226000119</v>
      </c>
      <c r="E19" s="346">
        <v>4160668.8894765223</v>
      </c>
      <c r="F19" s="346">
        <v>9385.1547899999969</v>
      </c>
      <c r="G19" s="346">
        <v>0</v>
      </c>
      <c r="H19" s="346">
        <v>4502107.0365265235</v>
      </c>
    </row>
    <row r="20" spans="1:9" x14ac:dyDescent="0.3">
      <c r="A20" s="37"/>
      <c r="C20" s="334" t="s">
        <v>209</v>
      </c>
      <c r="D20" s="346">
        <v>481978.65</v>
      </c>
      <c r="E20" s="346">
        <v>3451377.5279999999</v>
      </c>
      <c r="F20" s="345">
        <v>1422</v>
      </c>
      <c r="G20" s="346">
        <v>0</v>
      </c>
      <c r="H20" s="273">
        <v>3934778.6376431901</v>
      </c>
    </row>
    <row r="21" spans="1:9" x14ac:dyDescent="0.3">
      <c r="A21" s="37">
        <v>2018</v>
      </c>
      <c r="C21" s="334" t="s">
        <v>208</v>
      </c>
      <c r="D21" s="346">
        <v>370619.72480635531</v>
      </c>
      <c r="E21" s="346">
        <v>4407699.6808926351</v>
      </c>
      <c r="F21" s="346">
        <v>0</v>
      </c>
      <c r="G21" s="346">
        <v>0</v>
      </c>
      <c r="H21" s="346">
        <v>4778319.4056989904</v>
      </c>
      <c r="I21" s="93"/>
    </row>
    <row r="22" spans="1:9" x14ac:dyDescent="0.3">
      <c r="A22" s="37"/>
      <c r="C22" s="334" t="s">
        <v>209</v>
      </c>
      <c r="D22" s="346">
        <v>770613.53956000076</v>
      </c>
      <c r="E22" s="346">
        <v>3760881</v>
      </c>
      <c r="F22" s="346">
        <v>0</v>
      </c>
      <c r="G22" s="346">
        <v>0</v>
      </c>
      <c r="H22" s="273">
        <v>4531495</v>
      </c>
      <c r="I22" s="93"/>
    </row>
    <row r="23" spans="1:9" x14ac:dyDescent="0.3">
      <c r="A23" s="37"/>
      <c r="C23" s="334"/>
      <c r="D23" s="346"/>
      <c r="E23" s="346"/>
      <c r="F23" s="346"/>
      <c r="G23" s="346"/>
      <c r="H23" s="273"/>
      <c r="I23" s="93"/>
    </row>
    <row r="24" spans="1:9" ht="13.8" x14ac:dyDescent="0.25">
      <c r="A24" s="14" t="s">
        <v>75</v>
      </c>
      <c r="B24" s="328"/>
      <c r="C24" s="186" t="s">
        <v>126</v>
      </c>
      <c r="D24" s="346"/>
      <c r="E24" s="346"/>
      <c r="F24" s="346"/>
      <c r="G24" s="346"/>
      <c r="H24" s="273"/>
      <c r="I24" s="93"/>
    </row>
    <row r="25" spans="1:9" x14ac:dyDescent="0.3">
      <c r="A25" s="37"/>
      <c r="C25" s="334"/>
      <c r="D25" s="346"/>
      <c r="E25" s="346"/>
      <c r="F25" s="346"/>
      <c r="G25" s="346"/>
      <c r="H25" s="273"/>
      <c r="I25" s="93"/>
    </row>
    <row r="26" spans="1:9" x14ac:dyDescent="0.3">
      <c r="A26" s="37"/>
      <c r="C26" s="334"/>
      <c r="D26" s="346"/>
      <c r="E26" s="346"/>
      <c r="F26" s="346"/>
      <c r="G26" s="346"/>
      <c r="H26" s="273"/>
      <c r="I26" s="93"/>
    </row>
    <row r="27" spans="1:9" x14ac:dyDescent="0.3">
      <c r="A27" s="37"/>
      <c r="C27" s="334"/>
      <c r="D27" s="346"/>
      <c r="E27" s="346"/>
      <c r="F27" s="346"/>
      <c r="G27" s="346"/>
      <c r="H27" s="273"/>
      <c r="I27" s="93"/>
    </row>
    <row r="28" spans="1:9" x14ac:dyDescent="0.3">
      <c r="A28" s="37"/>
      <c r="C28" s="334"/>
      <c r="D28" s="346"/>
      <c r="E28" s="346"/>
      <c r="F28" s="346"/>
      <c r="G28" s="346"/>
      <c r="H28" s="346"/>
      <c r="I28" s="93"/>
    </row>
    <row r="29" spans="1:9" x14ac:dyDescent="0.3">
      <c r="A29" s="37"/>
      <c r="C29" s="334"/>
      <c r="D29" s="346"/>
      <c r="E29" s="346"/>
      <c r="F29" s="346"/>
      <c r="G29" s="346"/>
      <c r="H29" s="346"/>
      <c r="I29" s="93"/>
    </row>
    <row r="30" spans="1:9" x14ac:dyDescent="0.3">
      <c r="A30" s="37"/>
      <c r="C30" s="334"/>
      <c r="D30" s="346"/>
      <c r="E30" s="346"/>
      <c r="F30" s="346"/>
      <c r="G30" s="346"/>
      <c r="H30" s="346"/>
      <c r="I30" s="93"/>
    </row>
    <row r="31" spans="1:9" x14ac:dyDescent="0.3">
      <c r="A31" s="37"/>
      <c r="C31" s="334"/>
      <c r="D31" s="346"/>
      <c r="E31" s="346"/>
      <c r="F31" s="346"/>
      <c r="G31" s="346"/>
      <c r="H31" s="346"/>
      <c r="I31" s="93"/>
    </row>
    <row r="32" spans="1:9" x14ac:dyDescent="0.3">
      <c r="A32" s="37"/>
      <c r="C32" s="334"/>
      <c r="D32" s="346"/>
      <c r="E32" s="346"/>
      <c r="F32" s="346"/>
      <c r="G32" s="346"/>
      <c r="H32" s="346"/>
      <c r="I32" s="93" t="s">
        <v>76</v>
      </c>
    </row>
    <row r="33" spans="1:9" ht="15" customHeight="1" x14ac:dyDescent="0.3">
      <c r="A33" s="332"/>
      <c r="B33" s="333"/>
      <c r="C33" s="334"/>
      <c r="D33" s="347"/>
      <c r="E33" s="347"/>
      <c r="F33" s="347"/>
      <c r="G33" s="348"/>
      <c r="H33" s="347"/>
      <c r="I33" s="93"/>
    </row>
    <row r="34" spans="1:9" x14ac:dyDescent="0.3">
      <c r="A34" s="340"/>
      <c r="B34" s="341"/>
      <c r="C34" s="334"/>
      <c r="D34" s="349"/>
      <c r="E34" s="349"/>
      <c r="F34" s="346"/>
      <c r="G34" s="346"/>
      <c r="H34" s="349"/>
      <c r="I34" s="93"/>
    </row>
    <row r="35" spans="1:9" x14ac:dyDescent="0.3">
      <c r="B35" s="341"/>
      <c r="C35" s="334"/>
      <c r="D35" s="349"/>
      <c r="E35" s="349"/>
      <c r="F35" s="346"/>
      <c r="G35" s="346"/>
      <c r="H35" s="349"/>
      <c r="I35" s="93"/>
    </row>
    <row r="36" spans="1:9" x14ac:dyDescent="0.3">
      <c r="B36" s="341"/>
      <c r="C36" s="334"/>
      <c r="D36" s="349"/>
      <c r="E36" s="349"/>
      <c r="F36" s="346"/>
      <c r="G36" s="346"/>
      <c r="H36" s="349"/>
      <c r="I36" s="93"/>
    </row>
    <row r="37" spans="1:9" x14ac:dyDescent="0.3">
      <c r="B37" s="341"/>
      <c r="C37" s="334"/>
      <c r="D37" s="349"/>
      <c r="E37" s="349"/>
      <c r="F37" s="346"/>
      <c r="G37" s="346"/>
      <c r="H37" s="349"/>
      <c r="I37" s="93"/>
    </row>
    <row r="38" spans="1:9" x14ac:dyDescent="0.3">
      <c r="C38" s="334"/>
      <c r="D38" s="349"/>
      <c r="E38" s="349"/>
      <c r="F38" s="346"/>
      <c r="G38" s="346"/>
      <c r="H38" s="349"/>
      <c r="I38" s="93"/>
    </row>
    <row r="39" spans="1:9" x14ac:dyDescent="0.3">
      <c r="C39" s="334"/>
      <c r="D39" s="349"/>
      <c r="E39" s="349"/>
      <c r="F39" s="346"/>
      <c r="G39" s="346"/>
      <c r="H39" s="349"/>
      <c r="I39" s="93"/>
    </row>
    <row r="40" spans="1:9" x14ac:dyDescent="0.3">
      <c r="B40" s="341"/>
      <c r="C40" s="334"/>
      <c r="D40" s="349"/>
      <c r="E40" s="349"/>
      <c r="F40" s="346"/>
      <c r="G40" s="346"/>
      <c r="H40" s="349"/>
      <c r="I40" s="93"/>
    </row>
    <row r="41" spans="1:9" x14ac:dyDescent="0.3">
      <c r="C41" s="334"/>
      <c r="D41" s="349"/>
      <c r="E41" s="349"/>
      <c r="F41" s="346"/>
      <c r="G41" s="346"/>
      <c r="H41" s="349"/>
      <c r="I41" s="93"/>
    </row>
    <row r="42" spans="1:9" x14ac:dyDescent="0.3">
      <c r="C42" s="334"/>
      <c r="D42" s="349"/>
      <c r="E42" s="349"/>
      <c r="F42" s="346"/>
      <c r="G42" s="346"/>
      <c r="H42" s="349"/>
    </row>
    <row r="43" spans="1:9" x14ac:dyDescent="0.3">
      <c r="B43" s="341"/>
      <c r="C43" s="334"/>
      <c r="D43" s="349"/>
      <c r="E43" s="349"/>
      <c r="F43" s="346"/>
      <c r="G43" s="346"/>
      <c r="H43" s="349"/>
    </row>
    <row r="44" spans="1:9" x14ac:dyDescent="0.3">
      <c r="C44" s="334"/>
      <c r="D44" s="349"/>
      <c r="E44" s="349"/>
      <c r="F44" s="346"/>
      <c r="G44" s="346"/>
      <c r="H44" s="349"/>
    </row>
    <row r="45" spans="1:9" x14ac:dyDescent="0.3">
      <c r="C45" s="334"/>
      <c r="D45" s="349"/>
      <c r="E45" s="349"/>
      <c r="F45" s="346"/>
      <c r="G45" s="346"/>
      <c r="H45" s="349"/>
    </row>
    <row r="46" spans="1:9" x14ac:dyDescent="0.3">
      <c r="B46" s="341"/>
      <c r="C46" s="334"/>
      <c r="D46" s="349"/>
      <c r="E46" s="349"/>
      <c r="F46" s="346"/>
      <c r="G46" s="346"/>
      <c r="H46" s="349"/>
    </row>
    <row r="47" spans="1:9" x14ac:dyDescent="0.3">
      <c r="C47" s="334"/>
      <c r="D47" s="349"/>
      <c r="E47" s="349"/>
      <c r="F47" s="346"/>
      <c r="G47" s="346"/>
      <c r="H47" s="349"/>
    </row>
    <row r="48" spans="1:9" x14ac:dyDescent="0.3">
      <c r="C48" s="334"/>
      <c r="D48" s="349"/>
      <c r="E48" s="349"/>
      <c r="F48" s="346"/>
      <c r="G48" s="346"/>
      <c r="H48" s="349"/>
    </row>
    <row r="49" spans="2:8" x14ac:dyDescent="0.3">
      <c r="B49" s="341"/>
      <c r="C49" s="334"/>
      <c r="D49" s="349"/>
      <c r="E49" s="349"/>
      <c r="F49" s="346"/>
      <c r="G49" s="346"/>
      <c r="H49" s="349"/>
    </row>
    <row r="50" spans="2:8" x14ac:dyDescent="0.3">
      <c r="C50" s="334"/>
      <c r="D50" s="349"/>
      <c r="E50" s="349"/>
      <c r="F50" s="346"/>
      <c r="G50" s="346"/>
      <c r="H50" s="349"/>
    </row>
    <row r="51" spans="2:8" x14ac:dyDescent="0.3">
      <c r="C51" s="334"/>
      <c r="D51" s="349"/>
      <c r="E51" s="349"/>
      <c r="F51" s="346"/>
      <c r="G51" s="346"/>
      <c r="H51" s="349"/>
    </row>
    <row r="52" spans="2:8" x14ac:dyDescent="0.3">
      <c r="B52" s="341"/>
      <c r="C52" s="334"/>
      <c r="D52" s="349"/>
      <c r="E52" s="349"/>
      <c r="F52" s="346"/>
      <c r="G52" s="346"/>
      <c r="H52" s="349"/>
    </row>
    <row r="53" spans="2:8" x14ac:dyDescent="0.3">
      <c r="C53" s="334"/>
      <c r="D53" s="349"/>
      <c r="E53" s="349"/>
      <c r="F53" s="346"/>
      <c r="G53" s="346"/>
      <c r="H53" s="349"/>
    </row>
    <row r="54" spans="2:8" x14ac:dyDescent="0.3">
      <c r="C54" s="334"/>
      <c r="D54" s="349"/>
      <c r="E54" s="349"/>
      <c r="F54" s="346"/>
      <c r="G54" s="346"/>
      <c r="H54" s="349"/>
    </row>
    <row r="55" spans="2:8" x14ac:dyDescent="0.3">
      <c r="B55" s="341"/>
      <c r="C55" s="334"/>
      <c r="D55" s="349"/>
      <c r="E55" s="349"/>
      <c r="F55" s="346"/>
      <c r="G55" s="346"/>
      <c r="H55" s="349"/>
    </row>
    <row r="56" spans="2:8" x14ac:dyDescent="0.3">
      <c r="C56" s="334"/>
      <c r="D56" s="349"/>
      <c r="E56" s="349"/>
      <c r="F56" s="346"/>
      <c r="G56" s="346"/>
      <c r="H56" s="349"/>
    </row>
    <row r="57" spans="2:8" x14ac:dyDescent="0.3">
      <c r="C57" s="334"/>
      <c r="D57" s="349"/>
      <c r="E57" s="349"/>
      <c r="F57" s="346"/>
      <c r="G57" s="346"/>
      <c r="H57" s="349"/>
    </row>
    <row r="58" spans="2:8" x14ac:dyDescent="0.3">
      <c r="B58" s="341"/>
      <c r="C58" s="334"/>
      <c r="D58" s="349"/>
      <c r="E58" s="349"/>
      <c r="F58" s="346"/>
      <c r="G58" s="346"/>
      <c r="H58" s="349"/>
    </row>
    <row r="59" spans="2:8" x14ac:dyDescent="0.3">
      <c r="B59" s="343"/>
      <c r="C59" s="344"/>
      <c r="D59" s="349"/>
      <c r="E59" s="349"/>
      <c r="F59" s="346"/>
      <c r="G59" s="346"/>
      <c r="H59" s="349"/>
    </row>
    <row r="60" spans="2:8" x14ac:dyDescent="0.3">
      <c r="C60" s="334"/>
      <c r="D60" s="350"/>
      <c r="E60" s="350"/>
      <c r="F60" s="346"/>
      <c r="G60" s="346"/>
      <c r="H60" s="349"/>
    </row>
    <row r="61" spans="2:8" x14ac:dyDescent="0.3">
      <c r="B61" s="341"/>
      <c r="C61" s="334"/>
      <c r="D61" s="349"/>
      <c r="E61" s="349"/>
      <c r="F61" s="346"/>
      <c r="G61" s="346"/>
      <c r="H61" s="349"/>
    </row>
    <row r="62" spans="2:8" x14ac:dyDescent="0.3">
      <c r="B62" s="343"/>
      <c r="C62" s="344"/>
      <c r="D62" s="349"/>
      <c r="E62" s="349"/>
      <c r="F62" s="346"/>
      <c r="G62" s="346"/>
      <c r="H62" s="349"/>
    </row>
    <row r="63" spans="2:8" x14ac:dyDescent="0.3">
      <c r="C63" s="334"/>
      <c r="D63" s="349"/>
      <c r="E63" s="349"/>
      <c r="F63" s="346"/>
      <c r="G63" s="346"/>
      <c r="H63" s="349"/>
    </row>
    <row r="64" spans="2:8" x14ac:dyDescent="0.3">
      <c r="B64" s="341"/>
      <c r="C64" s="334"/>
      <c r="D64" s="349"/>
      <c r="E64" s="349"/>
      <c r="F64" s="346"/>
      <c r="G64" s="346"/>
      <c r="H64" s="349"/>
    </row>
    <row r="65" spans="1:8" x14ac:dyDescent="0.3">
      <c r="C65" s="344"/>
      <c r="D65" s="349"/>
      <c r="E65" s="349"/>
      <c r="F65" s="346"/>
      <c r="G65" s="346"/>
      <c r="H65" s="349"/>
    </row>
    <row r="66" spans="1:8" x14ac:dyDescent="0.3">
      <c r="C66" s="334"/>
      <c r="D66" s="349"/>
      <c r="E66" s="349"/>
      <c r="F66" s="346"/>
      <c r="G66" s="346"/>
      <c r="H66" s="349"/>
    </row>
    <row r="67" spans="1:8" x14ac:dyDescent="0.3">
      <c r="B67" s="341"/>
      <c r="C67" s="334"/>
      <c r="D67" s="349"/>
      <c r="E67" s="349"/>
      <c r="F67" s="346"/>
      <c r="G67" s="346"/>
      <c r="H67" s="349"/>
    </row>
    <row r="68" spans="1:8" x14ac:dyDescent="0.3">
      <c r="C68" s="344"/>
      <c r="D68" s="349"/>
      <c r="E68" s="349"/>
      <c r="F68" s="346"/>
      <c r="G68" s="346"/>
      <c r="H68" s="349"/>
    </row>
    <row r="69" spans="1:8" x14ac:dyDescent="0.3">
      <c r="C69" s="334"/>
      <c r="D69" s="349"/>
      <c r="E69" s="349"/>
      <c r="F69" s="346"/>
      <c r="G69" s="346"/>
      <c r="H69" s="349"/>
    </row>
    <row r="70" spans="1:8" x14ac:dyDescent="0.3">
      <c r="D70" s="345"/>
      <c r="E70" s="345"/>
      <c r="F70" s="346"/>
      <c r="G70" s="346"/>
      <c r="H70" s="345"/>
    </row>
    <row r="71" spans="1:8" x14ac:dyDescent="0.3">
      <c r="A71" s="340"/>
      <c r="B71" s="341"/>
      <c r="C71" s="334"/>
      <c r="D71" s="345"/>
      <c r="E71" s="345"/>
      <c r="F71" s="346"/>
      <c r="G71" s="346"/>
      <c r="H71" s="349"/>
    </row>
    <row r="72" spans="1:8" x14ac:dyDescent="0.3">
      <c r="B72" s="341"/>
      <c r="C72" s="334"/>
      <c r="D72" s="345"/>
      <c r="E72" s="345"/>
      <c r="F72" s="346"/>
      <c r="G72" s="346"/>
      <c r="H72" s="349"/>
    </row>
    <row r="73" spans="1:8" x14ac:dyDescent="0.3">
      <c r="B73" s="341"/>
      <c r="C73" s="334"/>
      <c r="D73" s="346"/>
      <c r="E73" s="346"/>
      <c r="F73" s="346"/>
      <c r="G73" s="346"/>
      <c r="H73" s="349"/>
    </row>
    <row r="74" spans="1:8" x14ac:dyDescent="0.3">
      <c r="B74" s="341"/>
      <c r="C74" s="334"/>
      <c r="D74" s="345"/>
      <c r="E74" s="345"/>
      <c r="F74" s="346"/>
      <c r="G74" s="346"/>
      <c r="H74" s="349"/>
    </row>
    <row r="75" spans="1:8" x14ac:dyDescent="0.3">
      <c r="C75" s="334"/>
      <c r="D75" s="345"/>
      <c r="E75" s="345"/>
      <c r="F75" s="346"/>
      <c r="G75" s="346"/>
      <c r="H75" s="349"/>
    </row>
    <row r="76" spans="1:8" x14ac:dyDescent="0.3">
      <c r="C76" s="334"/>
      <c r="D76" s="346"/>
      <c r="E76" s="346"/>
      <c r="F76" s="346"/>
      <c r="G76" s="346"/>
      <c r="H76" s="349"/>
    </row>
    <row r="77" spans="1:8" x14ac:dyDescent="0.3">
      <c r="B77" s="341"/>
      <c r="C77" s="334"/>
      <c r="D77" s="345"/>
      <c r="E77" s="345"/>
      <c r="F77" s="346"/>
      <c r="G77" s="346"/>
      <c r="H77" s="349"/>
    </row>
    <row r="78" spans="1:8" x14ac:dyDescent="0.3">
      <c r="C78" s="334"/>
      <c r="D78" s="349"/>
      <c r="E78" s="349"/>
      <c r="F78" s="346"/>
      <c r="G78" s="346"/>
      <c r="H78" s="349"/>
    </row>
    <row r="79" spans="1:8" x14ac:dyDescent="0.3">
      <c r="C79" s="334"/>
      <c r="D79" s="351"/>
      <c r="E79" s="349"/>
      <c r="F79" s="346"/>
      <c r="G79" s="346"/>
      <c r="H79" s="349"/>
    </row>
  </sheetData>
  <mergeCells count="5">
    <mergeCell ref="A3:B3"/>
    <mergeCell ref="A4:B4"/>
    <mergeCell ref="A1:B1"/>
    <mergeCell ref="C1:H1"/>
    <mergeCell ref="C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6"/>
  <sheetViews>
    <sheetView tabSelected="1" workbookViewId="0">
      <pane ySplit="5" topLeftCell="A36" activePane="bottomLeft" state="frozen"/>
      <selection pane="bottomLeft" activeCell="F50" sqref="F50"/>
    </sheetView>
  </sheetViews>
  <sheetFormatPr defaultColWidth="13.109375" defaultRowHeight="13.8" x14ac:dyDescent="0.25"/>
  <cols>
    <col min="1" max="1" width="4.44140625" style="73" customWidth="1"/>
    <col min="2" max="2" width="47" style="12" customWidth="1"/>
    <col min="3" max="5" width="10.21875" style="12" bestFit="1" customWidth="1"/>
    <col min="6" max="6" width="11.5546875" style="12" bestFit="1" customWidth="1"/>
    <col min="7" max="7" width="13.6640625" style="12" bestFit="1" customWidth="1"/>
    <col min="8" max="8" width="9.77734375" style="12" bestFit="1" customWidth="1"/>
    <col min="9" max="18" width="9.21875" style="12" bestFit="1" customWidth="1"/>
    <col min="19" max="19" width="10.109375" style="12" bestFit="1" customWidth="1"/>
    <col min="20" max="22" width="9.21875" style="12" bestFit="1" customWidth="1"/>
    <col min="23" max="16384" width="13.109375" style="12"/>
  </cols>
  <sheetData>
    <row r="1" spans="1:23" s="72" customFormat="1" ht="18" x14ac:dyDescent="0.35">
      <c r="A1" s="412" t="s">
        <v>106</v>
      </c>
      <c r="B1" s="286"/>
      <c r="C1" s="389" t="s">
        <v>136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1"/>
      <c r="W1" s="392"/>
    </row>
    <row r="2" spans="1:23" ht="15.6" x14ac:dyDescent="0.3">
      <c r="C2" s="393" t="s">
        <v>204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5"/>
      <c r="W2" s="356"/>
    </row>
    <row r="3" spans="1:23" ht="14.4" x14ac:dyDescent="0.3">
      <c r="C3" s="407" t="s">
        <v>216</v>
      </c>
      <c r="D3" s="352"/>
      <c r="E3" s="352"/>
      <c r="F3" s="352"/>
      <c r="G3" s="353"/>
      <c r="H3" s="357" t="s">
        <v>62</v>
      </c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8"/>
    </row>
    <row r="4" spans="1:23" x14ac:dyDescent="0.25">
      <c r="B4" s="359"/>
      <c r="C4" s="360"/>
      <c r="D4" s="360"/>
      <c r="E4" s="360"/>
      <c r="F4" s="361"/>
      <c r="G4" s="361"/>
      <c r="H4" s="357">
        <v>2018</v>
      </c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>
        <v>2019</v>
      </c>
      <c r="U4" s="357"/>
      <c r="V4" s="357"/>
      <c r="W4" s="358"/>
    </row>
    <row r="5" spans="1:23" x14ac:dyDescent="0.25">
      <c r="B5" s="359"/>
      <c r="C5" s="362">
        <v>2015</v>
      </c>
      <c r="D5" s="363" t="s">
        <v>146</v>
      </c>
      <c r="E5" s="363" t="s">
        <v>214</v>
      </c>
      <c r="F5" s="364" t="s">
        <v>217</v>
      </c>
      <c r="G5" s="364" t="s">
        <v>218</v>
      </c>
      <c r="H5" s="365" t="s">
        <v>219</v>
      </c>
      <c r="I5" s="365" t="s">
        <v>220</v>
      </c>
      <c r="J5" s="365" t="s">
        <v>221</v>
      </c>
      <c r="K5" s="365" t="s">
        <v>211</v>
      </c>
      <c r="L5" s="365" t="s">
        <v>212</v>
      </c>
      <c r="M5" s="365" t="s">
        <v>222</v>
      </c>
      <c r="N5" s="365" t="s">
        <v>213</v>
      </c>
      <c r="O5" s="366" t="s">
        <v>129</v>
      </c>
      <c r="P5" s="366" t="s">
        <v>130</v>
      </c>
      <c r="Q5" s="366" t="s">
        <v>223</v>
      </c>
      <c r="R5" s="366" t="s">
        <v>224</v>
      </c>
      <c r="S5" s="367" t="s">
        <v>133</v>
      </c>
      <c r="T5" s="365" t="s">
        <v>219</v>
      </c>
      <c r="U5" s="365" t="s">
        <v>4</v>
      </c>
      <c r="V5" s="365" t="s">
        <v>5</v>
      </c>
      <c r="W5" s="358"/>
    </row>
    <row r="6" spans="1:23" x14ac:dyDescent="0.25">
      <c r="A6" s="73">
        <v>0</v>
      </c>
      <c r="B6" s="359" t="s">
        <v>102</v>
      </c>
      <c r="C6" s="399">
        <f>SUM(C7:C12)</f>
        <v>459530.31299999997</v>
      </c>
      <c r="D6" s="399">
        <f t="shared" ref="D6:V6" si="0">SUM(D7:D12)</f>
        <v>479506.78899999999</v>
      </c>
      <c r="E6" s="399">
        <f t="shared" si="0"/>
        <v>532666.10464999999</v>
      </c>
      <c r="F6" s="399">
        <f t="shared" si="0"/>
        <v>535567.87791000004</v>
      </c>
      <c r="G6" s="399">
        <f t="shared" si="0"/>
        <v>100126.49266</v>
      </c>
      <c r="H6" s="399">
        <f t="shared" si="0"/>
        <v>25979.205330000001</v>
      </c>
      <c r="I6" s="399">
        <f t="shared" si="0"/>
        <v>56778.498530000004</v>
      </c>
      <c r="J6" s="399">
        <f t="shared" si="0"/>
        <v>33269.79494</v>
      </c>
      <c r="K6" s="399">
        <f t="shared" si="0"/>
        <v>72408.341110000008</v>
      </c>
      <c r="L6" s="399">
        <f t="shared" si="0"/>
        <v>41593.585899999991</v>
      </c>
      <c r="M6" s="399">
        <f t="shared" si="0"/>
        <v>28010.933600000004</v>
      </c>
      <c r="N6" s="399">
        <f t="shared" si="0"/>
        <v>63600.984300000004</v>
      </c>
      <c r="O6" s="399">
        <f t="shared" si="0"/>
        <v>52731.732780000006</v>
      </c>
      <c r="P6" s="399">
        <f t="shared" si="0"/>
        <v>47710.567330000005</v>
      </c>
      <c r="Q6" s="399">
        <f t="shared" si="0"/>
        <v>28725.654900000001</v>
      </c>
      <c r="R6" s="399">
        <f t="shared" si="0"/>
        <v>56989.900069999996</v>
      </c>
      <c r="S6" s="399">
        <f t="shared" si="0"/>
        <v>27768.679120000001</v>
      </c>
      <c r="T6" s="399">
        <f t="shared" si="0"/>
        <v>19119.417570000001</v>
      </c>
      <c r="U6" s="399">
        <f t="shared" si="0"/>
        <v>42679.92067</v>
      </c>
      <c r="V6" s="399">
        <f t="shared" si="0"/>
        <v>38327.154420000006</v>
      </c>
      <c r="W6" s="358"/>
    </row>
    <row r="7" spans="1:23" ht="16.5" customHeight="1" x14ac:dyDescent="0.25">
      <c r="B7" s="368" t="s">
        <v>225</v>
      </c>
      <c r="C7" s="400">
        <v>90072</v>
      </c>
      <c r="D7" s="400">
        <v>100213</v>
      </c>
      <c r="E7" s="400">
        <v>34777</v>
      </c>
      <c r="F7" s="406">
        <f>SUM(H7:S7)</f>
        <v>68810.600000000006</v>
      </c>
      <c r="G7" s="405">
        <f>SUM(T7:V7)</f>
        <v>6173</v>
      </c>
      <c r="H7" s="272">
        <v>1609</v>
      </c>
      <c r="I7" s="272">
        <v>1035</v>
      </c>
      <c r="J7" s="272">
        <v>2538</v>
      </c>
      <c r="K7" s="272">
        <v>4243</v>
      </c>
      <c r="L7" s="272">
        <v>16689</v>
      </c>
      <c r="M7" s="272">
        <v>7881</v>
      </c>
      <c r="N7" s="272">
        <v>8545</v>
      </c>
      <c r="O7" s="272">
        <v>8543.6</v>
      </c>
      <c r="P7" s="272">
        <v>2697</v>
      </c>
      <c r="Q7" s="272">
        <v>3516</v>
      </c>
      <c r="R7" s="272">
        <v>5418</v>
      </c>
      <c r="S7" s="397">
        <v>6096</v>
      </c>
      <c r="T7" s="272">
        <v>401</v>
      </c>
      <c r="U7" s="272">
        <v>3344</v>
      </c>
      <c r="V7" s="272">
        <v>2428</v>
      </c>
      <c r="W7" s="356"/>
    </row>
    <row r="8" spans="1:23" ht="14.4" x14ac:dyDescent="0.3">
      <c r="B8" s="369" t="s">
        <v>226</v>
      </c>
      <c r="C8" s="400">
        <v>11848.968999999999</v>
      </c>
      <c r="D8" s="400">
        <v>13396.307000000001</v>
      </c>
      <c r="E8" s="400">
        <v>10073.65129</v>
      </c>
      <c r="F8" s="406">
        <f t="shared" ref="F8:F12" si="1">SUM(H8:S8)</f>
        <v>15231.055930000002</v>
      </c>
      <c r="G8" s="405">
        <f t="shared" ref="G8:G38" si="2">SUM(T8:V8)</f>
        <v>3800.6616300000001</v>
      </c>
      <c r="H8" s="58">
        <v>1412.33574</v>
      </c>
      <c r="I8" s="58">
        <v>1831.8608000000002</v>
      </c>
      <c r="J8" s="58">
        <v>1125.8461000000002</v>
      </c>
      <c r="K8" s="58">
        <v>1299.4527000000003</v>
      </c>
      <c r="L8" s="58">
        <v>1073.2860500000002</v>
      </c>
      <c r="M8" s="58">
        <v>730.73868000000004</v>
      </c>
      <c r="N8" s="58">
        <v>1911.6465800000001</v>
      </c>
      <c r="O8" s="58">
        <v>783.37329999999997</v>
      </c>
      <c r="P8" s="58">
        <v>1843.61158</v>
      </c>
      <c r="Q8" s="58">
        <v>1124.59546</v>
      </c>
      <c r="R8" s="58">
        <v>2094.3089399999999</v>
      </c>
      <c r="S8" s="398">
        <v>0</v>
      </c>
      <c r="T8" s="272">
        <v>739.69281000000001</v>
      </c>
      <c r="U8" s="272">
        <v>1479.38562</v>
      </c>
      <c r="V8" s="272">
        <v>1581.5832</v>
      </c>
      <c r="W8" s="356"/>
    </row>
    <row r="9" spans="1:23" x14ac:dyDescent="0.25">
      <c r="B9" s="370" t="s">
        <v>227</v>
      </c>
      <c r="C9" s="400">
        <v>73663</v>
      </c>
      <c r="D9" s="400">
        <v>88286</v>
      </c>
      <c r="E9" s="400">
        <v>109580</v>
      </c>
      <c r="F9" s="406">
        <f t="shared" si="1"/>
        <v>52531.302490000002</v>
      </c>
      <c r="G9" s="406">
        <f t="shared" si="2"/>
        <v>0</v>
      </c>
      <c r="H9" s="272">
        <v>536.30249000000003</v>
      </c>
      <c r="I9" s="272">
        <v>19795</v>
      </c>
      <c r="J9" s="272">
        <v>4712</v>
      </c>
      <c r="K9" s="272">
        <v>10803</v>
      </c>
      <c r="L9" s="272">
        <v>169</v>
      </c>
      <c r="M9" s="272">
        <v>0</v>
      </c>
      <c r="N9" s="272">
        <v>7269</v>
      </c>
      <c r="O9" s="272">
        <v>0</v>
      </c>
      <c r="P9" s="272">
        <v>2729</v>
      </c>
      <c r="Q9" s="272">
        <v>0</v>
      </c>
      <c r="R9" s="272">
        <v>6518</v>
      </c>
      <c r="S9" s="397">
        <v>0</v>
      </c>
      <c r="T9" s="272">
        <v>0</v>
      </c>
      <c r="U9" s="272">
        <v>0</v>
      </c>
      <c r="V9" s="272">
        <v>0</v>
      </c>
      <c r="W9" s="356"/>
    </row>
    <row r="10" spans="1:23" ht="21" customHeight="1" x14ac:dyDescent="0.25">
      <c r="B10" s="368" t="s">
        <v>191</v>
      </c>
      <c r="C10" s="400">
        <v>231019.255</v>
      </c>
      <c r="D10" s="400">
        <v>254900.61</v>
      </c>
      <c r="E10" s="400">
        <v>331419.06589999999</v>
      </c>
      <c r="F10" s="406">
        <f t="shared" si="1"/>
        <v>352835.34667</v>
      </c>
      <c r="G10" s="405">
        <f t="shared" si="2"/>
        <v>77041.046330000012</v>
      </c>
      <c r="H10" s="272">
        <v>17433.37084</v>
      </c>
      <c r="I10" s="272">
        <v>28176.798300000002</v>
      </c>
      <c r="J10" s="272">
        <v>24075.737719999997</v>
      </c>
      <c r="K10" s="272">
        <v>51643.167670000003</v>
      </c>
      <c r="L10" s="272">
        <v>19044.842949999995</v>
      </c>
      <c r="M10" s="272">
        <v>16018.82589</v>
      </c>
      <c r="N10" s="272">
        <v>37890.246160000002</v>
      </c>
      <c r="O10" s="272">
        <v>38982.404160000006</v>
      </c>
      <c r="P10" s="272">
        <v>37429.235770000007</v>
      </c>
      <c r="Q10" s="272">
        <v>22047.56983</v>
      </c>
      <c r="R10" s="272">
        <v>41652.99439</v>
      </c>
      <c r="S10" s="397">
        <v>18440.152990000002</v>
      </c>
      <c r="T10" s="272">
        <v>15156.55471</v>
      </c>
      <c r="U10" s="272">
        <v>31744.556330000003</v>
      </c>
      <c r="V10" s="272">
        <v>30139.935290000001</v>
      </c>
      <c r="W10" s="356"/>
    </row>
    <row r="11" spans="1:23" ht="13.5" customHeight="1" x14ac:dyDescent="0.25">
      <c r="B11" s="368" t="s">
        <v>228</v>
      </c>
      <c r="C11" s="400">
        <v>26964.751</v>
      </c>
      <c r="D11" s="400">
        <v>22710.871999999999</v>
      </c>
      <c r="E11" s="400">
        <v>34776.656460000006</v>
      </c>
      <c r="F11" s="406">
        <f t="shared" si="1"/>
        <v>41057.588319999995</v>
      </c>
      <c r="G11" s="405">
        <f t="shared" si="2"/>
        <v>6400.0927000000001</v>
      </c>
      <c r="H11" s="272">
        <v>2489.4512599999998</v>
      </c>
      <c r="I11" s="272">
        <v>3387.2804300000003</v>
      </c>
      <c r="J11" s="272">
        <v>818.21112000000005</v>
      </c>
      <c r="K11" s="272">
        <v>4419.7207400000007</v>
      </c>
      <c r="L11" s="272">
        <v>4617.4568999999992</v>
      </c>
      <c r="M11" s="272">
        <v>3380.3690300000003</v>
      </c>
      <c r="N11" s="272">
        <v>7985.0915599999998</v>
      </c>
      <c r="O11" s="272">
        <v>4422.3553200000006</v>
      </c>
      <c r="P11" s="272">
        <v>2961.0394799999999</v>
      </c>
      <c r="Q11" s="272">
        <v>2037.4896099999999</v>
      </c>
      <c r="R11" s="272">
        <v>1306.59674</v>
      </c>
      <c r="S11" s="397">
        <v>3232.5261299999997</v>
      </c>
      <c r="T11" s="272">
        <v>1095.3280499999998</v>
      </c>
      <c r="U11" s="272">
        <v>3576.1087200000002</v>
      </c>
      <c r="V11" s="272">
        <v>1728.6559299999999</v>
      </c>
      <c r="W11" s="356"/>
    </row>
    <row r="12" spans="1:23" x14ac:dyDescent="0.25">
      <c r="B12" s="368" t="s">
        <v>229</v>
      </c>
      <c r="C12" s="400">
        <v>25962.338</v>
      </c>
      <c r="D12" s="400">
        <v>0</v>
      </c>
      <c r="E12" s="400">
        <v>12039.731</v>
      </c>
      <c r="F12" s="406">
        <f t="shared" si="1"/>
        <v>5101.9845000000005</v>
      </c>
      <c r="G12" s="405">
        <f t="shared" si="2"/>
        <v>6711.6919999999991</v>
      </c>
      <c r="H12" s="272">
        <v>2498.7449999999999</v>
      </c>
      <c r="I12" s="272">
        <v>2552.5590000000002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50.680500000000002</v>
      </c>
      <c r="Q12" s="272">
        <v>0</v>
      </c>
      <c r="R12" s="272">
        <v>0</v>
      </c>
      <c r="S12" s="397">
        <v>0</v>
      </c>
      <c r="T12" s="272">
        <v>1726.8420000000001</v>
      </c>
      <c r="U12" s="272">
        <v>2535.87</v>
      </c>
      <c r="V12" s="272">
        <v>2448.98</v>
      </c>
      <c r="W12" s="356"/>
    </row>
    <row r="13" spans="1:23" x14ac:dyDescent="0.25">
      <c r="A13" s="73">
        <v>1</v>
      </c>
      <c r="B13" s="371" t="s">
        <v>230</v>
      </c>
      <c r="C13" s="399">
        <f>SUM(C14:C15)</f>
        <v>106.23</v>
      </c>
      <c r="D13" s="399">
        <f t="shared" ref="D13:V13" si="3">SUM(D14:D15)</f>
        <v>104.30000000000001</v>
      </c>
      <c r="E13" s="399">
        <f t="shared" si="3"/>
        <v>1154.6448599999999</v>
      </c>
      <c r="F13" s="399">
        <f t="shared" si="3"/>
        <v>1541.9774200000002</v>
      </c>
      <c r="G13" s="399">
        <f t="shared" si="3"/>
        <v>441.73879999999997</v>
      </c>
      <c r="H13" s="399">
        <f t="shared" si="3"/>
        <v>0.36399000000000004</v>
      </c>
      <c r="I13" s="399">
        <f t="shared" si="3"/>
        <v>298.2072</v>
      </c>
      <c r="J13" s="399">
        <f t="shared" si="3"/>
        <v>68.542999999999992</v>
      </c>
      <c r="K13" s="399">
        <f t="shared" si="3"/>
        <v>230.85</v>
      </c>
      <c r="L13" s="399">
        <f t="shared" si="3"/>
        <v>65</v>
      </c>
      <c r="M13" s="399">
        <f t="shared" si="3"/>
        <v>178.94716</v>
      </c>
      <c r="N13" s="399">
        <f t="shared" si="3"/>
        <v>0</v>
      </c>
      <c r="O13" s="399">
        <f t="shared" si="3"/>
        <v>184.1</v>
      </c>
      <c r="P13" s="399">
        <f t="shared" si="3"/>
        <v>129.50060000000002</v>
      </c>
      <c r="Q13" s="399">
        <f t="shared" si="3"/>
        <v>242.43047000000001</v>
      </c>
      <c r="R13" s="399">
        <f t="shared" si="3"/>
        <v>0</v>
      </c>
      <c r="S13" s="399">
        <f t="shared" si="3"/>
        <v>144.035</v>
      </c>
      <c r="T13" s="399">
        <f t="shared" si="3"/>
        <v>226.22</v>
      </c>
      <c r="U13" s="399">
        <f t="shared" si="3"/>
        <v>0</v>
      </c>
      <c r="V13" s="399">
        <f t="shared" si="3"/>
        <v>215.5188</v>
      </c>
      <c r="W13" s="358"/>
    </row>
    <row r="14" spans="1:23" x14ac:dyDescent="0.25">
      <c r="B14" s="368" t="s">
        <v>231</v>
      </c>
      <c r="C14" s="401">
        <v>21.03</v>
      </c>
      <c r="D14" s="401">
        <v>95.9</v>
      </c>
      <c r="E14" s="401">
        <v>704.51499999999999</v>
      </c>
      <c r="F14" s="406">
        <f t="shared" ref="F14:F39" si="4">SUM(H14:S14)</f>
        <v>1221.8323600000001</v>
      </c>
      <c r="G14" s="405">
        <f t="shared" si="2"/>
        <v>420.71879999999999</v>
      </c>
      <c r="H14" s="272">
        <v>0.36399000000000004</v>
      </c>
      <c r="I14" s="272">
        <v>158.13999999999999</v>
      </c>
      <c r="J14" s="272">
        <v>18.447770000000002</v>
      </c>
      <c r="K14" s="272">
        <v>230.85</v>
      </c>
      <c r="L14" s="272">
        <v>65</v>
      </c>
      <c r="M14" s="272">
        <v>160.32</v>
      </c>
      <c r="N14" s="272">
        <v>0</v>
      </c>
      <c r="O14" s="272">
        <v>179</v>
      </c>
      <c r="P14" s="272">
        <v>105.45060000000001</v>
      </c>
      <c r="Q14" s="272">
        <v>168.3</v>
      </c>
      <c r="R14" s="272">
        <v>0</v>
      </c>
      <c r="S14" s="397">
        <v>135.96</v>
      </c>
      <c r="T14" s="272">
        <v>225.2</v>
      </c>
      <c r="U14" s="272">
        <v>0</v>
      </c>
      <c r="V14" s="272">
        <v>195.5188</v>
      </c>
      <c r="W14" s="356"/>
    </row>
    <row r="15" spans="1:23" x14ac:dyDescent="0.25">
      <c r="B15" s="373" t="s">
        <v>232</v>
      </c>
      <c r="C15" s="400">
        <v>85.2</v>
      </c>
      <c r="D15" s="400">
        <v>8.4</v>
      </c>
      <c r="E15" s="400">
        <v>450.12985999999995</v>
      </c>
      <c r="F15" s="406">
        <f t="shared" si="4"/>
        <v>320.14506</v>
      </c>
      <c r="G15" s="405">
        <f>SUM(T15:V15)</f>
        <v>21.02</v>
      </c>
      <c r="H15" s="272">
        <v>0</v>
      </c>
      <c r="I15" s="272">
        <v>140.06720000000001</v>
      </c>
      <c r="J15" s="272">
        <v>50.095229999999994</v>
      </c>
      <c r="K15" s="272">
        <v>0</v>
      </c>
      <c r="L15" s="272">
        <v>0</v>
      </c>
      <c r="M15" s="272">
        <v>18.62716</v>
      </c>
      <c r="N15" s="272">
        <v>0</v>
      </c>
      <c r="O15" s="272">
        <v>5.0999999999999996</v>
      </c>
      <c r="P15" s="272">
        <v>24.05</v>
      </c>
      <c r="Q15" s="272">
        <v>74.130470000000003</v>
      </c>
      <c r="R15" s="272">
        <v>0</v>
      </c>
      <c r="S15" s="397">
        <v>8.0749999999999993</v>
      </c>
      <c r="T15" s="272">
        <v>1.02</v>
      </c>
      <c r="U15" s="400">
        <v>0</v>
      </c>
      <c r="V15" s="272">
        <v>20</v>
      </c>
      <c r="W15" s="356"/>
    </row>
    <row r="16" spans="1:23" ht="15.75" customHeight="1" x14ac:dyDescent="0.25">
      <c r="A16" s="73">
        <v>2</v>
      </c>
      <c r="B16" s="371" t="s">
        <v>238</v>
      </c>
      <c r="C16" s="399">
        <f>SUM(C17:C22)</f>
        <v>2277932.2790000001</v>
      </c>
      <c r="D16" s="399">
        <f t="shared" ref="D16:V16" si="5">SUM(D17:D22)</f>
        <v>2368498.6159999999</v>
      </c>
      <c r="E16" s="399">
        <f t="shared" si="5"/>
        <v>2951324.8662547772</v>
      </c>
      <c r="F16" s="399">
        <f t="shared" si="5"/>
        <v>3527775.2474400005</v>
      </c>
      <c r="G16" s="399">
        <f t="shared" si="5"/>
        <v>859987.38743</v>
      </c>
      <c r="H16" s="399">
        <f t="shared" si="5"/>
        <v>387183.24950000067</v>
      </c>
      <c r="I16" s="399">
        <f t="shared" si="5"/>
        <v>261372.7902099994</v>
      </c>
      <c r="J16" s="399">
        <f t="shared" si="5"/>
        <v>339757.56792999996</v>
      </c>
      <c r="K16" s="399">
        <f t="shared" si="5"/>
        <v>316701.03378000023</v>
      </c>
      <c r="L16" s="399">
        <f t="shared" si="5"/>
        <v>297796.24523000012</v>
      </c>
      <c r="M16" s="399">
        <f t="shared" si="5"/>
        <v>218645.81758000009</v>
      </c>
      <c r="N16" s="399">
        <f t="shared" si="5"/>
        <v>289491.99796000018</v>
      </c>
      <c r="O16" s="399">
        <f t="shared" si="5"/>
        <v>241805.31339000061</v>
      </c>
      <c r="P16" s="399">
        <f t="shared" si="5"/>
        <v>291558.84728999948</v>
      </c>
      <c r="Q16" s="399">
        <f t="shared" si="5"/>
        <v>398318.94448000041</v>
      </c>
      <c r="R16" s="399">
        <f t="shared" si="5"/>
        <v>356938.74373999925</v>
      </c>
      <c r="S16" s="399">
        <f t="shared" si="5"/>
        <v>128204.69634999984</v>
      </c>
      <c r="T16" s="399">
        <f t="shared" si="5"/>
        <v>312684.6145900003</v>
      </c>
      <c r="U16" s="399">
        <f t="shared" si="5"/>
        <v>293477.70462000038</v>
      </c>
      <c r="V16" s="399">
        <f t="shared" si="5"/>
        <v>253825.0682199994</v>
      </c>
      <c r="W16" s="358"/>
    </row>
    <row r="17" spans="1:23" x14ac:dyDescent="0.25">
      <c r="B17" s="376" t="s">
        <v>239</v>
      </c>
      <c r="C17" s="400">
        <v>697.99400000000003</v>
      </c>
      <c r="D17" s="400">
        <v>274.98</v>
      </c>
      <c r="E17" s="400">
        <v>255.40199999999999</v>
      </c>
      <c r="F17" s="406">
        <f>SUM(H17:S17)</f>
        <v>403.90541000000002</v>
      </c>
      <c r="G17" s="405">
        <f>SUM(T17:V17)</f>
        <v>315.25</v>
      </c>
      <c r="H17" s="272">
        <v>22.22</v>
      </c>
      <c r="I17" s="272">
        <v>12.75</v>
      </c>
      <c r="J17" s="272">
        <v>7.66</v>
      </c>
      <c r="K17" s="272">
        <v>11.55</v>
      </c>
      <c r="L17" s="272">
        <v>164.89858000000001</v>
      </c>
      <c r="M17" s="400">
        <v>0</v>
      </c>
      <c r="N17" s="272">
        <v>47.01</v>
      </c>
      <c r="O17" s="272">
        <v>60</v>
      </c>
      <c r="P17" s="272">
        <v>3.88</v>
      </c>
      <c r="Q17" s="272">
        <v>11.266830000000001</v>
      </c>
      <c r="R17" s="272">
        <v>60.42</v>
      </c>
      <c r="S17" s="272">
        <v>2.25</v>
      </c>
      <c r="T17" s="272">
        <v>70</v>
      </c>
      <c r="U17" s="272">
        <v>245.25</v>
      </c>
      <c r="V17" s="58">
        <v>0</v>
      </c>
      <c r="W17" s="356"/>
    </row>
    <row r="18" spans="1:23" ht="17.25" customHeight="1" x14ac:dyDescent="0.25">
      <c r="B18" s="414" t="s">
        <v>240</v>
      </c>
      <c r="C18" s="400">
        <v>2190619.051</v>
      </c>
      <c r="D18" s="400">
        <v>2298542.091</v>
      </c>
      <c r="E18" s="400">
        <v>2725106.9170947773</v>
      </c>
      <c r="F18" s="406">
        <f>SUM(H18:S18)</f>
        <v>3243198.71949</v>
      </c>
      <c r="G18" s="405">
        <f>SUM(T18:V18)</f>
        <v>821664.71243000007</v>
      </c>
      <c r="H18" s="272">
        <v>364989.56044000061</v>
      </c>
      <c r="I18" s="272">
        <v>239332.83599999937</v>
      </c>
      <c r="J18" s="272">
        <v>316486.89787999995</v>
      </c>
      <c r="K18" s="272">
        <v>301284.46655000024</v>
      </c>
      <c r="L18" s="272">
        <v>279483.60870000016</v>
      </c>
      <c r="M18" s="272">
        <v>184760.03581000009</v>
      </c>
      <c r="N18" s="272">
        <v>265504.59399000014</v>
      </c>
      <c r="O18" s="272">
        <v>223014.97946000061</v>
      </c>
      <c r="P18" s="272">
        <v>261209.16980999947</v>
      </c>
      <c r="Q18" s="272">
        <v>372617.43576000043</v>
      </c>
      <c r="R18" s="272">
        <v>333165.5539299993</v>
      </c>
      <c r="S18" s="397">
        <v>101349.58115999983</v>
      </c>
      <c r="T18" s="272">
        <v>301119.49534000031</v>
      </c>
      <c r="U18" s="272">
        <v>282875.34688000038</v>
      </c>
      <c r="V18" s="272">
        <v>237669.87020999941</v>
      </c>
      <c r="W18" s="356"/>
    </row>
    <row r="19" spans="1:23" ht="17.25" customHeight="1" x14ac:dyDescent="0.25">
      <c r="B19" s="414" t="s">
        <v>241</v>
      </c>
      <c r="C19" s="400">
        <v>45459.372000000003</v>
      </c>
      <c r="D19" s="400">
        <v>46946.014000000003</v>
      </c>
      <c r="E19" s="400">
        <v>40614.887790000015</v>
      </c>
      <c r="F19" s="406">
        <f>SUM(H19:S19)</f>
        <v>64102.026860000005</v>
      </c>
      <c r="G19" s="405">
        <f>SUM(T19:V19)</f>
        <v>10887.736850000001</v>
      </c>
      <c r="H19" s="272">
        <v>5362.0656899999994</v>
      </c>
      <c r="I19" s="272">
        <v>8485.5861000000023</v>
      </c>
      <c r="J19" s="272">
        <v>4071.5784800000006</v>
      </c>
      <c r="K19" s="272">
        <v>3063.3408200000003</v>
      </c>
      <c r="L19" s="272">
        <v>2612.2372599999999</v>
      </c>
      <c r="M19" s="272">
        <v>9463.6198899999999</v>
      </c>
      <c r="N19" s="272">
        <v>1306.8284699999999</v>
      </c>
      <c r="O19" s="272">
        <v>8445.4256999999998</v>
      </c>
      <c r="P19" s="272">
        <v>8500.7805400000016</v>
      </c>
      <c r="Q19" s="272">
        <v>3063.1929100000002</v>
      </c>
      <c r="R19" s="272">
        <v>3325.1044899999997</v>
      </c>
      <c r="S19" s="397">
        <v>6402.2665099999995</v>
      </c>
      <c r="T19" s="272">
        <v>4704.0191000000004</v>
      </c>
      <c r="U19" s="272">
        <v>3931.8783100000001</v>
      </c>
      <c r="V19" s="272">
        <v>2251.8394399999997</v>
      </c>
      <c r="W19" s="356"/>
    </row>
    <row r="20" spans="1:23" ht="14.25" customHeight="1" x14ac:dyDescent="0.25">
      <c r="B20" s="415" t="s">
        <v>242</v>
      </c>
      <c r="C20" s="404">
        <v>0</v>
      </c>
      <c r="D20" s="404">
        <v>0</v>
      </c>
      <c r="E20" s="400">
        <v>304.13233999999994</v>
      </c>
      <c r="F20" s="406">
        <f>SUM(H20:S20)</f>
        <v>25930.603490000001</v>
      </c>
      <c r="G20" s="406">
        <f>SUM(T20:V20)</f>
        <v>4928.1732500000007</v>
      </c>
      <c r="H20" s="272">
        <v>607.31537000000003</v>
      </c>
      <c r="I20" s="272">
        <v>1295.646</v>
      </c>
      <c r="J20" s="272">
        <v>922.51100000000088</v>
      </c>
      <c r="K20" s="272">
        <v>0</v>
      </c>
      <c r="L20" s="272">
        <v>3452.7007999999996</v>
      </c>
      <c r="M20" s="272">
        <v>3978.0628600000005</v>
      </c>
      <c r="N20" s="272">
        <v>3179.7943100000007</v>
      </c>
      <c r="O20" s="272">
        <v>816.77733999999998</v>
      </c>
      <c r="P20" s="272">
        <v>3002.3609999999999</v>
      </c>
      <c r="Q20" s="272">
        <v>4642.72858</v>
      </c>
      <c r="R20" s="272">
        <v>1046.44625</v>
      </c>
      <c r="S20" s="397">
        <v>2986.2599799999998</v>
      </c>
      <c r="T20" s="272">
        <v>809.69322</v>
      </c>
      <c r="U20" s="272">
        <v>809.69322</v>
      </c>
      <c r="V20" s="272">
        <v>3308.7868100000005</v>
      </c>
      <c r="W20" s="377"/>
    </row>
    <row r="21" spans="1:23" x14ac:dyDescent="0.25">
      <c r="B21" s="379" t="s">
        <v>251</v>
      </c>
      <c r="C21" s="400">
        <v>19770.903999999999</v>
      </c>
      <c r="D21" s="400">
        <v>17938.964</v>
      </c>
      <c r="E21" s="400">
        <v>25599.133999999998</v>
      </c>
      <c r="F21" s="406">
        <f>SUM(H21:S21)</f>
        <v>24629.436000000002</v>
      </c>
      <c r="G21" s="405">
        <f>SUM(T21:V21)</f>
        <v>901.31999999999994</v>
      </c>
      <c r="H21" s="400">
        <v>4710.09</v>
      </c>
      <c r="I21" s="400">
        <v>1164.27</v>
      </c>
      <c r="J21" s="400">
        <v>2043.9</v>
      </c>
      <c r="K21" s="400">
        <v>1292.5</v>
      </c>
      <c r="L21" s="400">
        <v>1632.6</v>
      </c>
      <c r="M21" s="400">
        <v>1722.423</v>
      </c>
      <c r="N21" s="400">
        <v>3220</v>
      </c>
      <c r="O21" s="400">
        <v>3511.4430000000002</v>
      </c>
      <c r="P21" s="400">
        <v>1279.6199999999999</v>
      </c>
      <c r="Q21" s="400">
        <v>1298.1199999999999</v>
      </c>
      <c r="R21" s="400">
        <v>2148.5</v>
      </c>
      <c r="S21" s="406">
        <v>605.97</v>
      </c>
      <c r="T21" s="400">
        <v>401.32</v>
      </c>
      <c r="U21" s="400">
        <v>500</v>
      </c>
      <c r="V21" s="400">
        <v>0</v>
      </c>
      <c r="W21" s="356"/>
    </row>
    <row r="22" spans="1:23" x14ac:dyDescent="0.25">
      <c r="B22" s="373" t="s">
        <v>243</v>
      </c>
      <c r="C22" s="400">
        <v>21384.957999999999</v>
      </c>
      <c r="D22" s="400">
        <v>4796.567</v>
      </c>
      <c r="E22" s="400">
        <v>159444.39303000001</v>
      </c>
      <c r="F22" s="406">
        <f t="shared" ref="F22" si="6">SUM(H22:S22)</f>
        <v>169510.55618999997</v>
      </c>
      <c r="G22" s="405">
        <f>SUM(T22:V22)</f>
        <v>21290.194900000002</v>
      </c>
      <c r="H22" s="272">
        <v>11491.998</v>
      </c>
      <c r="I22" s="272">
        <v>11081.70211</v>
      </c>
      <c r="J22" s="272">
        <v>16225.020570000001</v>
      </c>
      <c r="K22" s="272">
        <v>11049.17641</v>
      </c>
      <c r="L22" s="272">
        <v>10450.19989</v>
      </c>
      <c r="M22" s="272">
        <v>18721.676019999999</v>
      </c>
      <c r="N22" s="272">
        <v>16233.771190000001</v>
      </c>
      <c r="O22" s="272">
        <v>5956.6878899999992</v>
      </c>
      <c r="P22" s="272">
        <v>17563.035940000002</v>
      </c>
      <c r="Q22" s="272">
        <v>16686.200400000002</v>
      </c>
      <c r="R22" s="272">
        <v>17192.719069999999</v>
      </c>
      <c r="S22" s="397">
        <v>16858.368699999999</v>
      </c>
      <c r="T22" s="272">
        <v>5580.0869299999995</v>
      </c>
      <c r="U22" s="272">
        <v>5115.5362100000002</v>
      </c>
      <c r="V22" s="272">
        <v>10594.571760000003</v>
      </c>
      <c r="W22" s="356"/>
    </row>
    <row r="23" spans="1:23" x14ac:dyDescent="0.25">
      <c r="A23" s="73">
        <v>3</v>
      </c>
      <c r="B23" s="359" t="s">
        <v>250</v>
      </c>
      <c r="C23" s="399">
        <v>0</v>
      </c>
      <c r="D23" s="399">
        <v>0</v>
      </c>
      <c r="E23" s="399">
        <v>0</v>
      </c>
      <c r="F23" s="406">
        <f>SUM(H23:S23)</f>
        <v>0</v>
      </c>
      <c r="G23" s="406">
        <f>SUM(T23:V23)</f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  <c r="S23" s="295">
        <v>0</v>
      </c>
      <c r="T23" s="296">
        <v>0</v>
      </c>
      <c r="U23" s="296">
        <v>0</v>
      </c>
      <c r="V23" s="296">
        <v>0</v>
      </c>
      <c r="W23" s="358"/>
    </row>
    <row r="24" spans="1:23" x14ac:dyDescent="0.25">
      <c r="A24" s="73">
        <v>4</v>
      </c>
      <c r="B24" s="413" t="s">
        <v>291</v>
      </c>
      <c r="C24" s="399">
        <v>198086.91800000001</v>
      </c>
      <c r="D24" s="399">
        <v>256255.39600000001</v>
      </c>
      <c r="E24" s="399">
        <v>267323.55925999995</v>
      </c>
      <c r="F24" s="406">
        <f>SUM(H24:S24)</f>
        <v>233127.43142000004</v>
      </c>
      <c r="G24" s="405">
        <f>SUM(T24:V24)</f>
        <v>50790.544940000007</v>
      </c>
      <c r="H24" s="296">
        <v>21991.74192</v>
      </c>
      <c r="I24" s="296">
        <v>21036.438200000011</v>
      </c>
      <c r="J24" s="296">
        <v>19532.223190000008</v>
      </c>
      <c r="K24" s="296">
        <v>6469.7328599999992</v>
      </c>
      <c r="L24" s="296">
        <v>28318.166559999998</v>
      </c>
      <c r="M24" s="296">
        <v>24511.994310000002</v>
      </c>
      <c r="N24" s="296">
        <v>22445.276809999999</v>
      </c>
      <c r="O24" s="296">
        <v>2644.4794999999999</v>
      </c>
      <c r="P24" s="296">
        <v>28419.408010000003</v>
      </c>
      <c r="Q24" s="296">
        <v>28829.979339999994</v>
      </c>
      <c r="R24" s="296">
        <v>5125.4923199999994</v>
      </c>
      <c r="S24" s="295">
        <v>23802.498399999997</v>
      </c>
      <c r="T24" s="296">
        <v>19749.429760000003</v>
      </c>
      <c r="U24" s="296">
        <v>2786.8780000000002</v>
      </c>
      <c r="V24" s="296">
        <v>28254.237180000004</v>
      </c>
      <c r="W24" s="358"/>
    </row>
    <row r="25" spans="1:23" x14ac:dyDescent="0.25">
      <c r="B25" s="376" t="s">
        <v>249</v>
      </c>
      <c r="C25" s="400">
        <v>0</v>
      </c>
      <c r="D25" s="400">
        <v>2238.5320000000002</v>
      </c>
      <c r="E25" s="400">
        <v>4735.22649</v>
      </c>
      <c r="F25" s="406">
        <f>SUM(H25:S25)</f>
        <v>2569.6596600000003</v>
      </c>
      <c r="G25" s="405">
        <f>SUM(T25:V25)</f>
        <v>51422.856470000006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610.26351999999997</v>
      </c>
      <c r="N25" s="272">
        <v>0</v>
      </c>
      <c r="O25" s="272">
        <v>634.74002000000007</v>
      </c>
      <c r="P25" s="272">
        <v>1324.6561200000001</v>
      </c>
      <c r="Q25" s="272">
        <v>0</v>
      </c>
      <c r="R25" s="272">
        <v>0</v>
      </c>
      <c r="S25" s="291">
        <v>0</v>
      </c>
      <c r="T25" s="272">
        <v>20381.741290000002</v>
      </c>
      <c r="U25" s="272">
        <v>2786.8780000000002</v>
      </c>
      <c r="V25" s="272">
        <v>28254.237180000004</v>
      </c>
      <c r="W25" s="356"/>
    </row>
    <row r="26" spans="1:23" ht="17.25" customHeight="1" x14ac:dyDescent="0.25">
      <c r="A26" s="73">
        <v>5</v>
      </c>
      <c r="B26" s="378" t="s">
        <v>289</v>
      </c>
      <c r="C26" s="399">
        <f>SUM(C27:C28)</f>
        <v>0</v>
      </c>
      <c r="D26" s="399">
        <f t="shared" ref="D26:V26" si="7">SUM(D27:D28)</f>
        <v>0</v>
      </c>
      <c r="E26" s="399">
        <f t="shared" si="7"/>
        <v>0</v>
      </c>
      <c r="F26" s="399">
        <f t="shared" si="7"/>
        <v>0</v>
      </c>
      <c r="G26" s="399">
        <f t="shared" si="7"/>
        <v>0</v>
      </c>
      <c r="H26" s="399">
        <f t="shared" si="7"/>
        <v>0</v>
      </c>
      <c r="I26" s="399">
        <f t="shared" si="7"/>
        <v>0</v>
      </c>
      <c r="J26" s="399">
        <f t="shared" si="7"/>
        <v>0</v>
      </c>
      <c r="K26" s="399">
        <f t="shared" si="7"/>
        <v>0</v>
      </c>
      <c r="L26" s="399">
        <f t="shared" si="7"/>
        <v>0</v>
      </c>
      <c r="M26" s="399">
        <f t="shared" si="7"/>
        <v>0</v>
      </c>
      <c r="N26" s="399">
        <f t="shared" si="7"/>
        <v>0</v>
      </c>
      <c r="O26" s="399">
        <f t="shared" si="7"/>
        <v>0</v>
      </c>
      <c r="P26" s="399">
        <f t="shared" si="7"/>
        <v>0</v>
      </c>
      <c r="Q26" s="399">
        <f t="shared" si="7"/>
        <v>0</v>
      </c>
      <c r="R26" s="399">
        <f t="shared" si="7"/>
        <v>0</v>
      </c>
      <c r="S26" s="399">
        <f t="shared" si="7"/>
        <v>0</v>
      </c>
      <c r="T26" s="399">
        <f t="shared" si="7"/>
        <v>0</v>
      </c>
      <c r="U26" s="399">
        <f t="shared" si="7"/>
        <v>0</v>
      </c>
      <c r="V26" s="399">
        <f t="shared" si="7"/>
        <v>0</v>
      </c>
      <c r="W26" s="358"/>
    </row>
    <row r="27" spans="1:23" x14ac:dyDescent="0.25">
      <c r="B27" s="373" t="s">
        <v>244</v>
      </c>
      <c r="C27" s="400">
        <v>0</v>
      </c>
      <c r="D27" s="400">
        <v>0</v>
      </c>
      <c r="E27" s="400">
        <v>0</v>
      </c>
      <c r="F27" s="406">
        <f>SUM(H27:S27)</f>
        <v>0</v>
      </c>
      <c r="G27" s="406">
        <f>SUM(T27:V27)</f>
        <v>0</v>
      </c>
      <c r="H27" s="406">
        <f t="shared" ref="H27:V28" si="8">SUM(U27:W27)</f>
        <v>0</v>
      </c>
      <c r="I27" s="406">
        <f t="shared" si="8"/>
        <v>0</v>
      </c>
      <c r="J27" s="406">
        <f t="shared" si="8"/>
        <v>0</v>
      </c>
      <c r="K27" s="406">
        <f t="shared" si="8"/>
        <v>0</v>
      </c>
      <c r="L27" s="406">
        <f t="shared" si="8"/>
        <v>0</v>
      </c>
      <c r="M27" s="406">
        <f t="shared" si="8"/>
        <v>0</v>
      </c>
      <c r="N27" s="406">
        <f t="shared" si="8"/>
        <v>0</v>
      </c>
      <c r="O27" s="406">
        <f t="shared" si="8"/>
        <v>0</v>
      </c>
      <c r="P27" s="406">
        <f t="shared" si="8"/>
        <v>0</v>
      </c>
      <c r="Q27" s="406">
        <f t="shared" si="8"/>
        <v>0</v>
      </c>
      <c r="R27" s="406">
        <f t="shared" si="8"/>
        <v>0</v>
      </c>
      <c r="S27" s="406">
        <f t="shared" si="8"/>
        <v>0</v>
      </c>
      <c r="T27" s="406">
        <f t="shared" si="8"/>
        <v>0</v>
      </c>
      <c r="U27" s="406">
        <f t="shared" si="8"/>
        <v>0</v>
      </c>
      <c r="V27" s="406">
        <f t="shared" si="8"/>
        <v>0</v>
      </c>
      <c r="W27" s="356"/>
    </row>
    <row r="28" spans="1:23" x14ac:dyDescent="0.25">
      <c r="B28" s="373" t="s">
        <v>245</v>
      </c>
      <c r="C28" s="400">
        <v>0</v>
      </c>
      <c r="D28" s="400">
        <v>0</v>
      </c>
      <c r="E28" s="400">
        <v>0</v>
      </c>
      <c r="F28" s="406">
        <f>SUM(H28:S28)</f>
        <v>0</v>
      </c>
      <c r="G28" s="406">
        <f>SUM(T28:V28)</f>
        <v>0</v>
      </c>
      <c r="H28" s="406">
        <f t="shared" si="8"/>
        <v>0</v>
      </c>
      <c r="I28" s="406">
        <f t="shared" si="8"/>
        <v>0</v>
      </c>
      <c r="J28" s="406">
        <f t="shared" si="8"/>
        <v>0</v>
      </c>
      <c r="K28" s="406">
        <f t="shared" si="8"/>
        <v>0</v>
      </c>
      <c r="L28" s="406">
        <f t="shared" si="8"/>
        <v>0</v>
      </c>
      <c r="M28" s="406">
        <f t="shared" si="8"/>
        <v>0</v>
      </c>
      <c r="N28" s="406">
        <f t="shared" si="8"/>
        <v>0</v>
      </c>
      <c r="O28" s="406">
        <f t="shared" si="8"/>
        <v>0</v>
      </c>
      <c r="P28" s="406">
        <f t="shared" si="8"/>
        <v>0</v>
      </c>
      <c r="Q28" s="406">
        <f t="shared" si="8"/>
        <v>0</v>
      </c>
      <c r="R28" s="406">
        <f t="shared" si="8"/>
        <v>0</v>
      </c>
      <c r="S28" s="406">
        <f t="shared" si="8"/>
        <v>0</v>
      </c>
      <c r="T28" s="406">
        <f t="shared" si="8"/>
        <v>0</v>
      </c>
      <c r="U28" s="406">
        <f t="shared" si="8"/>
        <v>0</v>
      </c>
      <c r="V28" s="406">
        <f t="shared" si="8"/>
        <v>0</v>
      </c>
      <c r="W28" s="356"/>
    </row>
    <row r="29" spans="1:23" ht="22.2" customHeight="1" x14ac:dyDescent="0.25">
      <c r="A29" s="73">
        <v>6</v>
      </c>
      <c r="B29" s="371" t="s">
        <v>290</v>
      </c>
      <c r="C29" s="399">
        <f>SUM(C30:C33)</f>
        <v>0</v>
      </c>
      <c r="D29" s="399">
        <f t="shared" ref="D29:V29" si="9">SUM(D30:D33)</f>
        <v>0</v>
      </c>
      <c r="E29" s="399">
        <f t="shared" si="9"/>
        <v>0</v>
      </c>
      <c r="F29" s="399">
        <f t="shared" si="9"/>
        <v>0</v>
      </c>
      <c r="G29" s="399">
        <f t="shared" si="9"/>
        <v>0</v>
      </c>
      <c r="H29" s="399">
        <f t="shared" si="9"/>
        <v>0</v>
      </c>
      <c r="I29" s="399">
        <f t="shared" si="9"/>
        <v>0</v>
      </c>
      <c r="J29" s="399">
        <f t="shared" si="9"/>
        <v>0</v>
      </c>
      <c r="K29" s="399">
        <f t="shared" si="9"/>
        <v>0</v>
      </c>
      <c r="L29" s="399">
        <f t="shared" si="9"/>
        <v>0</v>
      </c>
      <c r="M29" s="399">
        <f t="shared" si="9"/>
        <v>0</v>
      </c>
      <c r="N29" s="399">
        <f t="shared" si="9"/>
        <v>0</v>
      </c>
      <c r="O29" s="399">
        <f t="shared" si="9"/>
        <v>0</v>
      </c>
      <c r="P29" s="399">
        <f t="shared" si="9"/>
        <v>0</v>
      </c>
      <c r="Q29" s="399">
        <f t="shared" si="9"/>
        <v>0</v>
      </c>
      <c r="R29" s="399">
        <f t="shared" si="9"/>
        <v>0</v>
      </c>
      <c r="S29" s="399">
        <f t="shared" si="9"/>
        <v>0</v>
      </c>
      <c r="T29" s="399">
        <f t="shared" si="9"/>
        <v>0</v>
      </c>
      <c r="U29" s="399">
        <f t="shared" si="9"/>
        <v>0</v>
      </c>
      <c r="V29" s="399">
        <f t="shared" si="9"/>
        <v>0</v>
      </c>
      <c r="W29" s="358"/>
    </row>
    <row r="30" spans="1:23" x14ac:dyDescent="0.25">
      <c r="B30" s="373" t="s">
        <v>182</v>
      </c>
      <c r="C30" s="404">
        <v>0</v>
      </c>
      <c r="D30" s="404">
        <v>0</v>
      </c>
      <c r="E30" s="404">
        <v>0</v>
      </c>
      <c r="F30" s="406">
        <f>SUM(H30:S30)</f>
        <v>0</v>
      </c>
      <c r="G30" s="406">
        <f>SUM(T30:V30)</f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91">
        <v>0</v>
      </c>
      <c r="T30" s="291">
        <v>0</v>
      </c>
      <c r="U30" s="291">
        <v>0</v>
      </c>
      <c r="V30" s="291">
        <v>0</v>
      </c>
      <c r="W30" s="356"/>
    </row>
    <row r="31" spans="1:23" x14ac:dyDescent="0.25">
      <c r="B31" s="373" t="s">
        <v>235</v>
      </c>
      <c r="C31" s="404">
        <v>0</v>
      </c>
      <c r="D31" s="404">
        <v>0</v>
      </c>
      <c r="E31" s="404">
        <v>0</v>
      </c>
      <c r="F31" s="406">
        <f>SUM(H31:S31)</f>
        <v>0</v>
      </c>
      <c r="G31" s="406">
        <f>SUM(T31:V31)</f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91">
        <v>0</v>
      </c>
      <c r="T31" s="272">
        <v>0</v>
      </c>
      <c r="U31" s="272">
        <v>0</v>
      </c>
      <c r="V31" s="272">
        <v>0</v>
      </c>
      <c r="W31" s="356"/>
    </row>
    <row r="32" spans="1:23" x14ac:dyDescent="0.25">
      <c r="B32" s="375" t="s">
        <v>236</v>
      </c>
      <c r="C32" s="404">
        <v>0</v>
      </c>
      <c r="D32" s="404">
        <v>0</v>
      </c>
      <c r="E32" s="404">
        <v>0</v>
      </c>
      <c r="F32" s="406">
        <f>SUM(H32:S32)</f>
        <v>0</v>
      </c>
      <c r="G32" s="406">
        <f>SUM(T32:V32)</f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91">
        <v>0</v>
      </c>
      <c r="T32" s="272">
        <v>0</v>
      </c>
      <c r="U32" s="272">
        <v>0</v>
      </c>
      <c r="V32" s="272">
        <v>0</v>
      </c>
      <c r="W32" s="356"/>
    </row>
    <row r="33" spans="1:23" x14ac:dyDescent="0.25">
      <c r="B33" s="373" t="s">
        <v>237</v>
      </c>
      <c r="C33" s="404">
        <v>0</v>
      </c>
      <c r="D33" s="404">
        <v>0</v>
      </c>
      <c r="E33" s="404">
        <v>0</v>
      </c>
      <c r="F33" s="406">
        <f>SUM(H33:S33)</f>
        <v>0</v>
      </c>
      <c r="G33" s="406">
        <f>SUM(T33:V33)</f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91">
        <v>0</v>
      </c>
      <c r="T33" s="272">
        <v>0</v>
      </c>
      <c r="U33" s="272">
        <v>0</v>
      </c>
      <c r="V33" s="272">
        <v>0</v>
      </c>
      <c r="W33" s="356"/>
    </row>
    <row r="34" spans="1:23" ht="16.5" customHeight="1" x14ac:dyDescent="0.25">
      <c r="A34" s="73">
        <v>7</v>
      </c>
      <c r="B34" s="371" t="s">
        <v>246</v>
      </c>
      <c r="C34" s="402">
        <f>SUM(C35:C36)</f>
        <v>168.22499999999999</v>
      </c>
      <c r="D34" s="402">
        <f t="shared" ref="D34:V34" si="10">SUM(D35:D36)</f>
        <v>6892.6509999999998</v>
      </c>
      <c r="E34" s="402">
        <f t="shared" si="10"/>
        <v>1227.69902</v>
      </c>
      <c r="F34" s="402">
        <f t="shared" si="10"/>
        <v>1571.4304099999999</v>
      </c>
      <c r="G34" s="402">
        <f t="shared" si="10"/>
        <v>398.00609000000003</v>
      </c>
      <c r="H34" s="402">
        <f t="shared" si="10"/>
        <v>0</v>
      </c>
      <c r="I34" s="402">
        <f t="shared" si="10"/>
        <v>0</v>
      </c>
      <c r="J34" s="402">
        <f t="shared" si="10"/>
        <v>0</v>
      </c>
      <c r="K34" s="402">
        <f t="shared" si="10"/>
        <v>10</v>
      </c>
      <c r="L34" s="402">
        <f t="shared" si="10"/>
        <v>521.59741999999994</v>
      </c>
      <c r="M34" s="402">
        <f t="shared" si="10"/>
        <v>730</v>
      </c>
      <c r="N34" s="402">
        <f t="shared" si="10"/>
        <v>0</v>
      </c>
      <c r="O34" s="402">
        <f t="shared" si="10"/>
        <v>134.77099000000001</v>
      </c>
      <c r="P34" s="402">
        <f t="shared" si="10"/>
        <v>0</v>
      </c>
      <c r="Q34" s="402">
        <f t="shared" si="10"/>
        <v>0</v>
      </c>
      <c r="R34" s="402">
        <f t="shared" si="10"/>
        <v>175.06200000000001</v>
      </c>
      <c r="S34" s="402">
        <f t="shared" si="10"/>
        <v>0</v>
      </c>
      <c r="T34" s="402">
        <f t="shared" si="10"/>
        <v>364.27893</v>
      </c>
      <c r="U34" s="402">
        <f t="shared" si="10"/>
        <v>33.727160000000005</v>
      </c>
      <c r="V34" s="402">
        <f t="shared" si="10"/>
        <v>0</v>
      </c>
      <c r="W34" s="358"/>
    </row>
    <row r="35" spans="1:23" x14ac:dyDescent="0.25">
      <c r="B35" s="374" t="s">
        <v>247</v>
      </c>
      <c r="C35" s="403">
        <v>0</v>
      </c>
      <c r="D35" s="401">
        <v>75</v>
      </c>
      <c r="E35" s="403">
        <v>0</v>
      </c>
      <c r="F35" s="406">
        <f>SUM(H35:S35)</f>
        <v>4.7709899999999994</v>
      </c>
      <c r="G35" s="406">
        <f>SUM(T35:V35)</f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4.7709899999999994</v>
      </c>
      <c r="P35" s="272">
        <v>0</v>
      </c>
      <c r="Q35" s="272">
        <v>0</v>
      </c>
      <c r="R35" s="272">
        <v>0</v>
      </c>
      <c r="S35" s="291">
        <v>0</v>
      </c>
      <c r="T35" s="58">
        <v>0</v>
      </c>
      <c r="U35" s="58">
        <v>0</v>
      </c>
      <c r="V35" s="58">
        <v>0</v>
      </c>
      <c r="W35" s="356"/>
    </row>
    <row r="36" spans="1:23" x14ac:dyDescent="0.25">
      <c r="B36" s="374" t="s">
        <v>248</v>
      </c>
      <c r="C36" s="400">
        <v>168.22499999999999</v>
      </c>
      <c r="D36" s="400">
        <v>6817.6509999999998</v>
      </c>
      <c r="E36" s="400">
        <v>1227.69902</v>
      </c>
      <c r="F36" s="406">
        <f>SUM(H36:S36)</f>
        <v>1566.65942</v>
      </c>
      <c r="G36" s="405">
        <f>SUM(T36:V36)</f>
        <v>398.00609000000003</v>
      </c>
      <c r="H36" s="272">
        <v>0</v>
      </c>
      <c r="I36" s="272">
        <v>0</v>
      </c>
      <c r="J36" s="272">
        <v>0</v>
      </c>
      <c r="K36" s="272">
        <v>10</v>
      </c>
      <c r="L36" s="272">
        <v>521.59741999999994</v>
      </c>
      <c r="M36" s="272">
        <v>730</v>
      </c>
      <c r="N36" s="400">
        <v>0</v>
      </c>
      <c r="O36" s="272">
        <v>130</v>
      </c>
      <c r="P36" s="400">
        <v>0</v>
      </c>
      <c r="Q36" s="272">
        <v>0</v>
      </c>
      <c r="R36" s="272">
        <v>175.06200000000001</v>
      </c>
      <c r="S36" s="291">
        <v>0</v>
      </c>
      <c r="T36" s="272">
        <v>364.27893</v>
      </c>
      <c r="U36" s="272">
        <v>33.727160000000005</v>
      </c>
      <c r="V36" s="58">
        <v>0</v>
      </c>
      <c r="W36" s="356"/>
    </row>
    <row r="37" spans="1:23" ht="24" customHeight="1" x14ac:dyDescent="0.25">
      <c r="A37" s="73">
        <v>8</v>
      </c>
      <c r="B37" s="371" t="s">
        <v>95</v>
      </c>
      <c r="C37" s="402">
        <f>SUM(C38:C39)</f>
        <v>2.54</v>
      </c>
      <c r="D37" s="402">
        <f t="shared" ref="D37:V37" si="11">SUM(D38:D39)</f>
        <v>0.53800000000000003</v>
      </c>
      <c r="E37" s="402">
        <f t="shared" si="11"/>
        <v>6.2288399999999999</v>
      </c>
      <c r="F37" s="402">
        <f t="shared" si="11"/>
        <v>39.664690000000007</v>
      </c>
      <c r="G37" s="402">
        <f t="shared" si="11"/>
        <v>56.303959999999996</v>
      </c>
      <c r="H37" s="402">
        <f t="shared" si="11"/>
        <v>0.15</v>
      </c>
      <c r="I37" s="402">
        <f t="shared" si="11"/>
        <v>0.1</v>
      </c>
      <c r="J37" s="402">
        <f t="shared" si="11"/>
        <v>0</v>
      </c>
      <c r="K37" s="402">
        <f t="shared" si="11"/>
        <v>0</v>
      </c>
      <c r="L37" s="402">
        <f t="shared" si="11"/>
        <v>0</v>
      </c>
      <c r="M37" s="402">
        <f t="shared" si="11"/>
        <v>0</v>
      </c>
      <c r="N37" s="402">
        <f t="shared" si="11"/>
        <v>0.75386000000000009</v>
      </c>
      <c r="O37" s="402">
        <f t="shared" si="11"/>
        <v>0</v>
      </c>
      <c r="P37" s="402">
        <f t="shared" si="11"/>
        <v>24.271000000000001</v>
      </c>
      <c r="Q37" s="402">
        <f t="shared" si="11"/>
        <v>0.96983000000000008</v>
      </c>
      <c r="R37" s="402">
        <f t="shared" si="11"/>
        <v>6.85</v>
      </c>
      <c r="S37" s="402">
        <f t="shared" si="11"/>
        <v>6.57</v>
      </c>
      <c r="T37" s="402">
        <f t="shared" si="11"/>
        <v>44.054000000000002</v>
      </c>
      <c r="U37" s="402">
        <f t="shared" si="11"/>
        <v>6.532</v>
      </c>
      <c r="V37" s="402">
        <f t="shared" si="11"/>
        <v>5.7179600000000006</v>
      </c>
      <c r="W37" s="358"/>
    </row>
    <row r="38" spans="1:23" x14ac:dyDescent="0.25">
      <c r="B38" s="374" t="s">
        <v>233</v>
      </c>
      <c r="C38" s="400">
        <v>2.54</v>
      </c>
      <c r="D38" s="400">
        <v>0.53800000000000003</v>
      </c>
      <c r="E38" s="400">
        <v>0.32168999999999998</v>
      </c>
      <c r="F38" s="406">
        <f t="shared" si="4"/>
        <v>38.940830000000005</v>
      </c>
      <c r="G38" s="405">
        <f t="shared" si="2"/>
        <v>54.366</v>
      </c>
      <c r="H38" s="272">
        <v>0.15</v>
      </c>
      <c r="I38" s="272">
        <v>0.1</v>
      </c>
      <c r="J38" s="272">
        <v>0</v>
      </c>
      <c r="K38" s="272">
        <v>0</v>
      </c>
      <c r="L38" s="272">
        <v>0</v>
      </c>
      <c r="M38" s="272">
        <v>0</v>
      </c>
      <c r="N38" s="272">
        <v>0.15</v>
      </c>
      <c r="O38" s="272">
        <v>0</v>
      </c>
      <c r="P38" s="272">
        <v>24.271000000000001</v>
      </c>
      <c r="Q38" s="272">
        <v>0.96983000000000008</v>
      </c>
      <c r="R38" s="272">
        <v>6.85</v>
      </c>
      <c r="S38" s="291">
        <v>6.45</v>
      </c>
      <c r="T38" s="291">
        <v>44.054000000000002</v>
      </c>
      <c r="U38" s="291">
        <v>6.032</v>
      </c>
      <c r="V38" s="291">
        <v>4.28</v>
      </c>
      <c r="W38" s="356"/>
    </row>
    <row r="39" spans="1:23" x14ac:dyDescent="0.25">
      <c r="B39" s="374" t="s">
        <v>234</v>
      </c>
      <c r="C39" s="403">
        <v>0</v>
      </c>
      <c r="D39" s="403">
        <v>0</v>
      </c>
      <c r="E39" s="401">
        <v>5.9071499999999997</v>
      </c>
      <c r="F39" s="406">
        <f t="shared" si="4"/>
        <v>0.72386000000000006</v>
      </c>
      <c r="G39" s="405">
        <f>SUM(U39:V39)</f>
        <v>1.9379600000000001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0.60386000000000006</v>
      </c>
      <c r="O39" s="272">
        <v>0</v>
      </c>
      <c r="P39" s="272">
        <v>0</v>
      </c>
      <c r="Q39" s="272">
        <v>0</v>
      </c>
      <c r="R39" s="272">
        <v>0</v>
      </c>
      <c r="S39" s="291">
        <v>0.12</v>
      </c>
      <c r="T39" s="405">
        <v>0</v>
      </c>
      <c r="U39" s="293">
        <v>0.5</v>
      </c>
      <c r="V39" s="293">
        <v>1.4379600000000001</v>
      </c>
      <c r="W39" s="356"/>
    </row>
    <row r="40" spans="1:23" ht="27.6" x14ac:dyDescent="0.25">
      <c r="A40" s="73">
        <v>9</v>
      </c>
      <c r="B40" s="33" t="s">
        <v>292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</row>
    <row r="41" spans="1:23" x14ac:dyDescent="0.25">
      <c r="B41" s="33" t="s">
        <v>252</v>
      </c>
      <c r="C41" s="75">
        <f>C6+C13+C16+C23+C24+C26+C29+C34+C37+C40</f>
        <v>2935826.5050000004</v>
      </c>
      <c r="D41" s="75">
        <f t="shared" ref="D41:V41" si="12">D6+D13+D16+D23+D24+D26+D29+D34+D37+D40</f>
        <v>3111258.2900000005</v>
      </c>
      <c r="E41" s="75">
        <f t="shared" si="12"/>
        <v>3753703.1028847774</v>
      </c>
      <c r="F41" s="75">
        <f t="shared" si="12"/>
        <v>4299623.6292900005</v>
      </c>
      <c r="G41" s="75">
        <f t="shared" si="12"/>
        <v>1011800.4738800002</v>
      </c>
      <c r="H41" s="75">
        <f t="shared" si="12"/>
        <v>435154.71074000071</v>
      </c>
      <c r="I41" s="75">
        <f t="shared" si="12"/>
        <v>339486.03413999942</v>
      </c>
      <c r="J41" s="75">
        <f t="shared" si="12"/>
        <v>392628.12905999995</v>
      </c>
      <c r="K41" s="75">
        <f t="shared" si="12"/>
        <v>395819.95775000023</v>
      </c>
      <c r="L41" s="75">
        <f t="shared" si="12"/>
        <v>368294.59511000011</v>
      </c>
      <c r="M41" s="75">
        <f t="shared" si="12"/>
        <v>272077.6926500001</v>
      </c>
      <c r="N41" s="75">
        <f t="shared" si="12"/>
        <v>375539.0129300002</v>
      </c>
      <c r="O41" s="75">
        <f t="shared" si="12"/>
        <v>297500.39666000061</v>
      </c>
      <c r="P41" s="75">
        <f t="shared" si="12"/>
        <v>367842.59422999952</v>
      </c>
      <c r="Q41" s="75">
        <f t="shared" si="12"/>
        <v>456117.97902000044</v>
      </c>
      <c r="R41" s="75">
        <f t="shared" si="12"/>
        <v>419236.0481299992</v>
      </c>
      <c r="S41" s="75">
        <f t="shared" si="12"/>
        <v>179926.47886999982</v>
      </c>
      <c r="T41" s="75">
        <f t="shared" si="12"/>
        <v>352188.01485000033</v>
      </c>
      <c r="U41" s="75">
        <f t="shared" si="12"/>
        <v>338984.76245000045</v>
      </c>
      <c r="V41" s="75">
        <f t="shared" si="12"/>
        <v>320627.69657999941</v>
      </c>
    </row>
    <row r="42" spans="1:23" x14ac:dyDescent="0.25">
      <c r="B42" s="33"/>
    </row>
    <row r="43" spans="1:23" s="73" customFormat="1" x14ac:dyDescent="0.25">
      <c r="B43" s="73" t="s">
        <v>253</v>
      </c>
      <c r="C43" s="75">
        <f>C45-C41</f>
        <v>240242.49499999965</v>
      </c>
      <c r="D43" s="75">
        <f>D45-D41</f>
        <v>359210.47999999952</v>
      </c>
      <c r="E43" s="75">
        <f>E45-E41</f>
        <v>181075.53475841274</v>
      </c>
      <c r="F43" s="75">
        <f>F45-F41</f>
        <v>231871.45615462027</v>
      </c>
      <c r="G43" s="75">
        <f>G45-G41</f>
        <v>94525.768099999987</v>
      </c>
      <c r="H43" s="75">
        <f>H45-H41</f>
        <v>21886.396739999822</v>
      </c>
      <c r="I43" s="75">
        <f>I45-I41</f>
        <v>5288.006896771607</v>
      </c>
      <c r="J43" s="75">
        <f>J45-J41</f>
        <v>24111.045719999936</v>
      </c>
      <c r="K43" s="75">
        <f>K45-K41</f>
        <v>21579.678787850426</v>
      </c>
      <c r="L43" s="75">
        <f>L45-L41</f>
        <v>9131.8730400000932</v>
      </c>
      <c r="M43" s="75">
        <f>M45-M41</f>
        <v>17039.247900000366</v>
      </c>
      <c r="N43" s="75">
        <f>N45-N41</f>
        <v>13089.193939999968</v>
      </c>
      <c r="O43" s="75">
        <f>O45-O41</f>
        <v>6540.4398299988243</v>
      </c>
      <c r="P43" s="75">
        <f>P45-P41</f>
        <v>34913.621849999181</v>
      </c>
      <c r="Q43" s="75">
        <f>Q45-Q41</f>
        <v>25147.586320000119</v>
      </c>
      <c r="R43" s="75">
        <f>R45-R41</f>
        <v>26265.897799999919</v>
      </c>
      <c r="S43" s="75">
        <f>S45-S41</f>
        <v>26878.467330000043</v>
      </c>
      <c r="T43" s="75">
        <f>T45-T41</f>
        <v>41563.595689999871</v>
      </c>
      <c r="U43" s="75">
        <f>U45-U41</f>
        <v>16334.413620000356</v>
      </c>
      <c r="V43" s="75">
        <f>V45-V41</f>
        <v>36627.758789999876</v>
      </c>
    </row>
    <row r="45" spans="1:23" s="18" customFormat="1" ht="28.5" customHeight="1" x14ac:dyDescent="0.25">
      <c r="B45" s="371" t="s">
        <v>170</v>
      </c>
      <c r="C45" s="30">
        <v>3176069</v>
      </c>
      <c r="D45" s="30">
        <v>3470468.77</v>
      </c>
      <c r="E45" s="30">
        <v>3934778.6376431901</v>
      </c>
      <c r="F45" s="30">
        <v>4531495.0854446208</v>
      </c>
      <c r="G45" s="30">
        <v>1106326.2419800002</v>
      </c>
      <c r="H45" s="30">
        <v>457041.10748000053</v>
      </c>
      <c r="I45" s="30">
        <v>344774.04103677103</v>
      </c>
      <c r="J45" s="30">
        <v>416739.17477999988</v>
      </c>
      <c r="K45" s="30">
        <v>417399.63653785066</v>
      </c>
      <c r="L45" s="30">
        <v>377426.4681500002</v>
      </c>
      <c r="M45" s="30">
        <v>289116.94055000047</v>
      </c>
      <c r="N45" s="30">
        <v>388628.20687000017</v>
      </c>
      <c r="O45" s="30">
        <v>304040.83648999943</v>
      </c>
      <c r="P45" s="30">
        <v>402756.2160799987</v>
      </c>
      <c r="Q45" s="30">
        <v>481265.56534000055</v>
      </c>
      <c r="R45" s="30">
        <v>445501.94592999911</v>
      </c>
      <c r="S45" s="30">
        <v>206804.94619999986</v>
      </c>
      <c r="T45" s="30">
        <v>393751.6105400002</v>
      </c>
      <c r="U45" s="30">
        <v>355319.1760700008</v>
      </c>
      <c r="V45" s="30">
        <v>357255.45536999928</v>
      </c>
      <c r="W45" s="416"/>
    </row>
    <row r="46" spans="1:23" s="15" customFormat="1" x14ac:dyDescent="0.25">
      <c r="A46" s="18"/>
      <c r="B46" s="354"/>
      <c r="C46" s="401"/>
      <c r="D46" s="401"/>
      <c r="E46" s="401"/>
      <c r="F46" s="405"/>
      <c r="G46" s="396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5"/>
      <c r="T46" s="401"/>
      <c r="U46" s="401"/>
      <c r="V46" s="401"/>
      <c r="W46" s="354"/>
    </row>
    <row r="47" spans="1:23" s="15" customFormat="1" ht="14.4" x14ac:dyDescent="0.3">
      <c r="A47" s="18"/>
      <c r="B47" s="380" t="s">
        <v>215</v>
      </c>
      <c r="C47" s="381"/>
      <c r="D47" s="381"/>
      <c r="E47" s="382"/>
      <c r="F47" s="383"/>
      <c r="G47" s="383"/>
      <c r="H47" s="384"/>
      <c r="I47" s="384"/>
      <c r="J47" s="384"/>
      <c r="K47" s="384"/>
      <c r="L47" s="384"/>
      <c r="M47" s="354"/>
      <c r="N47" s="354"/>
      <c r="O47" s="354"/>
      <c r="P47" s="354"/>
      <c r="Q47" s="354"/>
      <c r="R47" s="354"/>
      <c r="S47" s="370"/>
      <c r="T47" s="354"/>
      <c r="U47" s="354"/>
      <c r="V47" s="354"/>
      <c r="W47" s="354"/>
    </row>
    <row r="48" spans="1:23" s="15" customFormat="1" x14ac:dyDescent="0.25">
      <c r="A48" s="18"/>
      <c r="B48" s="417" t="s">
        <v>259</v>
      </c>
      <c r="C48" s="418"/>
      <c r="D48" s="418"/>
      <c r="E48" s="418"/>
      <c r="F48" s="419"/>
      <c r="G48" s="423"/>
      <c r="H48" s="420"/>
      <c r="I48" s="420"/>
      <c r="J48" s="420"/>
      <c r="K48" s="420"/>
      <c r="L48" s="420"/>
      <c r="M48" s="354"/>
      <c r="N48" s="354"/>
      <c r="O48" s="354"/>
      <c r="P48" s="354"/>
      <c r="Q48" s="354"/>
      <c r="R48" s="354"/>
      <c r="S48" s="355"/>
      <c r="T48" s="354"/>
      <c r="U48" s="354"/>
      <c r="V48" s="354"/>
      <c r="W48" s="354"/>
    </row>
    <row r="49" spans="1:23" s="15" customFormat="1" x14ac:dyDescent="0.25">
      <c r="A49" s="18"/>
      <c r="B49" s="421" t="s">
        <v>260</v>
      </c>
      <c r="C49" s="422"/>
      <c r="D49" s="422"/>
      <c r="E49" s="422"/>
      <c r="F49" s="422"/>
      <c r="G49" s="424"/>
      <c r="H49" s="372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5"/>
      <c r="T49" s="354"/>
      <c r="U49" s="354"/>
      <c r="V49" s="354"/>
      <c r="W49" s="354"/>
    </row>
    <row r="50" spans="1:23" x14ac:dyDescent="0.25">
      <c r="C50" s="34"/>
      <c r="F50" s="93"/>
    </row>
    <row r="51" spans="1:23" x14ac:dyDescent="0.25">
      <c r="C51" s="34"/>
      <c r="F51" s="93"/>
    </row>
    <row r="52" spans="1:23" x14ac:dyDescent="0.25">
      <c r="C52" s="34"/>
      <c r="F52" s="93"/>
      <c r="Q52" s="273"/>
    </row>
    <row r="53" spans="1:23" x14ac:dyDescent="0.25">
      <c r="C53" s="34"/>
      <c r="F53" s="93"/>
      <c r="Q53" s="273"/>
    </row>
    <row r="54" spans="1:23" x14ac:dyDescent="0.25">
      <c r="F54" s="93"/>
      <c r="Q54" s="273"/>
    </row>
    <row r="55" spans="1:23" x14ac:dyDescent="0.25">
      <c r="Q55" s="93"/>
    </row>
    <row r="56" spans="1:23" x14ac:dyDescent="0.25">
      <c r="Q56" s="93"/>
    </row>
  </sheetData>
  <mergeCells count="7">
    <mergeCell ref="C1:V1"/>
    <mergeCell ref="C2:V2"/>
    <mergeCell ref="C3:G3"/>
    <mergeCell ref="A1:B1"/>
    <mergeCell ref="H3:V3"/>
    <mergeCell ref="H4:S4"/>
    <mergeCell ref="T4:V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84"/>
  <sheetViews>
    <sheetView zoomScale="122" zoomScaleNormal="122" workbookViewId="0">
      <selection activeCell="V8" sqref="V8"/>
    </sheetView>
  </sheetViews>
  <sheetFormatPr defaultColWidth="10.33203125" defaultRowHeight="13.2" customHeight="1" x14ac:dyDescent="0.25"/>
  <cols>
    <col min="1" max="1" width="2" style="12" bestFit="1" customWidth="1"/>
    <col min="2" max="2" width="36.109375" style="12" customWidth="1"/>
    <col min="3" max="5" width="8.88671875" style="12" bestFit="1" customWidth="1"/>
    <col min="6" max="6" width="10.88671875" style="12" bestFit="1" customWidth="1"/>
    <col min="7" max="21" width="7.44140625" style="12" bestFit="1" customWidth="1"/>
    <col min="22" max="16384" width="10.33203125" style="12"/>
  </cols>
  <sheetData>
    <row r="1" spans="1:23" s="72" customFormat="1" ht="18" x14ac:dyDescent="0.35">
      <c r="B1" s="388" t="s">
        <v>106</v>
      </c>
      <c r="C1" s="478" t="s">
        <v>261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392"/>
    </row>
    <row r="2" spans="1:23" ht="15.6" x14ac:dyDescent="0.3">
      <c r="C2" s="480" t="s">
        <v>204</v>
      </c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356"/>
    </row>
    <row r="3" spans="1:23" ht="14.4" x14ac:dyDescent="0.3">
      <c r="C3" s="482" t="s">
        <v>120</v>
      </c>
      <c r="D3" s="410"/>
      <c r="E3" s="410"/>
      <c r="F3" s="410"/>
      <c r="G3" s="410" t="s">
        <v>62</v>
      </c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358"/>
    </row>
    <row r="4" spans="1:23" ht="14.4" x14ac:dyDescent="0.3">
      <c r="B4" s="359"/>
      <c r="G4" s="483">
        <v>2018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357">
        <v>2019</v>
      </c>
      <c r="U4" s="357"/>
      <c r="V4" s="357"/>
      <c r="W4" s="358"/>
    </row>
    <row r="5" spans="1:23" ht="13.2" customHeight="1" x14ac:dyDescent="0.25">
      <c r="B5" s="485"/>
      <c r="C5" s="486">
        <v>2016</v>
      </c>
      <c r="D5" s="486">
        <v>2017</v>
      </c>
      <c r="E5" s="487" t="s">
        <v>288</v>
      </c>
      <c r="F5" s="488" t="s">
        <v>218</v>
      </c>
      <c r="G5" s="489" t="s">
        <v>219</v>
      </c>
      <c r="H5" s="489" t="s">
        <v>220</v>
      </c>
      <c r="I5" s="489" t="s">
        <v>221</v>
      </c>
      <c r="J5" s="489" t="s">
        <v>211</v>
      </c>
      <c r="K5" s="489" t="s">
        <v>212</v>
      </c>
      <c r="L5" s="489" t="s">
        <v>222</v>
      </c>
      <c r="M5" s="489" t="s">
        <v>213</v>
      </c>
      <c r="N5" s="490" t="s">
        <v>129</v>
      </c>
      <c r="O5" s="490" t="s">
        <v>130</v>
      </c>
      <c r="P5" s="490" t="s">
        <v>223</v>
      </c>
      <c r="Q5" s="490" t="s">
        <v>224</v>
      </c>
      <c r="R5" s="491" t="s">
        <v>133</v>
      </c>
      <c r="S5" s="489" t="s">
        <v>219</v>
      </c>
      <c r="T5" s="489" t="s">
        <v>4</v>
      </c>
      <c r="U5" s="489" t="s">
        <v>5</v>
      </c>
      <c r="V5" s="358"/>
    </row>
    <row r="6" spans="1:23" ht="13.2" customHeight="1" x14ac:dyDescent="0.25">
      <c r="A6" s="12">
        <v>0</v>
      </c>
      <c r="B6" s="485" t="s">
        <v>102</v>
      </c>
      <c r="C6" s="492">
        <f>SUM(C7:C9)</f>
        <v>318224.58300000004</v>
      </c>
      <c r="D6" s="492">
        <f t="shared" ref="D6:U6" si="0">SUM(D7:D9)</f>
        <v>360497.79628000013</v>
      </c>
      <c r="E6" s="492">
        <f t="shared" si="0"/>
        <v>386414.83632000006</v>
      </c>
      <c r="F6" s="492">
        <f t="shared" si="0"/>
        <v>66427.293569999994</v>
      </c>
      <c r="G6" s="492">
        <f t="shared" si="0"/>
        <v>29647.699000000001</v>
      </c>
      <c r="H6" s="492">
        <f t="shared" si="0"/>
        <v>22322.794999999998</v>
      </c>
      <c r="I6" s="492">
        <f t="shared" si="0"/>
        <v>39731.847999999998</v>
      </c>
      <c r="J6" s="492">
        <f t="shared" si="0"/>
        <v>29051.822189999999</v>
      </c>
      <c r="K6" s="492">
        <f t="shared" si="0"/>
        <v>27593.939469999998</v>
      </c>
      <c r="L6" s="492">
        <f t="shared" si="0"/>
        <v>27651.820809999997</v>
      </c>
      <c r="M6" s="492">
        <f t="shared" si="0"/>
        <v>13131.572400000001</v>
      </c>
      <c r="N6" s="492">
        <f t="shared" si="0"/>
        <v>37673.133269999998</v>
      </c>
      <c r="O6" s="492">
        <f t="shared" si="0"/>
        <v>30629.907639999998</v>
      </c>
      <c r="P6" s="492">
        <f t="shared" si="0"/>
        <v>41159.650889999997</v>
      </c>
      <c r="Q6" s="492">
        <f t="shared" si="0"/>
        <v>59003.247440000021</v>
      </c>
      <c r="R6" s="492">
        <f t="shared" si="0"/>
        <v>28817.40021</v>
      </c>
      <c r="S6" s="492">
        <f t="shared" si="0"/>
        <v>23083.220759999997</v>
      </c>
      <c r="T6" s="492">
        <f t="shared" si="0"/>
        <v>17198.831559999999</v>
      </c>
      <c r="U6" s="492">
        <f t="shared" si="0"/>
        <v>26145.241250000003</v>
      </c>
      <c r="V6" s="358"/>
    </row>
    <row r="7" spans="1:23" ht="13.2" customHeight="1" x14ac:dyDescent="0.25">
      <c r="B7" s="493" t="s">
        <v>268</v>
      </c>
      <c r="C7" s="494">
        <v>4026.6109999999999</v>
      </c>
      <c r="D7" s="494">
        <v>12771.993670000005</v>
      </c>
      <c r="E7" s="494">
        <f>SUM(G7:R7)</f>
        <v>47052.270510000009</v>
      </c>
      <c r="F7" s="494">
        <f>SUM(S7:U7)</f>
        <v>10161.17503</v>
      </c>
      <c r="G7" s="495">
        <v>3053.31</v>
      </c>
      <c r="H7" s="495">
        <v>4983.8909999999996</v>
      </c>
      <c r="I7" s="495">
        <v>1500.739</v>
      </c>
      <c r="J7" s="495">
        <v>3126.7859500000004</v>
      </c>
      <c r="K7" s="495">
        <v>4663.9310800000003</v>
      </c>
      <c r="L7" s="495">
        <v>3159.8544900000002</v>
      </c>
      <c r="M7" s="495">
        <v>3729.7316900000001</v>
      </c>
      <c r="N7" s="495">
        <v>5820.7908699999998</v>
      </c>
      <c r="O7" s="495">
        <v>4377.7685899999997</v>
      </c>
      <c r="P7" s="495">
        <v>7365.7944100000004</v>
      </c>
      <c r="Q7" s="495">
        <v>3724.9387900000002</v>
      </c>
      <c r="R7" s="495">
        <v>1544.7346399999999</v>
      </c>
      <c r="S7" s="495">
        <v>0</v>
      </c>
      <c r="T7" s="495">
        <v>3787.6327700000002</v>
      </c>
      <c r="U7" s="495">
        <v>6373.5422600000002</v>
      </c>
      <c r="V7" s="356"/>
    </row>
    <row r="8" spans="1:23" ht="13.2" customHeight="1" x14ac:dyDescent="0.25">
      <c r="B8" s="493" t="s">
        <v>258</v>
      </c>
      <c r="C8" s="494">
        <v>951.74599999999998</v>
      </c>
      <c r="D8" s="494">
        <v>3071.2334499999997</v>
      </c>
      <c r="E8" s="494">
        <f t="shared" ref="E8:E9" si="1">SUM(G8:R8)</f>
        <v>2772.79207</v>
      </c>
      <c r="F8" s="494">
        <f t="shared" ref="F8:F9" si="2">SUM(S8:U8)</f>
        <v>818.35350999999991</v>
      </c>
      <c r="G8" s="495">
        <v>0</v>
      </c>
      <c r="H8" s="495">
        <v>24.667999999999999</v>
      </c>
      <c r="I8" s="495">
        <v>79.891999999999996</v>
      </c>
      <c r="J8" s="495">
        <v>64.845480000000009</v>
      </c>
      <c r="K8" s="495">
        <v>75.500879999999995</v>
      </c>
      <c r="L8" s="495">
        <v>251.09841</v>
      </c>
      <c r="M8" s="495">
        <v>190.85029000000003</v>
      </c>
      <c r="N8" s="495">
        <v>387.17248999999993</v>
      </c>
      <c r="O8" s="495">
        <v>217.0453</v>
      </c>
      <c r="P8" s="495">
        <v>594.74228000000005</v>
      </c>
      <c r="Q8" s="495">
        <v>597.26892999999995</v>
      </c>
      <c r="R8" s="495">
        <v>289.70801</v>
      </c>
      <c r="S8" s="495">
        <v>153.83160000000001</v>
      </c>
      <c r="T8" s="495">
        <v>290.88027</v>
      </c>
      <c r="U8" s="495">
        <v>373.64163999999994</v>
      </c>
      <c r="V8" s="356"/>
    </row>
    <row r="9" spans="1:23" ht="13.2" customHeight="1" x14ac:dyDescent="0.25">
      <c r="B9" s="496" t="s">
        <v>269</v>
      </c>
      <c r="C9" s="494">
        <v>313246.22600000002</v>
      </c>
      <c r="D9" s="494">
        <v>344654.56916000013</v>
      </c>
      <c r="E9" s="494">
        <f t="shared" si="1"/>
        <v>336589.77374000003</v>
      </c>
      <c r="F9" s="494">
        <f t="shared" si="2"/>
        <v>55447.765029999995</v>
      </c>
      <c r="G9" s="495">
        <v>26594.388999999999</v>
      </c>
      <c r="H9" s="495">
        <v>17314.236000000001</v>
      </c>
      <c r="I9" s="495">
        <v>38151.216999999997</v>
      </c>
      <c r="J9" s="495">
        <v>25860.190759999998</v>
      </c>
      <c r="K9" s="495">
        <v>22854.507509999996</v>
      </c>
      <c r="L9" s="495">
        <v>24240.867909999997</v>
      </c>
      <c r="M9" s="495">
        <v>9210.9904200000019</v>
      </c>
      <c r="N9" s="495">
        <v>31465.169910000001</v>
      </c>
      <c r="O9" s="495">
        <v>26035.09375</v>
      </c>
      <c r="P9" s="495">
        <v>33199.114199999996</v>
      </c>
      <c r="Q9" s="495">
        <v>54681.039720000022</v>
      </c>
      <c r="R9" s="495">
        <v>26982.957559999999</v>
      </c>
      <c r="S9" s="495">
        <v>22929.389159999995</v>
      </c>
      <c r="T9" s="495">
        <v>13120.318519999997</v>
      </c>
      <c r="U9" s="495">
        <v>19398.057350000003</v>
      </c>
      <c r="V9" s="356"/>
    </row>
    <row r="10" spans="1:23" ht="13.2" customHeight="1" x14ac:dyDescent="0.25">
      <c r="A10" s="73">
        <v>1</v>
      </c>
      <c r="B10" s="371" t="s">
        <v>230</v>
      </c>
      <c r="C10" s="492">
        <f>SUM(C11:C12)</f>
        <v>29781.563999999998</v>
      </c>
      <c r="D10" s="492">
        <f t="shared" ref="D10:T10" si="3">SUM(D11:D12)</f>
        <v>80824.384740000023</v>
      </c>
      <c r="E10" s="492">
        <f t="shared" si="3"/>
        <v>12341.095989999998</v>
      </c>
      <c r="F10" s="492">
        <f>SUM(F11:F12)</f>
        <v>2483.32548</v>
      </c>
      <c r="G10" s="492">
        <f t="shared" si="3"/>
        <v>827.60400000000004</v>
      </c>
      <c r="H10" s="492">
        <f t="shared" si="3"/>
        <v>498.75900000000001</v>
      </c>
      <c r="I10" s="492">
        <f t="shared" si="3"/>
        <v>1163.134</v>
      </c>
      <c r="J10" s="492">
        <f t="shared" si="3"/>
        <v>1277.5272799999998</v>
      </c>
      <c r="K10" s="492">
        <f t="shared" si="3"/>
        <v>580.80286999999998</v>
      </c>
      <c r="L10" s="492">
        <f t="shared" si="3"/>
        <v>1150.8060599999999</v>
      </c>
      <c r="M10" s="492">
        <f t="shared" si="3"/>
        <v>1104.0055899999998</v>
      </c>
      <c r="N10" s="492">
        <f t="shared" si="3"/>
        <v>1697.1077899999996</v>
      </c>
      <c r="O10" s="492">
        <f t="shared" si="3"/>
        <v>873.47097000000008</v>
      </c>
      <c r="P10" s="492">
        <f t="shared" si="3"/>
        <v>1059.4582300000002</v>
      </c>
      <c r="Q10" s="492">
        <f t="shared" si="3"/>
        <v>1379.5859</v>
      </c>
      <c r="R10" s="492">
        <f t="shared" si="3"/>
        <v>728.83429999999998</v>
      </c>
      <c r="S10" s="492">
        <f t="shared" si="3"/>
        <v>924.41486000000009</v>
      </c>
      <c r="T10" s="492">
        <f t="shared" si="3"/>
        <v>628.92126999999994</v>
      </c>
      <c r="U10" s="492">
        <f>SUM(U11:U12)</f>
        <v>929.98935000000006</v>
      </c>
      <c r="V10" s="358"/>
    </row>
    <row r="11" spans="1:23" ht="13.2" customHeight="1" x14ac:dyDescent="0.25">
      <c r="A11" s="12" t="s">
        <v>76</v>
      </c>
      <c r="B11" s="493" t="s">
        <v>281</v>
      </c>
      <c r="C11" s="494">
        <v>25025.71</v>
      </c>
      <c r="D11" s="494">
        <v>74072.435830000017</v>
      </c>
      <c r="E11" s="494">
        <f>SUM(G11:R11)</f>
        <v>5379.6632600000003</v>
      </c>
      <c r="F11" s="494">
        <f>SUM(S11:U11)</f>
        <v>1053.7457100000001</v>
      </c>
      <c r="G11" s="495">
        <v>679.52</v>
      </c>
      <c r="H11" s="495">
        <v>238.49100000000001</v>
      </c>
      <c r="I11" s="495">
        <v>506.94400000000002</v>
      </c>
      <c r="J11" s="495">
        <v>317.12559000000005</v>
      </c>
      <c r="K11" s="495">
        <v>328.33813999999995</v>
      </c>
      <c r="L11" s="495">
        <v>721.69344000000001</v>
      </c>
      <c r="M11" s="495">
        <v>508.85823999999985</v>
      </c>
      <c r="N11" s="495">
        <v>234.56573999999995</v>
      </c>
      <c r="O11" s="495">
        <v>238.80168999999998</v>
      </c>
      <c r="P11" s="495">
        <v>907.66453000000013</v>
      </c>
      <c r="Q11" s="495">
        <v>503.20318000000003</v>
      </c>
      <c r="R11" s="495">
        <v>194.45771000000002</v>
      </c>
      <c r="S11" s="495">
        <v>493.24822000000006</v>
      </c>
      <c r="T11" s="495">
        <v>102.68289999999998</v>
      </c>
      <c r="U11" s="495">
        <v>457.81459000000007</v>
      </c>
      <c r="V11" s="356"/>
    </row>
    <row r="12" spans="1:23" ht="13.2" customHeight="1" x14ac:dyDescent="0.25">
      <c r="B12" s="493" t="s">
        <v>282</v>
      </c>
      <c r="C12" s="494">
        <v>4755.8540000000003</v>
      </c>
      <c r="D12" s="494">
        <v>6751.9489100000001</v>
      </c>
      <c r="E12" s="494">
        <f>SUM(G12:R12)</f>
        <v>6961.4327299999986</v>
      </c>
      <c r="F12" s="494">
        <f>SUM(S12:U12)</f>
        <v>1429.5797699999998</v>
      </c>
      <c r="G12" s="495">
        <v>148.084</v>
      </c>
      <c r="H12" s="495">
        <v>260.26799999999997</v>
      </c>
      <c r="I12" s="495">
        <v>656.19</v>
      </c>
      <c r="J12" s="495">
        <v>960.4016899999998</v>
      </c>
      <c r="K12" s="495">
        <v>252.46473000000003</v>
      </c>
      <c r="L12" s="495">
        <v>429.11261999999994</v>
      </c>
      <c r="M12" s="495">
        <v>595.14734999999996</v>
      </c>
      <c r="N12" s="495">
        <v>1462.5420499999996</v>
      </c>
      <c r="O12" s="495">
        <v>634.66928000000007</v>
      </c>
      <c r="P12" s="495">
        <v>151.79369999999994</v>
      </c>
      <c r="Q12" s="495">
        <v>876.38272000000006</v>
      </c>
      <c r="R12" s="495">
        <v>534.37658999999996</v>
      </c>
      <c r="S12" s="495">
        <v>431.16664000000003</v>
      </c>
      <c r="T12" s="495">
        <v>526.23836999999992</v>
      </c>
      <c r="U12" s="495">
        <v>472.17475999999994</v>
      </c>
      <c r="V12" s="356"/>
    </row>
    <row r="13" spans="1:23" ht="13.2" customHeight="1" x14ac:dyDescent="0.25">
      <c r="A13" s="73">
        <v>2</v>
      </c>
      <c r="B13" s="371" t="s">
        <v>238</v>
      </c>
      <c r="C13" s="492">
        <f>SUM(C14:C15)</f>
        <v>12287.771000000001</v>
      </c>
      <c r="D13" s="492">
        <f t="shared" ref="D13:U13" si="4">SUM(D14:D15)</f>
        <v>24722.663600000003</v>
      </c>
      <c r="E13" s="492">
        <f t="shared" si="4"/>
        <v>11551.530739999998</v>
      </c>
      <c r="F13" s="492">
        <f>SUM(F14:F15)</f>
        <v>3861.1745000000001</v>
      </c>
      <c r="G13" s="492">
        <f t="shared" si="4"/>
        <v>1814.865</v>
      </c>
      <c r="H13" s="492">
        <f t="shared" si="4"/>
        <v>192.84100000000001</v>
      </c>
      <c r="I13" s="492">
        <f t="shared" si="4"/>
        <v>936.31799999999998</v>
      </c>
      <c r="J13" s="492">
        <f t="shared" si="4"/>
        <v>467.36417000000006</v>
      </c>
      <c r="K13" s="492">
        <f t="shared" si="4"/>
        <v>2488.05897</v>
      </c>
      <c r="L13" s="492">
        <f t="shared" si="4"/>
        <v>607.66007999999999</v>
      </c>
      <c r="M13" s="492">
        <f t="shared" si="4"/>
        <v>315.60384999999985</v>
      </c>
      <c r="N13" s="492">
        <f t="shared" si="4"/>
        <v>501.29604000000018</v>
      </c>
      <c r="O13" s="492">
        <f t="shared" si="4"/>
        <v>343.04223999999999</v>
      </c>
      <c r="P13" s="492">
        <f t="shared" si="4"/>
        <v>957.69658000000004</v>
      </c>
      <c r="Q13" s="492">
        <f t="shared" si="4"/>
        <v>1221.6399899999999</v>
      </c>
      <c r="R13" s="492">
        <f t="shared" si="4"/>
        <v>1705.1448199999998</v>
      </c>
      <c r="S13" s="492">
        <f t="shared" si="4"/>
        <v>1870.1881300000002</v>
      </c>
      <c r="T13" s="492">
        <f t="shared" si="4"/>
        <v>1410.2012499999998</v>
      </c>
      <c r="U13" s="492">
        <f t="shared" si="4"/>
        <v>580.78511999999978</v>
      </c>
      <c r="V13" s="358"/>
    </row>
    <row r="14" spans="1:23" ht="13.2" customHeight="1" x14ac:dyDescent="0.25">
      <c r="B14" s="493" t="s">
        <v>283</v>
      </c>
      <c r="C14" s="494">
        <v>12278.679</v>
      </c>
      <c r="D14" s="494">
        <v>24722.663600000003</v>
      </c>
      <c r="E14" s="494">
        <f>SUM(G14:R14)</f>
        <v>11551.530739999998</v>
      </c>
      <c r="F14" s="494">
        <f>SUM(S14:U14)</f>
        <v>3861.1745000000001</v>
      </c>
      <c r="G14" s="495">
        <v>1814.865</v>
      </c>
      <c r="H14" s="495">
        <v>192.84100000000001</v>
      </c>
      <c r="I14" s="495">
        <v>936.31799999999998</v>
      </c>
      <c r="J14" s="495">
        <v>467.36417000000006</v>
      </c>
      <c r="K14" s="495">
        <v>2488.05897</v>
      </c>
      <c r="L14" s="495">
        <v>607.66007999999999</v>
      </c>
      <c r="M14" s="495">
        <v>315.60384999999985</v>
      </c>
      <c r="N14" s="495">
        <v>501.29604000000018</v>
      </c>
      <c r="O14" s="495">
        <v>343.04223999999999</v>
      </c>
      <c r="P14" s="495">
        <v>957.69658000000004</v>
      </c>
      <c r="Q14" s="495">
        <v>1221.6399899999999</v>
      </c>
      <c r="R14" s="495">
        <v>1705.1448199999998</v>
      </c>
      <c r="S14" s="495">
        <v>1870.1881300000002</v>
      </c>
      <c r="T14" s="495">
        <v>1410.2012499999998</v>
      </c>
      <c r="U14" s="495">
        <v>580.78511999999978</v>
      </c>
      <c r="V14" s="356"/>
    </row>
    <row r="15" spans="1:23" ht="13.2" customHeight="1" x14ac:dyDescent="0.25">
      <c r="B15" s="493" t="s">
        <v>284</v>
      </c>
      <c r="C15" s="494">
        <v>9.0920000000000005</v>
      </c>
      <c r="D15" s="494">
        <v>0</v>
      </c>
      <c r="E15" s="494">
        <f>SUM(G15:R15)</f>
        <v>0</v>
      </c>
      <c r="F15" s="494">
        <f>SUM(S15:U15)</f>
        <v>0</v>
      </c>
      <c r="G15" s="495">
        <v>0</v>
      </c>
      <c r="H15" s="495">
        <v>0</v>
      </c>
      <c r="I15" s="495">
        <v>0</v>
      </c>
      <c r="J15" s="495">
        <v>0</v>
      </c>
      <c r="K15" s="495">
        <v>0</v>
      </c>
      <c r="L15" s="495">
        <v>0</v>
      </c>
      <c r="M15" s="495">
        <v>0</v>
      </c>
      <c r="N15" s="495">
        <v>0</v>
      </c>
      <c r="O15" s="495">
        <v>0</v>
      </c>
      <c r="P15" s="495">
        <v>0</v>
      </c>
      <c r="Q15" s="495">
        <v>0</v>
      </c>
      <c r="R15" s="495">
        <v>0</v>
      </c>
      <c r="S15" s="495">
        <v>0</v>
      </c>
      <c r="T15" s="495">
        <v>0</v>
      </c>
      <c r="U15" s="495">
        <v>0</v>
      </c>
      <c r="V15" s="356"/>
    </row>
    <row r="16" spans="1:23" ht="13.2" customHeight="1" x14ac:dyDescent="0.25">
      <c r="A16" s="73">
        <v>3</v>
      </c>
      <c r="B16" s="485" t="s">
        <v>250</v>
      </c>
      <c r="C16" s="492">
        <f>SUM(C17:C21)</f>
        <v>549535.576</v>
      </c>
      <c r="D16" s="492">
        <f>SUM(D17:D21)</f>
        <v>604522.57434651838</v>
      </c>
      <c r="E16" s="492">
        <f>SUM(E17:E21)</f>
        <v>743189.1197889935</v>
      </c>
      <c r="F16" s="492">
        <f>SUM(F17:F21)</f>
        <v>218848.4764955279</v>
      </c>
      <c r="G16" s="492">
        <f>SUM(G17:G21)</f>
        <v>98920.851999999999</v>
      </c>
      <c r="H16" s="492">
        <f>SUM(H17:H21)</f>
        <v>70005.521000000008</v>
      </c>
      <c r="I16" s="492">
        <f>SUM(I17:I21)</f>
        <v>32151.440000000002</v>
      </c>
      <c r="J16" s="492">
        <f>SUM(J17:J21)</f>
        <v>39132.808301512094</v>
      </c>
      <c r="K16" s="492">
        <f>SUM(K17:K21)</f>
        <v>44761.524081975833</v>
      </c>
      <c r="L16" s="492">
        <f>SUM(L17:L21)</f>
        <v>67392.754890997792</v>
      </c>
      <c r="M16" s="492">
        <f>SUM(M17:M21)</f>
        <v>102428.12513334799</v>
      </c>
      <c r="N16" s="492">
        <f>SUM(N17:N21)</f>
        <v>89315.091684777799</v>
      </c>
      <c r="O16" s="492">
        <f>SUM(O17:O21)</f>
        <v>33516.248323290834</v>
      </c>
      <c r="P16" s="492">
        <f>SUM(P17:P21)</f>
        <v>26643.520500159218</v>
      </c>
      <c r="Q16" s="492">
        <f>SUM(Q17:Q21)</f>
        <v>54037.093917530859</v>
      </c>
      <c r="R16" s="492">
        <f>SUM(R17:R21)</f>
        <v>84884.139955400969</v>
      </c>
      <c r="S16" s="492">
        <f>SUM(S17:S21)</f>
        <v>78003.515592614465</v>
      </c>
      <c r="T16" s="492">
        <f>SUM(T17:T21)</f>
        <v>23373.107797905071</v>
      </c>
      <c r="U16" s="492">
        <f>SUM(U17:U21)</f>
        <v>117471.85310500834</v>
      </c>
      <c r="V16" s="358"/>
    </row>
    <row r="17" spans="1:22" ht="13.2" customHeight="1" x14ac:dyDescent="0.25">
      <c r="B17" s="493" t="s">
        <v>254</v>
      </c>
      <c r="C17" s="494">
        <v>337940.10600000003</v>
      </c>
      <c r="D17" s="494">
        <v>375591.15193496709</v>
      </c>
      <c r="E17" s="494">
        <f>SUM(G17:R17)</f>
        <v>480619.49705291918</v>
      </c>
      <c r="F17" s="494">
        <f>SUM(S17:U17)</f>
        <v>170681.30517220526</v>
      </c>
      <c r="G17" s="495">
        <v>64621.18</v>
      </c>
      <c r="H17" s="495">
        <v>47663.671000000002</v>
      </c>
      <c r="I17" s="495">
        <v>17473.348000000002</v>
      </c>
      <c r="J17" s="495">
        <v>20732.916408474117</v>
      </c>
      <c r="K17" s="495">
        <v>27169.095800989366</v>
      </c>
      <c r="L17" s="495">
        <v>36570.712780558504</v>
      </c>
      <c r="M17" s="495">
        <v>78839.432086573273</v>
      </c>
      <c r="N17" s="495">
        <v>60923.990445517928</v>
      </c>
      <c r="O17" s="495">
        <v>21176.545386650178</v>
      </c>
      <c r="P17" s="495">
        <v>12612.467241239417</v>
      </c>
      <c r="Q17" s="495">
        <v>29038.322706255141</v>
      </c>
      <c r="R17" s="495">
        <v>63797.815196661213</v>
      </c>
      <c r="S17" s="495">
        <v>55823.45488089697</v>
      </c>
      <c r="T17" s="495">
        <v>18870.308517905072</v>
      </c>
      <c r="U17" s="495">
        <v>95987.541773403209</v>
      </c>
      <c r="V17" s="356"/>
    </row>
    <row r="18" spans="1:22" ht="13.2" customHeight="1" x14ac:dyDescent="0.25">
      <c r="B18" s="493" t="s">
        <v>255</v>
      </c>
      <c r="C18" s="494">
        <v>23559.392</v>
      </c>
      <c r="D18" s="494">
        <v>20794.399670796847</v>
      </c>
      <c r="E18" s="494">
        <f t="shared" ref="E18:E21" si="5">SUM(G18:R18)</f>
        <v>28226.804075064607</v>
      </c>
      <c r="F18" s="494">
        <f t="shared" ref="F18:F21" si="6">SUM(S18:U18)</f>
        <v>10275.05304975923</v>
      </c>
      <c r="G18" s="495">
        <v>4481.2439999999997</v>
      </c>
      <c r="H18" s="495">
        <v>4970.7579999999998</v>
      </c>
      <c r="I18" s="495">
        <v>0</v>
      </c>
      <c r="J18" s="495">
        <v>531.26819620253161</v>
      </c>
      <c r="K18" s="495">
        <v>0</v>
      </c>
      <c r="L18" s="495">
        <v>3105.1410894941632</v>
      </c>
      <c r="M18" s="495">
        <v>3514.8066450567262</v>
      </c>
      <c r="N18" s="495">
        <v>5350.7050243111826</v>
      </c>
      <c r="O18" s="495">
        <v>0</v>
      </c>
      <c r="P18" s="495">
        <v>1160.6742400000001</v>
      </c>
      <c r="Q18" s="495">
        <v>1160.68</v>
      </c>
      <c r="R18" s="495">
        <v>3951.5268799999999</v>
      </c>
      <c r="S18" s="495">
        <v>6502.4093900481539</v>
      </c>
      <c r="T18" s="495">
        <v>0</v>
      </c>
      <c r="U18" s="495">
        <v>3772.6436597110755</v>
      </c>
      <c r="V18" s="356"/>
    </row>
    <row r="19" spans="1:22" ht="13.2" customHeight="1" x14ac:dyDescent="0.25">
      <c r="B19" s="493" t="s">
        <v>256</v>
      </c>
      <c r="C19" s="494">
        <v>124266.014</v>
      </c>
      <c r="D19" s="494">
        <v>156572.57383075441</v>
      </c>
      <c r="E19" s="494">
        <f t="shared" si="5"/>
        <v>155147.53177100967</v>
      </c>
      <c r="F19" s="494">
        <f t="shared" si="6"/>
        <v>25628.6948635634</v>
      </c>
      <c r="G19" s="495">
        <v>20663.824000000001</v>
      </c>
      <c r="H19" s="495">
        <v>14042.093000000001</v>
      </c>
      <c r="I19" s="495">
        <v>7621.268</v>
      </c>
      <c r="J19" s="495">
        <v>4402.0797468354422</v>
      </c>
      <c r="K19" s="495">
        <v>10672.46624098647</v>
      </c>
      <c r="L19" s="495">
        <v>20950.105620945124</v>
      </c>
      <c r="M19" s="495">
        <v>15098.16107171799</v>
      </c>
      <c r="N19" s="495">
        <v>18037.026654948681</v>
      </c>
      <c r="O19" s="495">
        <v>7479.9259166406564</v>
      </c>
      <c r="P19" s="495">
        <v>7932.7130189198033</v>
      </c>
      <c r="Q19" s="495">
        <v>16076.884351275719</v>
      </c>
      <c r="R19" s="495">
        <v>12170.98414873977</v>
      </c>
      <c r="S19" s="495">
        <v>11849.075521669341</v>
      </c>
      <c r="T19" s="495">
        <v>0</v>
      </c>
      <c r="U19" s="495">
        <v>13779.619341894058</v>
      </c>
      <c r="V19" s="356"/>
    </row>
    <row r="20" spans="1:22" ht="13.2" customHeight="1" x14ac:dyDescent="0.25">
      <c r="B20" s="493" t="s">
        <v>257</v>
      </c>
      <c r="C20" s="494">
        <v>24143.989000000001</v>
      </c>
      <c r="D20" s="494">
        <v>22978.977410000003</v>
      </c>
      <c r="E20" s="494">
        <f t="shared" si="5"/>
        <v>26588.934840000002</v>
      </c>
      <c r="F20" s="494">
        <f t="shared" si="6"/>
        <v>2909.2173199999997</v>
      </c>
      <c r="G20" s="495">
        <v>6154.9260000000004</v>
      </c>
      <c r="H20" s="495">
        <v>194.649</v>
      </c>
      <c r="I20" s="495">
        <v>967.38800000000003</v>
      </c>
      <c r="J20" s="495">
        <v>748.17631999999992</v>
      </c>
      <c r="K20" s="495">
        <v>4037.1173799999997</v>
      </c>
      <c r="L20" s="495">
        <v>3862.527579999999</v>
      </c>
      <c r="M20" s="495">
        <v>1840.2301300000001</v>
      </c>
      <c r="N20" s="495">
        <v>1876.5850399999999</v>
      </c>
      <c r="O20" s="495">
        <v>1264.6810199999998</v>
      </c>
      <c r="P20" s="495">
        <v>1072.20036</v>
      </c>
      <c r="Q20" s="495">
        <v>3281.2937200000001</v>
      </c>
      <c r="R20" s="495">
        <v>1289.16029</v>
      </c>
      <c r="S20" s="495">
        <v>468.97014000000007</v>
      </c>
      <c r="T20" s="495">
        <v>1519.52835</v>
      </c>
      <c r="U20" s="495">
        <v>920.71882999999968</v>
      </c>
      <c r="V20" s="356"/>
    </row>
    <row r="21" spans="1:22" ht="13.2" customHeight="1" x14ac:dyDescent="0.25">
      <c r="B21" s="493" t="s">
        <v>267</v>
      </c>
      <c r="C21" s="494">
        <v>39626.074999999997</v>
      </c>
      <c r="D21" s="494">
        <v>28585.471500000007</v>
      </c>
      <c r="E21" s="494">
        <f t="shared" si="5"/>
        <v>52606.352050000001</v>
      </c>
      <c r="F21" s="494">
        <f t="shared" si="6"/>
        <v>9354.2060899999997</v>
      </c>
      <c r="G21" s="495">
        <v>2999.6779999999999</v>
      </c>
      <c r="H21" s="495">
        <v>3134.35</v>
      </c>
      <c r="I21" s="495">
        <v>6089.4359999999997</v>
      </c>
      <c r="J21" s="495">
        <v>12718.367630000001</v>
      </c>
      <c r="K21" s="495">
        <v>2882.8446600000002</v>
      </c>
      <c r="L21" s="495">
        <v>2904.26782</v>
      </c>
      <c r="M21" s="495">
        <v>3135.4952000000003</v>
      </c>
      <c r="N21" s="495">
        <v>3126.7845200000002</v>
      </c>
      <c r="O21" s="495">
        <v>3595.096</v>
      </c>
      <c r="P21" s="495">
        <v>3865.4656399999994</v>
      </c>
      <c r="Q21" s="495">
        <v>4479.9131399999997</v>
      </c>
      <c r="R21" s="495">
        <v>3674.65344</v>
      </c>
      <c r="S21" s="495">
        <v>3359.6056600000002</v>
      </c>
      <c r="T21" s="495">
        <v>2983.2709299999997</v>
      </c>
      <c r="U21" s="495">
        <v>3011.3294999999998</v>
      </c>
      <c r="V21" s="356"/>
    </row>
    <row r="22" spans="1:22" ht="13.2" customHeight="1" x14ac:dyDescent="0.25">
      <c r="A22" s="73">
        <v>4</v>
      </c>
      <c r="B22" s="413" t="s">
        <v>291</v>
      </c>
      <c r="C22" s="492">
        <f>SUM(C23:C25)</f>
        <v>1829.6179999999999</v>
      </c>
      <c r="D22" s="492">
        <f t="shared" ref="D22:U22" si="7">SUM(D23:D25)</f>
        <v>3397.890350000001</v>
      </c>
      <c r="E22" s="492">
        <f t="shared" si="7"/>
        <v>4076.3147999999997</v>
      </c>
      <c r="F22" s="492">
        <f>SUM(F23:F25)</f>
        <v>5627.7307700000001</v>
      </c>
      <c r="G22" s="492">
        <f t="shared" si="7"/>
        <v>1086.704</v>
      </c>
      <c r="H22" s="492">
        <f t="shared" si="7"/>
        <v>348.63099999999997</v>
      </c>
      <c r="I22" s="492">
        <f t="shared" si="7"/>
        <v>479.70400000000001</v>
      </c>
      <c r="J22" s="492">
        <f t="shared" si="7"/>
        <v>181.36785000000003</v>
      </c>
      <c r="K22" s="492">
        <f t="shared" si="7"/>
        <v>0.48274</v>
      </c>
      <c r="L22" s="492">
        <f t="shared" si="7"/>
        <v>1302.1868400000001</v>
      </c>
      <c r="M22" s="492">
        <f t="shared" si="7"/>
        <v>197.68008999999998</v>
      </c>
      <c r="N22" s="492">
        <f t="shared" si="7"/>
        <v>4.0677500000000002</v>
      </c>
      <c r="O22" s="492">
        <f t="shared" si="7"/>
        <v>0</v>
      </c>
      <c r="P22" s="492">
        <f t="shared" si="7"/>
        <v>312.35843</v>
      </c>
      <c r="Q22" s="492">
        <f t="shared" si="7"/>
        <v>0</v>
      </c>
      <c r="R22" s="492">
        <f t="shared" si="7"/>
        <v>163.13210000000001</v>
      </c>
      <c r="S22" s="492">
        <f t="shared" si="7"/>
        <v>904.94479999999987</v>
      </c>
      <c r="T22" s="492">
        <f t="shared" si="7"/>
        <v>2306.7493900000004</v>
      </c>
      <c r="U22" s="492">
        <f t="shared" si="7"/>
        <v>2416.0365799999995</v>
      </c>
      <c r="V22" s="358"/>
    </row>
    <row r="23" spans="1:22" ht="13.2" customHeight="1" x14ac:dyDescent="0.25">
      <c r="B23" s="493" t="s">
        <v>276</v>
      </c>
      <c r="C23" s="494">
        <v>34.017000000000003</v>
      </c>
      <c r="D23" s="494">
        <v>12.973990000000002</v>
      </c>
      <c r="E23" s="494">
        <f>SUM(G23:R23)</f>
        <v>2.9912899999999998</v>
      </c>
      <c r="F23" s="494">
        <f>SUM(S23:U23)</f>
        <v>2945.7535399999997</v>
      </c>
      <c r="G23" s="495">
        <v>0</v>
      </c>
      <c r="H23" s="495">
        <v>0</v>
      </c>
      <c r="I23" s="495">
        <v>0</v>
      </c>
      <c r="J23" s="495">
        <v>0</v>
      </c>
      <c r="K23" s="495">
        <v>0</v>
      </c>
      <c r="L23" s="495">
        <v>0</v>
      </c>
      <c r="M23" s="495">
        <v>2.9912899999999998</v>
      </c>
      <c r="N23" s="495">
        <v>0</v>
      </c>
      <c r="O23" s="495">
        <v>0</v>
      </c>
      <c r="P23" s="495">
        <v>0</v>
      </c>
      <c r="Q23" s="495">
        <v>0</v>
      </c>
      <c r="R23" s="495">
        <v>0</v>
      </c>
      <c r="S23" s="495">
        <v>24.932369999999999</v>
      </c>
      <c r="T23" s="495">
        <v>1718.5237400000001</v>
      </c>
      <c r="U23" s="495">
        <v>1202.2974299999998</v>
      </c>
      <c r="V23" s="356"/>
    </row>
    <row r="24" spans="1:22" ht="13.2" customHeight="1" x14ac:dyDescent="0.25">
      <c r="B24" s="493" t="s">
        <v>277</v>
      </c>
      <c r="C24" s="494">
        <v>1247.7</v>
      </c>
      <c r="D24" s="494">
        <v>2974.9142600000009</v>
      </c>
      <c r="E24" s="494">
        <f t="shared" ref="E24:E25" si="8">SUM(G24:R24)</f>
        <v>3940.9148499999997</v>
      </c>
      <c r="F24" s="494">
        <f t="shared" ref="F24" si="9">SUM(S24:U24)</f>
        <v>2617.3213900000001</v>
      </c>
      <c r="G24" s="495">
        <v>1086.704</v>
      </c>
      <c r="H24" s="495">
        <v>337.15199999999999</v>
      </c>
      <c r="I24" s="495">
        <v>467.43200000000002</v>
      </c>
      <c r="J24" s="495">
        <v>159.53248000000002</v>
      </c>
      <c r="K24" s="495">
        <v>0</v>
      </c>
      <c r="L24" s="495">
        <v>1280.3204900000001</v>
      </c>
      <c r="M24" s="495">
        <v>173.99963999999997</v>
      </c>
      <c r="N24" s="495">
        <v>1.1875799999999999</v>
      </c>
      <c r="O24" s="495">
        <v>0</v>
      </c>
      <c r="P24" s="495">
        <v>291.61259999999999</v>
      </c>
      <c r="Q24" s="495">
        <v>0</v>
      </c>
      <c r="R24" s="495">
        <v>142.97406000000001</v>
      </c>
      <c r="S24" s="495">
        <v>880.01242999999988</v>
      </c>
      <c r="T24" s="495">
        <v>572.68704000000002</v>
      </c>
      <c r="U24" s="495">
        <v>1164.6219199999998</v>
      </c>
      <c r="V24" s="356"/>
    </row>
    <row r="25" spans="1:22" ht="13.2" customHeight="1" x14ac:dyDescent="0.25">
      <c r="B25" s="493" t="s">
        <v>278</v>
      </c>
      <c r="C25" s="494">
        <v>547.90099999999995</v>
      </c>
      <c r="D25" s="494">
        <v>410.00210000000004</v>
      </c>
      <c r="E25" s="494">
        <f t="shared" si="8"/>
        <v>132.40866</v>
      </c>
      <c r="F25" s="494">
        <f>SUM(S25:U25)</f>
        <v>64.655839999999998</v>
      </c>
      <c r="G25" s="495">
        <v>0</v>
      </c>
      <c r="H25" s="495">
        <v>11.478999999999999</v>
      </c>
      <c r="I25" s="495">
        <v>12.272</v>
      </c>
      <c r="J25" s="495">
        <v>21.835369999999998</v>
      </c>
      <c r="K25" s="495">
        <v>0.48274</v>
      </c>
      <c r="L25" s="495">
        <v>21.866349999999997</v>
      </c>
      <c r="M25" s="495">
        <v>20.689160000000005</v>
      </c>
      <c r="N25" s="495">
        <v>2.8801700000000001</v>
      </c>
      <c r="O25" s="495">
        <v>0</v>
      </c>
      <c r="P25" s="495">
        <v>20.745829999999998</v>
      </c>
      <c r="Q25" s="495">
        <v>0</v>
      </c>
      <c r="R25" s="495">
        <v>20.15804</v>
      </c>
      <c r="S25" s="495">
        <v>0</v>
      </c>
      <c r="T25" s="495">
        <v>15.53861</v>
      </c>
      <c r="U25" s="495">
        <v>49.117229999999999</v>
      </c>
      <c r="V25" s="356"/>
    </row>
    <row r="26" spans="1:22" ht="13.2" customHeight="1" x14ac:dyDescent="0.25">
      <c r="A26" s="73">
        <v>5</v>
      </c>
      <c r="B26" s="378" t="s">
        <v>289</v>
      </c>
      <c r="C26" s="492">
        <f>SUM(C27:C30)</f>
        <v>103630.58</v>
      </c>
      <c r="D26" s="492">
        <f t="shared" ref="D26:U26" si="10">SUM(D27:D30)</f>
        <v>62604.141420000036</v>
      </c>
      <c r="E26" s="492">
        <f t="shared" si="10"/>
        <v>62751.278870000002</v>
      </c>
      <c r="F26" s="492">
        <f t="shared" si="10"/>
        <v>20769.58956</v>
      </c>
      <c r="G26" s="492">
        <f t="shared" si="10"/>
        <v>6392.6980000000003</v>
      </c>
      <c r="H26" s="492">
        <f t="shared" si="10"/>
        <v>4990.6120000000001</v>
      </c>
      <c r="I26" s="492">
        <f t="shared" si="10"/>
        <v>3009.5770000000002</v>
      </c>
      <c r="J26" s="492">
        <f t="shared" si="10"/>
        <v>5821.3282900000013</v>
      </c>
      <c r="K26" s="492">
        <f t="shared" si="10"/>
        <v>3587.28089</v>
      </c>
      <c r="L26" s="492">
        <f t="shared" si="10"/>
        <v>5423.6149399999995</v>
      </c>
      <c r="M26" s="492">
        <f t="shared" si="10"/>
        <v>5063.580030000001</v>
      </c>
      <c r="N26" s="492">
        <f t="shared" si="10"/>
        <v>6940.8037600000025</v>
      </c>
      <c r="O26" s="492">
        <f t="shared" si="10"/>
        <v>4541.9114200000004</v>
      </c>
      <c r="P26" s="492">
        <f t="shared" si="10"/>
        <v>5027.7763199999999</v>
      </c>
      <c r="Q26" s="492">
        <f t="shared" si="10"/>
        <v>5303.0972099999999</v>
      </c>
      <c r="R26" s="492">
        <f t="shared" si="10"/>
        <v>6648.9990100000005</v>
      </c>
      <c r="S26" s="492">
        <f t="shared" si="10"/>
        <v>6990.3601400000007</v>
      </c>
      <c r="T26" s="492">
        <f t="shared" si="10"/>
        <v>6793.5939499999986</v>
      </c>
      <c r="U26" s="492">
        <f t="shared" si="10"/>
        <v>6985.6354699999983</v>
      </c>
      <c r="V26" s="358"/>
    </row>
    <row r="27" spans="1:22" ht="13.2" customHeight="1" x14ac:dyDescent="0.25">
      <c r="B27" s="493" t="s">
        <v>273</v>
      </c>
      <c r="C27" s="494">
        <v>11927.92</v>
      </c>
      <c r="D27" s="494">
        <v>8356.1711599999981</v>
      </c>
      <c r="E27" s="494">
        <f>SUM(G27:R27)</f>
        <v>13682.69384</v>
      </c>
      <c r="F27" s="494">
        <f>SUM(S27:U27)</f>
        <v>2260.2503499999998</v>
      </c>
      <c r="G27" s="495">
        <v>793.64599999999996</v>
      </c>
      <c r="H27" s="495">
        <v>1110.4939999999999</v>
      </c>
      <c r="I27" s="495">
        <v>866.46</v>
      </c>
      <c r="J27" s="495">
        <v>794.47952999999995</v>
      </c>
      <c r="K27" s="495">
        <v>193.28362000000004</v>
      </c>
      <c r="L27" s="495">
        <v>1168.9030799999998</v>
      </c>
      <c r="M27" s="495">
        <v>2338.3231100000003</v>
      </c>
      <c r="N27" s="495">
        <v>1128.7438600000003</v>
      </c>
      <c r="O27" s="495">
        <v>815.77435999999966</v>
      </c>
      <c r="P27" s="495">
        <v>732.05630000000008</v>
      </c>
      <c r="Q27" s="495">
        <v>2411.4493000000002</v>
      </c>
      <c r="R27" s="495">
        <v>1329.0806799999998</v>
      </c>
      <c r="S27" s="495">
        <v>1038.63212</v>
      </c>
      <c r="T27" s="495">
        <v>729.66651000000002</v>
      </c>
      <c r="U27" s="495">
        <v>491.95171999999991</v>
      </c>
      <c r="V27" s="356"/>
    </row>
    <row r="28" spans="1:22" ht="13.2" customHeight="1" x14ac:dyDescent="0.25">
      <c r="B28" s="493" t="s">
        <v>274</v>
      </c>
      <c r="C28" s="494">
        <v>76784.172999999995</v>
      </c>
      <c r="D28" s="494">
        <v>37594.891850000036</v>
      </c>
      <c r="E28" s="494">
        <f t="shared" ref="E28:E30" si="11">SUM(G28:R28)</f>
        <v>27699.623189999998</v>
      </c>
      <c r="F28" s="494">
        <f t="shared" ref="F28:F29" si="12">SUM(S28:U28)</f>
        <v>14526.487249999998</v>
      </c>
      <c r="G28" s="495">
        <v>401.85599999999999</v>
      </c>
      <c r="H28" s="495">
        <v>2611.317</v>
      </c>
      <c r="I28" s="495">
        <v>460.51900000000001</v>
      </c>
      <c r="J28" s="495">
        <v>723.90258999999992</v>
      </c>
      <c r="K28" s="495">
        <v>2886.9143299999996</v>
      </c>
      <c r="L28" s="495">
        <v>2056.9757700000005</v>
      </c>
      <c r="M28" s="495">
        <v>1318.0969400000001</v>
      </c>
      <c r="N28" s="495">
        <v>4973.2067600000019</v>
      </c>
      <c r="O28" s="495">
        <v>2066.3714100000002</v>
      </c>
      <c r="P28" s="495">
        <v>4175.2159499999998</v>
      </c>
      <c r="Q28" s="495">
        <v>2303.9820099999997</v>
      </c>
      <c r="R28" s="495">
        <v>3721.2654300000008</v>
      </c>
      <c r="S28" s="495">
        <v>4335.2502100000002</v>
      </c>
      <c r="T28" s="495">
        <v>4107.2828199999994</v>
      </c>
      <c r="U28" s="495">
        <v>6083.9542199999987</v>
      </c>
      <c r="V28" s="356"/>
    </row>
    <row r="29" spans="1:22" ht="13.2" customHeight="1" x14ac:dyDescent="0.25">
      <c r="B29" s="493" t="s">
        <v>275</v>
      </c>
      <c r="C29" s="494">
        <v>673.44</v>
      </c>
      <c r="D29" s="494">
        <v>947.77329999999995</v>
      </c>
      <c r="E29" s="494">
        <f t="shared" si="11"/>
        <v>432.00709000000001</v>
      </c>
      <c r="F29" s="494">
        <f t="shared" si="12"/>
        <v>520.0690699999999</v>
      </c>
      <c r="G29" s="495">
        <v>4.6189999999999998</v>
      </c>
      <c r="H29" s="495">
        <v>11.456</v>
      </c>
      <c r="I29" s="495">
        <v>0</v>
      </c>
      <c r="J29" s="495">
        <v>0</v>
      </c>
      <c r="K29" s="495">
        <v>11.540970000000002</v>
      </c>
      <c r="L29" s="495">
        <v>9.9363700000000001</v>
      </c>
      <c r="M29" s="495">
        <v>4.9289299999999994</v>
      </c>
      <c r="N29" s="495">
        <v>11.216810000000001</v>
      </c>
      <c r="O29" s="495">
        <v>8.9449999999999988E-2</v>
      </c>
      <c r="P29" s="495">
        <v>2.2400799999999998</v>
      </c>
      <c r="Q29" s="495">
        <v>375.97948000000002</v>
      </c>
      <c r="R29" s="495">
        <v>0</v>
      </c>
      <c r="S29" s="495">
        <v>133.72824</v>
      </c>
      <c r="T29" s="495">
        <v>16.159579999999998</v>
      </c>
      <c r="U29" s="495">
        <v>370.18124999999992</v>
      </c>
      <c r="V29" s="356"/>
    </row>
    <row r="30" spans="1:22" ht="13.2" customHeight="1" x14ac:dyDescent="0.25">
      <c r="B30" s="493" t="s">
        <v>174</v>
      </c>
      <c r="C30" s="494">
        <v>14245.047</v>
      </c>
      <c r="D30" s="494">
        <v>15705.305109999999</v>
      </c>
      <c r="E30" s="494">
        <f t="shared" si="11"/>
        <v>20936.954750000004</v>
      </c>
      <c r="F30" s="494">
        <f>SUM(S30:U30)</f>
        <v>3462.7828900000004</v>
      </c>
      <c r="G30" s="495">
        <v>5192.5770000000002</v>
      </c>
      <c r="H30" s="495">
        <v>1257.345</v>
      </c>
      <c r="I30" s="495">
        <v>1682.598</v>
      </c>
      <c r="J30" s="495">
        <v>4302.9461700000011</v>
      </c>
      <c r="K30" s="495">
        <v>495.54197000000005</v>
      </c>
      <c r="L30" s="495">
        <v>2187.79972</v>
      </c>
      <c r="M30" s="495">
        <v>1402.2310500000001</v>
      </c>
      <c r="N30" s="495">
        <v>827.63633000000016</v>
      </c>
      <c r="O30" s="495">
        <v>1659.6762000000001</v>
      </c>
      <c r="P30" s="495">
        <v>118.26398999999999</v>
      </c>
      <c r="Q30" s="495">
        <v>211.68642000000006</v>
      </c>
      <c r="R30" s="495">
        <v>1598.6529</v>
      </c>
      <c r="S30" s="495">
        <v>1482.7495700000004</v>
      </c>
      <c r="T30" s="495">
        <v>1940.4850399999998</v>
      </c>
      <c r="U30" s="495">
        <v>39.548280000000005</v>
      </c>
      <c r="V30" s="356"/>
    </row>
    <row r="31" spans="1:22" ht="13.2" customHeight="1" x14ac:dyDescent="0.25">
      <c r="A31" s="73">
        <v>6</v>
      </c>
      <c r="B31" s="371" t="s">
        <v>290</v>
      </c>
      <c r="C31" s="492">
        <f>SUM(C32:C35)</f>
        <v>244876.07500000001</v>
      </c>
      <c r="D31" s="492">
        <f t="shared" ref="D31:U31" si="13">SUM(D32:D35)</f>
        <v>239937.02827000001</v>
      </c>
      <c r="E31" s="492">
        <f t="shared" si="13"/>
        <v>233193.45817999999</v>
      </c>
      <c r="F31" s="492">
        <f>SUM(F32:F35)</f>
        <v>46949.835050000002</v>
      </c>
      <c r="G31" s="492">
        <f t="shared" si="13"/>
        <v>20648.822999999997</v>
      </c>
      <c r="H31" s="492">
        <f t="shared" si="13"/>
        <v>12853.518</v>
      </c>
      <c r="I31" s="492">
        <f t="shared" si="13"/>
        <v>17256.616000000002</v>
      </c>
      <c r="J31" s="492">
        <f t="shared" si="13"/>
        <v>16271.727990000003</v>
      </c>
      <c r="K31" s="492">
        <f t="shared" si="13"/>
        <v>16221.333959999996</v>
      </c>
      <c r="L31" s="492">
        <f t="shared" si="13"/>
        <v>13810.933779999998</v>
      </c>
      <c r="M31" s="492">
        <f t="shared" si="13"/>
        <v>34231.925329999991</v>
      </c>
      <c r="N31" s="492">
        <f t="shared" si="13"/>
        <v>19068.775079999999</v>
      </c>
      <c r="O31" s="492">
        <f t="shared" si="13"/>
        <v>20880.692920000001</v>
      </c>
      <c r="P31" s="492">
        <f t="shared" si="13"/>
        <v>19304.488679999999</v>
      </c>
      <c r="Q31" s="492">
        <f t="shared" si="13"/>
        <v>19387.932480000003</v>
      </c>
      <c r="R31" s="492">
        <f t="shared" si="13"/>
        <v>23256.690959999993</v>
      </c>
      <c r="S31" s="492">
        <f t="shared" si="13"/>
        <v>9481.9516299999996</v>
      </c>
      <c r="T31" s="492">
        <f t="shared" si="13"/>
        <v>19454.237279999998</v>
      </c>
      <c r="U31" s="492">
        <f t="shared" si="13"/>
        <v>18013.646140000001</v>
      </c>
      <c r="V31" s="358"/>
    </row>
    <row r="32" spans="1:22" ht="13.2" customHeight="1" x14ac:dyDescent="0.25">
      <c r="B32" s="493" t="s">
        <v>270</v>
      </c>
      <c r="C32" s="494">
        <v>145855.70699999999</v>
      </c>
      <c r="D32" s="494">
        <v>133145.61528</v>
      </c>
      <c r="E32" s="494">
        <f>SUM(G32:R32)</f>
        <v>134499.70518999998</v>
      </c>
      <c r="F32" s="494">
        <f>SUM(S32:U32)</f>
        <v>24003.191269999996</v>
      </c>
      <c r="G32" s="495">
        <v>11287.31</v>
      </c>
      <c r="H32" s="495">
        <v>6497.0389999999998</v>
      </c>
      <c r="I32" s="495">
        <v>5382.9809999999998</v>
      </c>
      <c r="J32" s="495">
        <v>10202.764040000004</v>
      </c>
      <c r="K32" s="495">
        <v>7238.3885599999985</v>
      </c>
      <c r="L32" s="495">
        <v>7569.5236299999979</v>
      </c>
      <c r="M32" s="495">
        <v>25625.035469999992</v>
      </c>
      <c r="N32" s="495">
        <v>12269.433599999998</v>
      </c>
      <c r="O32" s="495">
        <v>14210.431759999999</v>
      </c>
      <c r="P32" s="495">
        <v>10057.660109999999</v>
      </c>
      <c r="Q32" s="495">
        <v>11439.291450000001</v>
      </c>
      <c r="R32" s="495">
        <v>12719.846569999992</v>
      </c>
      <c r="S32" s="495">
        <v>1646.6216400000003</v>
      </c>
      <c r="T32" s="495">
        <v>10940.231189999995</v>
      </c>
      <c r="U32" s="495">
        <v>11416.33844</v>
      </c>
      <c r="V32" s="356"/>
    </row>
    <row r="33" spans="1:22" ht="13.2" customHeight="1" x14ac:dyDescent="0.25">
      <c r="B33" s="493" t="s">
        <v>271</v>
      </c>
      <c r="C33" s="494">
        <v>9417.5640000000003</v>
      </c>
      <c r="D33" s="494">
        <v>9401.7207699999999</v>
      </c>
      <c r="E33" s="494">
        <f t="shared" ref="E33:E35" si="14">SUM(G33:R33)</f>
        <v>8777.8558400000002</v>
      </c>
      <c r="F33" s="494">
        <f t="shared" ref="F33:F35" si="15">SUM(S33:U33)</f>
        <v>2647.1635600000004</v>
      </c>
      <c r="G33" s="495">
        <v>1367.5419999999999</v>
      </c>
      <c r="H33" s="495">
        <v>727.149</v>
      </c>
      <c r="I33" s="495">
        <v>588.75300000000004</v>
      </c>
      <c r="J33" s="495">
        <v>210.77744000000001</v>
      </c>
      <c r="K33" s="495">
        <v>282.13036999999991</v>
      </c>
      <c r="L33" s="495">
        <v>477.06022999999993</v>
      </c>
      <c r="M33" s="495">
        <v>860.67514000000017</v>
      </c>
      <c r="N33" s="495">
        <v>1000.25742</v>
      </c>
      <c r="O33" s="495">
        <v>246.68907000000007</v>
      </c>
      <c r="P33" s="495">
        <v>921.98578999999995</v>
      </c>
      <c r="Q33" s="495">
        <v>673.92216000000008</v>
      </c>
      <c r="R33" s="495">
        <v>1420.9142200000001</v>
      </c>
      <c r="S33" s="495">
        <v>1132.1137100000001</v>
      </c>
      <c r="T33" s="495">
        <v>1156.3044300000001</v>
      </c>
      <c r="U33" s="495">
        <v>358.74542000000002</v>
      </c>
      <c r="V33" s="356"/>
    </row>
    <row r="34" spans="1:22" ht="13.2" customHeight="1" x14ac:dyDescent="0.25">
      <c r="B34" s="493" t="s">
        <v>237</v>
      </c>
      <c r="C34" s="494">
        <v>32614.077000000001</v>
      </c>
      <c r="D34" s="494">
        <v>48173.261309999965</v>
      </c>
      <c r="E34" s="494">
        <f t="shared" si="14"/>
        <v>35375.277679999999</v>
      </c>
      <c r="F34" s="494">
        <f t="shared" si="15"/>
        <v>8988.5694699999985</v>
      </c>
      <c r="G34" s="495">
        <v>3453.21</v>
      </c>
      <c r="H34" s="495">
        <v>1440.1790000000001</v>
      </c>
      <c r="I34" s="495">
        <v>8186.73</v>
      </c>
      <c r="J34" s="495">
        <v>897.44199999999978</v>
      </c>
      <c r="K34" s="495">
        <v>4090.3937299999998</v>
      </c>
      <c r="L34" s="495">
        <v>1954.3666699999997</v>
      </c>
      <c r="M34" s="495">
        <v>2716.8038200000019</v>
      </c>
      <c r="N34" s="495">
        <v>1528.1831099999995</v>
      </c>
      <c r="O34" s="495">
        <v>2151.7622799999995</v>
      </c>
      <c r="P34" s="495">
        <v>2300.3296599999985</v>
      </c>
      <c r="Q34" s="495">
        <v>2939.0448100000012</v>
      </c>
      <c r="R34" s="495">
        <v>3716.8326000000006</v>
      </c>
      <c r="S34" s="495">
        <v>3264.5321299999982</v>
      </c>
      <c r="T34" s="495">
        <v>2276.4989399999995</v>
      </c>
      <c r="U34" s="495">
        <v>3447.5384000000008</v>
      </c>
      <c r="V34" s="356"/>
    </row>
    <row r="35" spans="1:22" ht="13.2" customHeight="1" x14ac:dyDescent="0.25">
      <c r="B35" s="493" t="s">
        <v>272</v>
      </c>
      <c r="C35" s="494">
        <v>56988.726999999999</v>
      </c>
      <c r="D35" s="494">
        <v>49216.430910000068</v>
      </c>
      <c r="E35" s="494">
        <f t="shared" si="14"/>
        <v>54540.619470000005</v>
      </c>
      <c r="F35" s="494">
        <f t="shared" si="15"/>
        <v>11310.910750000003</v>
      </c>
      <c r="G35" s="495">
        <v>4540.7610000000004</v>
      </c>
      <c r="H35" s="495">
        <v>4189.1509999999998</v>
      </c>
      <c r="I35" s="495">
        <v>3098.152</v>
      </c>
      <c r="J35" s="495">
        <v>4960.7445100000014</v>
      </c>
      <c r="K35" s="495">
        <v>4610.4212999999991</v>
      </c>
      <c r="L35" s="495">
        <v>3809.9832499999993</v>
      </c>
      <c r="M35" s="495">
        <v>5029.4108999999989</v>
      </c>
      <c r="N35" s="495">
        <v>4270.9009499999993</v>
      </c>
      <c r="O35" s="495">
        <v>4271.8098100000007</v>
      </c>
      <c r="P35" s="495">
        <v>6024.5131199999996</v>
      </c>
      <c r="Q35" s="495">
        <v>4335.6740600000012</v>
      </c>
      <c r="R35" s="495">
        <v>5399.0975699999972</v>
      </c>
      <c r="S35" s="495">
        <v>3438.684150000001</v>
      </c>
      <c r="T35" s="495">
        <v>5081.202720000003</v>
      </c>
      <c r="U35" s="495">
        <v>2791.0238799999993</v>
      </c>
      <c r="V35" s="356"/>
    </row>
    <row r="36" spans="1:22" ht="13.2" customHeight="1" x14ac:dyDescent="0.25">
      <c r="A36" s="73">
        <v>7</v>
      </c>
      <c r="B36" s="485" t="s">
        <v>246</v>
      </c>
      <c r="C36" s="492">
        <f>SUM(C37:C43)</f>
        <v>885530.549</v>
      </c>
      <c r="D36" s="492">
        <f>SUM(D37:D43)</f>
        <v>1442386.9063400014</v>
      </c>
      <c r="E36" s="492">
        <f>SUM(E37:E43)</f>
        <v>1494496.11543</v>
      </c>
      <c r="F36" s="492">
        <f t="shared" ref="F36:T36" si="16">SUM(F37:F43)</f>
        <v>193508.49131000001</v>
      </c>
      <c r="G36" s="492">
        <f t="shared" si="16"/>
        <v>91016.947000000015</v>
      </c>
      <c r="H36" s="492">
        <f t="shared" si="16"/>
        <v>90986.39899999999</v>
      </c>
      <c r="I36" s="492">
        <f t="shared" si="16"/>
        <v>102941.46499999998</v>
      </c>
      <c r="J36" s="492">
        <f t="shared" si="16"/>
        <v>65137.415489999999</v>
      </c>
      <c r="K36" s="492">
        <f t="shared" si="16"/>
        <v>123741.25192000011</v>
      </c>
      <c r="L36" s="492">
        <f t="shared" si="16"/>
        <v>87397.88615999998</v>
      </c>
      <c r="M36" s="492">
        <f t="shared" si="16"/>
        <v>140118.86851999993</v>
      </c>
      <c r="N36" s="492">
        <f t="shared" si="16"/>
        <v>115423.34601000001</v>
      </c>
      <c r="O36" s="492">
        <f t="shared" si="16"/>
        <v>92676.065450000024</v>
      </c>
      <c r="P36" s="492">
        <f t="shared" si="16"/>
        <v>109833.07775</v>
      </c>
      <c r="Q36" s="492">
        <f t="shared" si="16"/>
        <v>89035.244269999966</v>
      </c>
      <c r="R36" s="492">
        <f t="shared" si="16"/>
        <v>386188.14885999996</v>
      </c>
      <c r="S36" s="492">
        <f t="shared" si="16"/>
        <v>63125.388920000012</v>
      </c>
      <c r="T36" s="492">
        <f t="shared" si="16"/>
        <v>71032.42865999999</v>
      </c>
      <c r="U36" s="492">
        <f>SUM(U37:U43)</f>
        <v>59350.673730000017</v>
      </c>
      <c r="V36" s="358"/>
    </row>
    <row r="37" spans="1:22" ht="13.2" customHeight="1" x14ac:dyDescent="0.25">
      <c r="B37" s="493" t="s">
        <v>262</v>
      </c>
      <c r="C37" s="494">
        <v>152919.78400000001</v>
      </c>
      <c r="D37" s="494">
        <v>157139.13401000007</v>
      </c>
      <c r="E37" s="494">
        <f>SUM(G37:R37)</f>
        <v>167939.13386999999</v>
      </c>
      <c r="F37" s="494">
        <f>SUM(S37:U37)</f>
        <v>30410.14445</v>
      </c>
      <c r="G37" s="495">
        <v>10299.164000000001</v>
      </c>
      <c r="H37" s="495">
        <v>15291.867</v>
      </c>
      <c r="I37" s="495">
        <v>12184.196</v>
      </c>
      <c r="J37" s="495">
        <v>10644.377740000009</v>
      </c>
      <c r="K37" s="495">
        <v>14650.110710000015</v>
      </c>
      <c r="L37" s="495">
        <v>9484.4465099999998</v>
      </c>
      <c r="M37" s="495">
        <v>12784.201579999997</v>
      </c>
      <c r="N37" s="495">
        <v>16130.003440000008</v>
      </c>
      <c r="O37" s="495">
        <v>15221.60238</v>
      </c>
      <c r="P37" s="495">
        <v>23597.300499999987</v>
      </c>
      <c r="Q37" s="495">
        <v>14832.689629999993</v>
      </c>
      <c r="R37" s="495">
        <v>12819.174380000011</v>
      </c>
      <c r="S37" s="495">
        <v>7323.1677099999988</v>
      </c>
      <c r="T37" s="495">
        <v>14693.27358999999</v>
      </c>
      <c r="U37" s="495">
        <v>8393.7031500000121</v>
      </c>
      <c r="V37" s="356"/>
    </row>
    <row r="38" spans="1:22" ht="13.2" customHeight="1" x14ac:dyDescent="0.25">
      <c r="B38" s="493" t="s">
        <v>263</v>
      </c>
      <c r="C38" s="494">
        <v>179893.57800000001</v>
      </c>
      <c r="D38" s="494">
        <v>318376.13157000009</v>
      </c>
      <c r="E38" s="494">
        <f t="shared" ref="E38:E43" si="17">SUM(G38:R38)</f>
        <v>409393.6923900001</v>
      </c>
      <c r="F38" s="494">
        <f t="shared" ref="F38:F43" si="18">SUM(S38:U38)</f>
        <v>53293.778229999996</v>
      </c>
      <c r="G38" s="495">
        <v>34733.773000000001</v>
      </c>
      <c r="H38" s="495">
        <v>30590.485000000001</v>
      </c>
      <c r="I38" s="495">
        <v>46519.839999999997</v>
      </c>
      <c r="J38" s="495">
        <v>14497.138010000004</v>
      </c>
      <c r="K38" s="495">
        <v>52965.518900000068</v>
      </c>
      <c r="L38" s="495">
        <v>21062.661029999988</v>
      </c>
      <c r="M38" s="495">
        <v>58116.39007999999</v>
      </c>
      <c r="N38" s="495">
        <v>42247.411749999992</v>
      </c>
      <c r="O38" s="495">
        <v>26639.161000000022</v>
      </c>
      <c r="P38" s="495">
        <v>35086.89395000002</v>
      </c>
      <c r="Q38" s="495">
        <v>30240.671739999998</v>
      </c>
      <c r="R38" s="495">
        <v>16693.747930000001</v>
      </c>
      <c r="S38" s="495">
        <v>16146.248900000002</v>
      </c>
      <c r="T38" s="495">
        <v>26984.281439999999</v>
      </c>
      <c r="U38" s="495">
        <v>10163.247890000001</v>
      </c>
      <c r="V38" s="356"/>
    </row>
    <row r="39" spans="1:22" ht="13.2" customHeight="1" x14ac:dyDescent="0.25">
      <c r="B39" s="493" t="s">
        <v>264</v>
      </c>
      <c r="C39" s="494">
        <v>85354.334000000003</v>
      </c>
      <c r="D39" s="494">
        <v>111163.48642000002</v>
      </c>
      <c r="E39" s="494">
        <f t="shared" si="17"/>
        <v>64153.159149999999</v>
      </c>
      <c r="F39" s="494">
        <f t="shared" si="18"/>
        <v>8660.4308400000009</v>
      </c>
      <c r="G39" s="495">
        <v>3177.2220000000002</v>
      </c>
      <c r="H39" s="495">
        <v>3233.2669999999998</v>
      </c>
      <c r="I39" s="495">
        <v>4674.6229999999996</v>
      </c>
      <c r="J39" s="495">
        <v>3076.7453400000009</v>
      </c>
      <c r="K39" s="495">
        <v>9870.3613000000041</v>
      </c>
      <c r="L39" s="495">
        <v>5879.9873000000043</v>
      </c>
      <c r="M39" s="495">
        <v>4758.6579699999984</v>
      </c>
      <c r="N39" s="495">
        <v>8340.0019899999988</v>
      </c>
      <c r="O39" s="495">
        <v>5239.1208600000009</v>
      </c>
      <c r="P39" s="495">
        <v>9483.5623599999981</v>
      </c>
      <c r="Q39" s="495">
        <v>1528.0372400000008</v>
      </c>
      <c r="R39" s="495">
        <v>4891.5727899999965</v>
      </c>
      <c r="S39" s="495">
        <v>3705.1171199999999</v>
      </c>
      <c r="T39" s="495">
        <v>2427.2165800000002</v>
      </c>
      <c r="U39" s="495">
        <v>2528.0971399999999</v>
      </c>
      <c r="V39" s="356"/>
    </row>
    <row r="40" spans="1:22" ht="13.2" customHeight="1" x14ac:dyDescent="0.25">
      <c r="B40" s="493" t="s">
        <v>247</v>
      </c>
      <c r="C40" s="494">
        <v>139709.85200000001</v>
      </c>
      <c r="D40" s="494">
        <v>525420.24151000148</v>
      </c>
      <c r="E40" s="494">
        <f t="shared" si="17"/>
        <v>163322.75324000002</v>
      </c>
      <c r="F40" s="494">
        <f t="shared" si="18"/>
        <v>37514.074510000013</v>
      </c>
      <c r="G40" s="495">
        <v>9316.0020000000004</v>
      </c>
      <c r="H40" s="495">
        <v>14403.617</v>
      </c>
      <c r="I40" s="495">
        <v>9219.2170000000006</v>
      </c>
      <c r="J40" s="495">
        <v>10886.860249999998</v>
      </c>
      <c r="K40" s="495">
        <v>14551.515299999997</v>
      </c>
      <c r="L40" s="495">
        <v>8996.1652200000044</v>
      </c>
      <c r="M40" s="495">
        <v>18822.522349999981</v>
      </c>
      <c r="N40" s="495">
        <v>13789.22487</v>
      </c>
      <c r="O40" s="495">
        <v>19244.693139999999</v>
      </c>
      <c r="P40" s="495">
        <v>11153.537830000005</v>
      </c>
      <c r="Q40" s="495">
        <v>9123.9196100000045</v>
      </c>
      <c r="R40" s="495">
        <v>23815.47867</v>
      </c>
      <c r="S40" s="495">
        <v>12369.106139999998</v>
      </c>
      <c r="T40" s="495">
        <v>7581.0950900000062</v>
      </c>
      <c r="U40" s="495">
        <v>17563.873280000007</v>
      </c>
      <c r="V40" s="356"/>
    </row>
    <row r="41" spans="1:22" ht="13.2" customHeight="1" x14ac:dyDescent="0.25">
      <c r="B41" s="493" t="s">
        <v>265</v>
      </c>
      <c r="C41" s="494">
        <v>270056.25900000002</v>
      </c>
      <c r="D41" s="494">
        <v>272935.28619999974</v>
      </c>
      <c r="E41" s="494">
        <f t="shared" si="17"/>
        <v>336970.60837999993</v>
      </c>
      <c r="F41" s="494">
        <f t="shared" si="18"/>
        <v>59358.487850000005</v>
      </c>
      <c r="G41" s="495">
        <v>23673.857</v>
      </c>
      <c r="H41" s="495">
        <v>24286.156999999999</v>
      </c>
      <c r="I41" s="495">
        <v>28489.238000000001</v>
      </c>
      <c r="J41" s="495">
        <v>20937.813189999986</v>
      </c>
      <c r="K41" s="495">
        <v>29982.581130000013</v>
      </c>
      <c r="L41" s="495">
        <v>36974.5965</v>
      </c>
      <c r="M41" s="495">
        <v>34220.092159999956</v>
      </c>
      <c r="N41" s="495">
        <v>29958.98627999999</v>
      </c>
      <c r="O41" s="495">
        <v>24470.111000000008</v>
      </c>
      <c r="P41" s="495">
        <v>26935.902039999994</v>
      </c>
      <c r="Q41" s="495">
        <v>28503.54656999997</v>
      </c>
      <c r="R41" s="495">
        <v>28537.727510000041</v>
      </c>
      <c r="S41" s="495">
        <v>22561.654320000012</v>
      </c>
      <c r="T41" s="495">
        <v>18995.224739999991</v>
      </c>
      <c r="U41" s="495">
        <v>17801.608789999998</v>
      </c>
      <c r="V41" s="356"/>
    </row>
    <row r="42" spans="1:22" ht="13.2" customHeight="1" x14ac:dyDescent="0.25">
      <c r="B42" s="493" t="s">
        <v>248</v>
      </c>
      <c r="C42" s="494">
        <v>57596.741999999998</v>
      </c>
      <c r="D42" s="494">
        <v>57352.626630000028</v>
      </c>
      <c r="E42" s="494">
        <f t="shared" si="17"/>
        <v>352716.76839999994</v>
      </c>
      <c r="F42" s="494">
        <f t="shared" si="18"/>
        <v>4271.5754300000008</v>
      </c>
      <c r="G42" s="495">
        <v>9816.9290000000001</v>
      </c>
      <c r="H42" s="495">
        <v>3181.0059999999999</v>
      </c>
      <c r="I42" s="495">
        <v>1854.3510000000001</v>
      </c>
      <c r="J42" s="495">
        <v>5094.480959999999</v>
      </c>
      <c r="K42" s="495">
        <v>1721.1645800000001</v>
      </c>
      <c r="L42" s="495">
        <v>5000.0296000000008</v>
      </c>
      <c r="M42" s="495">
        <v>11417.00438</v>
      </c>
      <c r="N42" s="495">
        <v>4957.7176799999988</v>
      </c>
      <c r="O42" s="495">
        <v>1861.37707</v>
      </c>
      <c r="P42" s="495">
        <v>3575.8810699999999</v>
      </c>
      <c r="Q42" s="495">
        <v>4806.3794799999996</v>
      </c>
      <c r="R42" s="495">
        <v>299430.44757999992</v>
      </c>
      <c r="S42" s="495">
        <v>1020.09473</v>
      </c>
      <c r="T42" s="495">
        <v>351.33721999999989</v>
      </c>
      <c r="U42" s="495">
        <v>2900.1434800000006</v>
      </c>
      <c r="V42" s="356"/>
    </row>
    <row r="43" spans="1:22" ht="13.2" customHeight="1" x14ac:dyDescent="0.25">
      <c r="B43" s="497" t="s">
        <v>266</v>
      </c>
      <c r="C43" s="494">
        <v>0</v>
      </c>
      <c r="D43" s="494">
        <v>0</v>
      </c>
      <c r="E43" s="494">
        <f t="shared" si="17"/>
        <v>0</v>
      </c>
      <c r="F43" s="494">
        <f t="shared" si="18"/>
        <v>0</v>
      </c>
      <c r="G43" s="495">
        <v>0</v>
      </c>
      <c r="H43" s="495">
        <v>0</v>
      </c>
      <c r="I43" s="495">
        <v>0</v>
      </c>
      <c r="J43" s="495">
        <v>0</v>
      </c>
      <c r="K43" s="495">
        <v>0</v>
      </c>
      <c r="L43" s="495">
        <v>0</v>
      </c>
      <c r="M43" s="495">
        <v>0</v>
      </c>
      <c r="N43" s="495">
        <v>0</v>
      </c>
      <c r="O43" s="495">
        <v>0</v>
      </c>
      <c r="P43" s="495">
        <v>0</v>
      </c>
      <c r="Q43" s="495">
        <v>0</v>
      </c>
      <c r="R43" s="495">
        <v>0</v>
      </c>
      <c r="S43" s="495">
        <v>0</v>
      </c>
      <c r="T43" s="495">
        <v>0</v>
      </c>
      <c r="U43" s="495">
        <v>0</v>
      </c>
      <c r="V43" s="356"/>
    </row>
    <row r="44" spans="1:22" ht="13.2" customHeight="1" x14ac:dyDescent="0.25">
      <c r="A44" s="73">
        <v>8</v>
      </c>
      <c r="B44" s="371" t="s">
        <v>95</v>
      </c>
      <c r="C44" s="492">
        <f>SUM(C45:C48)</f>
        <v>52906.64</v>
      </c>
      <c r="D44" s="492">
        <f>SUM(D45:D48)</f>
        <v>80875.164109999925</v>
      </c>
      <c r="E44" s="492">
        <f t="shared" ref="E44:U44" si="19">SUM(E45:E48)</f>
        <v>58620.603779999998</v>
      </c>
      <c r="F44" s="492">
        <f>SUM(F45:F48)</f>
        <v>66494.088980000015</v>
      </c>
      <c r="G44" s="492">
        <f t="shared" si="19"/>
        <v>5229.1870000000008</v>
      </c>
      <c r="H44" s="492">
        <f t="shared" si="19"/>
        <v>4237.7539999999999</v>
      </c>
      <c r="I44" s="492">
        <f t="shared" si="19"/>
        <v>2111.3040000000001</v>
      </c>
      <c r="J44" s="492">
        <f t="shared" si="19"/>
        <v>8236.8131999999987</v>
      </c>
      <c r="K44" s="492">
        <f t="shared" si="19"/>
        <v>6592.9922800000013</v>
      </c>
      <c r="L44" s="492">
        <f t="shared" si="19"/>
        <v>2493.1533600000002</v>
      </c>
      <c r="M44" s="492">
        <f t="shared" si="19"/>
        <v>5060.5392400000001</v>
      </c>
      <c r="N44" s="492">
        <f t="shared" si="19"/>
        <v>4613.0182699999987</v>
      </c>
      <c r="O44" s="492">
        <f t="shared" si="19"/>
        <v>4776.418349999999</v>
      </c>
      <c r="P44" s="492">
        <f t="shared" si="19"/>
        <v>4373.1387099999993</v>
      </c>
      <c r="Q44" s="492">
        <f t="shared" si="19"/>
        <v>6730.7373200000002</v>
      </c>
      <c r="R44" s="492">
        <f t="shared" si="19"/>
        <v>4165.5480499999985</v>
      </c>
      <c r="S44" s="492">
        <f t="shared" si="19"/>
        <v>4760.8040099999998</v>
      </c>
      <c r="T44" s="492">
        <f t="shared" si="19"/>
        <v>54190.45064000001</v>
      </c>
      <c r="U44" s="492">
        <f t="shared" si="19"/>
        <v>7542.8343300000006</v>
      </c>
      <c r="V44" s="358"/>
    </row>
    <row r="45" spans="1:22" ht="13.2" customHeight="1" x14ac:dyDescent="0.25">
      <c r="B45" s="493" t="s">
        <v>233</v>
      </c>
      <c r="C45" s="494">
        <v>7645.0379999999996</v>
      </c>
      <c r="D45" s="494">
        <v>9934.3735000000052</v>
      </c>
      <c r="E45" s="494">
        <f>SUM(G45:R45)</f>
        <v>12177.215770000001</v>
      </c>
      <c r="F45" s="494">
        <f>SUM(S45:U45)</f>
        <v>1951.12682</v>
      </c>
      <c r="G45" s="495">
        <v>1237.076</v>
      </c>
      <c r="H45" s="495">
        <v>309.411</v>
      </c>
      <c r="I45" s="495">
        <v>407.411</v>
      </c>
      <c r="J45" s="495">
        <v>3682.1370899999997</v>
      </c>
      <c r="K45" s="495">
        <v>1915.4519299999999</v>
      </c>
      <c r="L45" s="495">
        <v>197.40474000000003</v>
      </c>
      <c r="M45" s="495">
        <v>1172.4956100000004</v>
      </c>
      <c r="N45" s="495">
        <v>529.31635000000006</v>
      </c>
      <c r="O45" s="495">
        <v>1102.4868199999999</v>
      </c>
      <c r="P45" s="495">
        <v>838.79380999999989</v>
      </c>
      <c r="Q45" s="495">
        <v>262.15732999999994</v>
      </c>
      <c r="R45" s="495">
        <v>523.07409000000018</v>
      </c>
      <c r="S45" s="495">
        <v>852.5744400000001</v>
      </c>
      <c r="T45" s="495">
        <v>460.07374999999996</v>
      </c>
      <c r="U45" s="495">
        <v>638.47862999999995</v>
      </c>
      <c r="V45" s="356"/>
    </row>
    <row r="46" spans="1:22" ht="13.2" customHeight="1" x14ac:dyDescent="0.25">
      <c r="B46" s="493" t="s">
        <v>279</v>
      </c>
      <c r="C46" s="494">
        <v>24860.171999999999</v>
      </c>
      <c r="D46" s="494">
        <v>42860.115769999938</v>
      </c>
      <c r="E46" s="494">
        <f t="shared" ref="E46:E47" si="20">SUM(G46:R46)</f>
        <v>23402.193460000002</v>
      </c>
      <c r="F46" s="494">
        <f t="shared" ref="F46:F48" si="21">SUM(S46:U46)</f>
        <v>56716.29697000001</v>
      </c>
      <c r="G46" s="495">
        <v>2646.3960000000002</v>
      </c>
      <c r="H46" s="495">
        <v>1710.8979999999999</v>
      </c>
      <c r="I46" s="495">
        <v>386.40300000000002</v>
      </c>
      <c r="J46" s="495">
        <v>2686.7632600000002</v>
      </c>
      <c r="K46" s="495">
        <v>2590.7273800000012</v>
      </c>
      <c r="L46" s="495">
        <v>742.98200000000054</v>
      </c>
      <c r="M46" s="495">
        <v>2271.01791</v>
      </c>
      <c r="N46" s="495">
        <v>1992.0715400000001</v>
      </c>
      <c r="O46" s="495">
        <v>534.44074999999998</v>
      </c>
      <c r="P46" s="495">
        <v>2494.4921899999995</v>
      </c>
      <c r="Q46" s="495">
        <v>3692.4432700000002</v>
      </c>
      <c r="R46" s="495">
        <v>1653.55816</v>
      </c>
      <c r="S46" s="495">
        <v>2906.8311199999998</v>
      </c>
      <c r="T46" s="495">
        <v>51301.596910000007</v>
      </c>
      <c r="U46" s="495">
        <v>2507.8689400000003</v>
      </c>
      <c r="V46" s="356"/>
    </row>
    <row r="47" spans="1:22" ht="13.2" customHeight="1" x14ac:dyDescent="0.25">
      <c r="B47" s="493" t="s">
        <v>234</v>
      </c>
      <c r="C47" s="494">
        <v>15373.352000000001</v>
      </c>
      <c r="D47" s="494">
        <v>22536.297309999973</v>
      </c>
      <c r="E47" s="494">
        <f t="shared" si="20"/>
        <v>20554.409309999995</v>
      </c>
      <c r="F47" s="494">
        <f t="shared" si="21"/>
        <v>6229.7084799999993</v>
      </c>
      <c r="G47" s="495">
        <v>1014.254</v>
      </c>
      <c r="H47" s="495">
        <v>2073.364</v>
      </c>
      <c r="I47" s="495">
        <v>1317.49</v>
      </c>
      <c r="J47" s="495">
        <v>1867.912849999999</v>
      </c>
      <c r="K47" s="495">
        <v>1711.7876600000004</v>
      </c>
      <c r="L47" s="495">
        <v>1552.7666199999996</v>
      </c>
      <c r="M47" s="495">
        <v>1513.6980599999995</v>
      </c>
      <c r="N47" s="495">
        <v>1840.459979999999</v>
      </c>
      <c r="O47" s="495">
        <v>1895.4127999999994</v>
      </c>
      <c r="P47" s="495">
        <v>1039.8527099999997</v>
      </c>
      <c r="Q47" s="495">
        <v>2738.4948300000001</v>
      </c>
      <c r="R47" s="495">
        <v>1988.9157999999986</v>
      </c>
      <c r="S47" s="495">
        <v>1001.3984500000001</v>
      </c>
      <c r="T47" s="495">
        <v>2269.5959699999999</v>
      </c>
      <c r="U47" s="495">
        <v>2958.7140599999998</v>
      </c>
      <c r="V47" s="356"/>
    </row>
    <row r="48" spans="1:22" ht="13.2" customHeight="1" x14ac:dyDescent="0.25">
      <c r="B48" s="493" t="s">
        <v>280</v>
      </c>
      <c r="C48" s="494">
        <v>5028.0780000000004</v>
      </c>
      <c r="D48" s="494">
        <v>5544.3775300000007</v>
      </c>
      <c r="E48" s="494">
        <f>SUM(G48:R48)</f>
        <v>2486.7852400000002</v>
      </c>
      <c r="F48" s="494">
        <f t="shared" si="21"/>
        <v>1596.9567100000002</v>
      </c>
      <c r="G48" s="495">
        <v>331.46100000000001</v>
      </c>
      <c r="H48" s="495">
        <v>144.08099999999999</v>
      </c>
      <c r="I48" s="495"/>
      <c r="J48" s="495"/>
      <c r="K48" s="495">
        <v>375.02530999999999</v>
      </c>
      <c r="L48" s="495"/>
      <c r="M48" s="495">
        <v>103.32766000000001</v>
      </c>
      <c r="N48" s="495">
        <v>251.17040000000003</v>
      </c>
      <c r="O48" s="495">
        <v>1244.07798</v>
      </c>
      <c r="P48" s="495">
        <v>0</v>
      </c>
      <c r="Q48" s="495">
        <v>37.641889999999997</v>
      </c>
      <c r="R48" s="495">
        <v>0</v>
      </c>
      <c r="S48" s="495">
        <v>0</v>
      </c>
      <c r="T48" s="495">
        <v>159.18401</v>
      </c>
      <c r="U48" s="495">
        <v>1437.7727000000002</v>
      </c>
      <c r="V48" s="356"/>
    </row>
    <row r="49" spans="1:22" ht="13.2" customHeight="1" x14ac:dyDescent="0.25">
      <c r="A49" s="73">
        <v>9</v>
      </c>
      <c r="B49" s="33" t="s">
        <v>292</v>
      </c>
      <c r="C49" s="492">
        <v>1412881.6399999997</v>
      </c>
      <c r="D49" s="492">
        <v>1602338.487069983</v>
      </c>
      <c r="E49" s="492">
        <f>SUM(G49:R49)</f>
        <v>1771685.0517999954</v>
      </c>
      <c r="F49" s="492">
        <f>SUM(S49:U49)</f>
        <v>405625.7126897226</v>
      </c>
      <c r="G49" s="492">
        <v>158758.19200000001</v>
      </c>
      <c r="H49" s="492">
        <v>136244.64299999998</v>
      </c>
      <c r="I49" s="492">
        <v>118986.96700000003</v>
      </c>
      <c r="J49" s="492">
        <v>140337.15158999915</v>
      </c>
      <c r="K49" s="492">
        <v>149945.47211000024</v>
      </c>
      <c r="L49" s="492">
        <v>158293.63383000053</v>
      </c>
      <c r="M49" s="492">
        <v>166570.46981999895</v>
      </c>
      <c r="N49" s="492">
        <v>155189.10017999943</v>
      </c>
      <c r="O49" s="492">
        <v>136885.26134999964</v>
      </c>
      <c r="P49" s="492">
        <v>146656.19104999752</v>
      </c>
      <c r="Q49" s="492">
        <v>150108.73576999776</v>
      </c>
      <c r="R49" s="492">
        <v>153709.23410000245</v>
      </c>
      <c r="S49" s="492">
        <v>135162.71200442195</v>
      </c>
      <c r="T49" s="492">
        <v>118660.73546199664</v>
      </c>
      <c r="U49" s="492">
        <v>151802.26522330401</v>
      </c>
      <c r="V49" s="358"/>
    </row>
    <row r="50" spans="1:22" ht="13.2" customHeight="1" x14ac:dyDescent="0.25">
      <c r="A50" s="18"/>
      <c r="B50" s="371" t="s">
        <v>134</v>
      </c>
      <c r="C50" s="507">
        <f>C6+C10+C13+C16+C22+C26+C31+C36+C44+C49</f>
        <v>3611484.5959999999</v>
      </c>
      <c r="D50" s="507">
        <f>D6+D10+D13+D16+D22+D26+D31+D36+D44+D49</f>
        <v>4502107.036526503</v>
      </c>
      <c r="E50" s="507">
        <f>E6+E10+E13+E16+E22+E26+E31+E36+E44+E49</f>
        <v>4778319.4056989886</v>
      </c>
      <c r="F50" s="507">
        <f>F6+F10+F13+F16+F22+F26+F31+F36+F44+F49</f>
        <v>1030595.7184052505</v>
      </c>
      <c r="G50" s="507">
        <f>G6+G10+G13+G16+G22+G26+G31+G36+G44+G49</f>
        <v>414343.571</v>
      </c>
      <c r="H50" s="507">
        <f>H6+H10+H13+H16+H22+H26+H31+H36+H44+H49</f>
        <v>342681.47299999994</v>
      </c>
      <c r="I50" s="507">
        <f>I6+I10+I13+I16+I22+I26+I31+I36+I44+I49</f>
        <v>318768.37300000002</v>
      </c>
      <c r="J50" s="507">
        <f>J6+J10+J13+J16+J22+J26+J31+J36+J44+J49</f>
        <v>305915.32635151129</v>
      </c>
      <c r="K50" s="507">
        <f>K6+K10+K13+K16+K22+K26+K31+K36+K44+K49</f>
        <v>375513.13929197623</v>
      </c>
      <c r="L50" s="507">
        <f>L6+L10+L13+L16+L22+L26+L31+L36+L44+L49</f>
        <v>365524.45075099828</v>
      </c>
      <c r="M50" s="507">
        <f t="shared" ref="M50:U50" si="22">M6+M10+M13+M16+M22+M26+M31+M36+M44+M49</f>
        <v>468222.37000334688</v>
      </c>
      <c r="N50" s="507">
        <f t="shared" si="22"/>
        <v>430425.73983477725</v>
      </c>
      <c r="O50" s="507">
        <f t="shared" si="22"/>
        <v>325123.01866329048</v>
      </c>
      <c r="P50" s="507">
        <f t="shared" si="22"/>
        <v>355327.35714015667</v>
      </c>
      <c r="Q50" s="507">
        <f t="shared" si="22"/>
        <v>386207.31429752865</v>
      </c>
      <c r="R50" s="507">
        <f t="shared" si="22"/>
        <v>690267.27236540336</v>
      </c>
      <c r="S50" s="507">
        <f t="shared" si="22"/>
        <v>324307.50084703643</v>
      </c>
      <c r="T50" s="507">
        <f t="shared" si="22"/>
        <v>315049.25725990167</v>
      </c>
      <c r="U50" s="507">
        <f t="shared" si="22"/>
        <v>391238.96029831236</v>
      </c>
      <c r="V50" s="358"/>
    </row>
    <row r="52" spans="1:22" ht="13.2" customHeight="1" x14ac:dyDescent="0.25">
      <c r="B52" s="356"/>
      <c r="C52" s="498"/>
      <c r="D52" s="498"/>
      <c r="E52" s="498"/>
      <c r="F52" s="385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85"/>
      <c r="S52" s="356"/>
      <c r="T52" s="356"/>
      <c r="U52" s="356"/>
      <c r="V52" s="356"/>
    </row>
    <row r="53" spans="1:22" ht="13.2" customHeight="1" x14ac:dyDescent="0.3">
      <c r="B53" s="499" t="s">
        <v>285</v>
      </c>
      <c r="C53" s="489"/>
      <c r="D53" s="500"/>
      <c r="E53" s="501"/>
      <c r="F53" s="502"/>
      <c r="G53" s="500"/>
      <c r="H53" s="500"/>
      <c r="I53" s="500"/>
      <c r="J53" s="500"/>
      <c r="K53" s="500"/>
      <c r="L53" s="377"/>
      <c r="M53" s="377"/>
      <c r="N53" s="377"/>
      <c r="O53" s="377"/>
      <c r="P53" s="377"/>
      <c r="Q53" s="377"/>
      <c r="R53" s="387"/>
      <c r="S53" s="377"/>
      <c r="T53" s="377"/>
      <c r="U53" s="377"/>
      <c r="V53" s="356"/>
    </row>
    <row r="54" spans="1:22" ht="13.2" customHeight="1" x14ac:dyDescent="0.25">
      <c r="B54" s="386" t="s">
        <v>286</v>
      </c>
      <c r="C54" s="503"/>
      <c r="D54" s="503"/>
      <c r="E54" s="503"/>
      <c r="F54" s="504"/>
      <c r="G54" s="503"/>
      <c r="H54" s="503"/>
      <c r="I54" s="503"/>
      <c r="J54" s="503"/>
      <c r="K54" s="503"/>
      <c r="L54" s="377"/>
      <c r="M54" s="377"/>
      <c r="N54" s="377"/>
      <c r="O54" s="377"/>
      <c r="P54" s="377"/>
      <c r="Q54" s="377"/>
      <c r="R54" s="387"/>
      <c r="S54" s="356"/>
      <c r="T54" s="356"/>
      <c r="U54" s="356"/>
      <c r="V54" s="356"/>
    </row>
    <row r="55" spans="1:22" ht="13.2" customHeight="1" x14ac:dyDescent="0.25">
      <c r="B55" s="356"/>
      <c r="C55" s="505"/>
      <c r="D55" s="273">
        <v>3176069</v>
      </c>
      <c r="E55" s="93">
        <v>3600446.1417820184</v>
      </c>
      <c r="F55" s="385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356"/>
    </row>
    <row r="56" spans="1:22" ht="13.2" customHeight="1" x14ac:dyDescent="0.25">
      <c r="B56" s="356"/>
      <c r="C56" s="377"/>
      <c r="D56" s="273">
        <v>3470468.77</v>
      </c>
      <c r="E56" s="93">
        <v>3611484</v>
      </c>
      <c r="F56" s="385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85"/>
      <c r="S56" s="356"/>
      <c r="T56" s="356"/>
      <c r="U56" s="356"/>
      <c r="V56" s="356"/>
    </row>
    <row r="57" spans="1:22" ht="13.2" customHeight="1" x14ac:dyDescent="0.25">
      <c r="B57" s="356"/>
      <c r="C57" s="377"/>
      <c r="D57" s="273">
        <v>3934778.6376431901</v>
      </c>
      <c r="E57" s="110">
        <v>4502107.0365265189</v>
      </c>
      <c r="F57" s="385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356"/>
      <c r="T57" s="356"/>
      <c r="U57" s="356"/>
      <c r="V57" s="356"/>
    </row>
    <row r="58" spans="1:22" ht="13.2" customHeight="1" x14ac:dyDescent="0.25">
      <c r="D58" s="273">
        <v>4531495.0854446208</v>
      </c>
      <c r="E58" s="110">
        <v>4778319.4056989914</v>
      </c>
      <c r="F58" s="385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85"/>
      <c r="S58" s="356"/>
      <c r="T58" s="356"/>
      <c r="U58" s="356"/>
      <c r="V58" s="356"/>
    </row>
    <row r="59" spans="1:22" ht="13.2" customHeight="1" x14ac:dyDescent="0.25">
      <c r="D59" s="273">
        <v>1106326.2419800002</v>
      </c>
      <c r="E59" s="110">
        <v>1030595.7184052507</v>
      </c>
      <c r="F59" s="385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85"/>
      <c r="S59" s="356"/>
      <c r="T59" s="356"/>
      <c r="U59" s="356"/>
      <c r="V59" s="356"/>
    </row>
    <row r="60" spans="1:22" ht="13.2" customHeight="1" x14ac:dyDescent="0.25">
      <c r="D60" s="110"/>
      <c r="E60" s="110"/>
      <c r="F60" s="385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85"/>
      <c r="S60" s="356"/>
      <c r="T60" s="356"/>
      <c r="U60" s="356"/>
      <c r="V60" s="356"/>
    </row>
    <row r="61" spans="1:22" ht="13.2" customHeight="1" x14ac:dyDescent="0.25">
      <c r="D61" s="93">
        <v>457041.10748000053</v>
      </c>
      <c r="E61" s="93">
        <v>414343.571</v>
      </c>
    </row>
    <row r="62" spans="1:22" ht="13.2" customHeight="1" x14ac:dyDescent="0.25">
      <c r="D62" s="273">
        <v>344774.04103677103</v>
      </c>
      <c r="E62" s="93">
        <v>342681.473</v>
      </c>
    </row>
    <row r="63" spans="1:22" ht="13.2" customHeight="1" x14ac:dyDescent="0.25">
      <c r="D63" s="273">
        <v>416739.17477999988</v>
      </c>
      <c r="E63" s="93">
        <v>318768.37300000002</v>
      </c>
    </row>
    <row r="64" spans="1:22" ht="13.2" customHeight="1" x14ac:dyDescent="0.25">
      <c r="D64" s="273">
        <v>417399.63653785066</v>
      </c>
      <c r="E64" s="93">
        <v>305915.32635151281</v>
      </c>
    </row>
    <row r="65" spans="1:5" ht="13.2" customHeight="1" x14ac:dyDescent="0.25">
      <c r="D65" s="273">
        <v>377426.4681500002</v>
      </c>
      <c r="E65" s="93">
        <v>375513.13929197454</v>
      </c>
    </row>
    <row r="66" spans="1:5" ht="13.2" customHeight="1" x14ac:dyDescent="0.25">
      <c r="D66" s="273">
        <v>289116.94055000047</v>
      </c>
      <c r="E66" s="93">
        <v>365524.4507509981</v>
      </c>
    </row>
    <row r="67" spans="1:5" ht="13.2" customHeight="1" x14ac:dyDescent="0.25">
      <c r="D67" s="273">
        <v>388628.20687000017</v>
      </c>
      <c r="E67" s="93">
        <v>468222.37000334729</v>
      </c>
    </row>
    <row r="68" spans="1:5" ht="13.2" customHeight="1" x14ac:dyDescent="0.25">
      <c r="D68" s="273">
        <v>304040.83648999943</v>
      </c>
      <c r="E68" s="93">
        <v>430425.73983477929</v>
      </c>
    </row>
    <row r="69" spans="1:5" ht="13.2" customHeight="1" x14ac:dyDescent="0.25">
      <c r="A69" s="73"/>
      <c r="B69" s="376"/>
      <c r="D69" s="273">
        <v>402756.2160799987</v>
      </c>
      <c r="E69" s="93">
        <v>325123.01866328914</v>
      </c>
    </row>
    <row r="70" spans="1:5" ht="13.2" customHeight="1" x14ac:dyDescent="0.25">
      <c r="A70" s="73"/>
      <c r="B70" s="414"/>
      <c r="D70" s="273">
        <v>481265.56534000055</v>
      </c>
      <c r="E70" s="93">
        <v>355327.35714015894</v>
      </c>
    </row>
    <row r="71" spans="1:5" ht="13.2" customHeight="1" x14ac:dyDescent="0.25">
      <c r="A71" s="73"/>
      <c r="B71" s="414"/>
      <c r="D71" s="273">
        <v>445501.94592999911</v>
      </c>
      <c r="E71" s="93">
        <v>386207.31429753092</v>
      </c>
    </row>
    <row r="72" spans="1:5" ht="13.2" customHeight="1" x14ac:dyDescent="0.25">
      <c r="A72" s="73"/>
      <c r="B72" s="415"/>
      <c r="D72" s="273">
        <v>206804.94619999986</v>
      </c>
      <c r="E72" s="93">
        <v>690267.27236540138</v>
      </c>
    </row>
    <row r="73" spans="1:5" ht="13.2" customHeight="1" x14ac:dyDescent="0.25">
      <c r="A73" s="73"/>
      <c r="B73" s="379"/>
      <c r="D73" s="273"/>
      <c r="E73" s="93"/>
    </row>
    <row r="74" spans="1:5" ht="13.2" customHeight="1" x14ac:dyDescent="0.25">
      <c r="A74" s="73"/>
      <c r="B74" s="373"/>
      <c r="D74" s="273">
        <v>393751.6105400002</v>
      </c>
      <c r="E74" s="93">
        <v>324307.50084703765</v>
      </c>
    </row>
    <row r="75" spans="1:5" ht="13.2" customHeight="1" x14ac:dyDescent="0.25">
      <c r="D75" s="93">
        <v>355319.1760700008</v>
      </c>
      <c r="E75" s="93">
        <v>315049.25725990173</v>
      </c>
    </row>
    <row r="76" spans="1:5" ht="13.2" customHeight="1" x14ac:dyDescent="0.25">
      <c r="D76" s="93">
        <v>357255.45536999928</v>
      </c>
      <c r="E76" s="93">
        <v>391238.96029831137</v>
      </c>
    </row>
    <row r="77" spans="1:5" ht="13.2" customHeight="1" x14ac:dyDescent="0.25">
      <c r="A77" s="73"/>
      <c r="B77" s="376"/>
    </row>
    <row r="84" spans="1:2" ht="13.2" customHeight="1" x14ac:dyDescent="0.25">
      <c r="A84" s="18"/>
      <c r="B84" s="354"/>
    </row>
  </sheetData>
  <mergeCells count="6">
    <mergeCell ref="C1:V1"/>
    <mergeCell ref="C2:V2"/>
    <mergeCell ref="T4:V4"/>
    <mergeCell ref="G4:S4"/>
    <mergeCell ref="C3:F3"/>
    <mergeCell ref="G3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zoomScaleNormal="100" workbookViewId="0">
      <pane xSplit="2" ySplit="5" topLeftCell="L6" activePane="bottomRight" state="frozen"/>
      <selection pane="topRight" activeCell="C1" sqref="C1"/>
      <selection pane="bottomLeft" activeCell="A7" sqref="A7"/>
      <selection pane="bottomRight" activeCell="A7" sqref="A7:A11"/>
    </sheetView>
  </sheetViews>
  <sheetFormatPr defaultColWidth="9.109375" defaultRowHeight="13.2" x14ac:dyDescent="0.25"/>
  <cols>
    <col min="1" max="1" width="6.44140625" style="78" customWidth="1"/>
    <col min="2" max="2" width="10.5546875" style="78" customWidth="1"/>
    <col min="3" max="3" width="8.21875" style="78" bestFit="1" customWidth="1"/>
    <col min="4" max="4" width="9.109375" style="78" bestFit="1" customWidth="1"/>
    <col min="5" max="5" width="9.44140625" style="78" bestFit="1" customWidth="1"/>
    <col min="6" max="6" width="9.5546875" style="78" bestFit="1" customWidth="1"/>
    <col min="7" max="7" width="8.21875" style="78" bestFit="1" customWidth="1"/>
    <col min="8" max="8" width="9.6640625" style="78" bestFit="1" customWidth="1"/>
    <col min="9" max="9" width="8.6640625" style="78" bestFit="1" customWidth="1"/>
    <col min="10" max="10" width="12" style="78" bestFit="1" customWidth="1"/>
    <col min="11" max="11" width="13.77734375" style="78" bestFit="1" customWidth="1"/>
    <col min="12" max="12" width="12.44140625" style="78" bestFit="1" customWidth="1"/>
    <col min="13" max="13" width="9.5546875" style="78" bestFit="1" customWidth="1"/>
    <col min="14" max="14" width="11.5546875" style="78" bestFit="1" customWidth="1"/>
    <col min="15" max="15" width="14" style="78" bestFit="1" customWidth="1"/>
    <col min="16" max="16" width="12.6640625" style="78" bestFit="1" customWidth="1"/>
    <col min="17" max="17" width="10.77734375" style="78" bestFit="1" customWidth="1"/>
    <col min="18" max="18" width="16.44140625" style="78" bestFit="1" customWidth="1"/>
    <col min="19" max="19" width="9.6640625" style="78" bestFit="1" customWidth="1"/>
    <col min="20" max="20" width="21.109375" style="78" bestFit="1" customWidth="1"/>
    <col min="21" max="21" width="11.44140625" style="78" bestFit="1" customWidth="1"/>
    <col min="22" max="22" width="12.88671875" style="78" bestFit="1" customWidth="1"/>
    <col min="23" max="23" width="11.77734375" style="78" bestFit="1" customWidth="1"/>
    <col min="24" max="24" width="6.6640625" style="78" bestFit="1" customWidth="1"/>
    <col min="25" max="25" width="9.109375" style="78" bestFit="1" customWidth="1"/>
    <col min="26" max="26" width="9.109375" style="78"/>
    <col min="27" max="27" width="9.88671875" style="78" bestFit="1" customWidth="1"/>
    <col min="28" max="16384" width="9.109375" style="78"/>
  </cols>
  <sheetData>
    <row r="1" spans="1:27" s="71" customFormat="1" ht="16.5" customHeight="1" x14ac:dyDescent="0.35">
      <c r="A1" s="214" t="s">
        <v>47</v>
      </c>
      <c r="B1" s="215"/>
      <c r="C1" s="218" t="s">
        <v>107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20"/>
    </row>
    <row r="2" spans="1:27" s="80" customFormat="1" ht="16.5" customHeight="1" x14ac:dyDescent="0.3">
      <c r="A2" s="216"/>
      <c r="B2" s="217"/>
      <c r="C2" s="124"/>
      <c r="D2" s="264" t="s">
        <v>145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</row>
    <row r="3" spans="1:27" s="81" customFormat="1" ht="15.75" customHeight="1" x14ac:dyDescent="0.25">
      <c r="A3" s="208" t="s">
        <v>97</v>
      </c>
      <c r="B3" s="209"/>
      <c r="C3" s="81" t="s">
        <v>8</v>
      </c>
      <c r="D3" s="81" t="s">
        <v>9</v>
      </c>
      <c r="E3" s="81" t="s">
        <v>10</v>
      </c>
      <c r="F3" s="81" t="s">
        <v>11</v>
      </c>
      <c r="G3" s="81" t="s">
        <v>12</v>
      </c>
      <c r="H3" s="81" t="s">
        <v>13</v>
      </c>
      <c r="I3" s="81" t="s">
        <v>14</v>
      </c>
      <c r="J3" s="81" t="s">
        <v>15</v>
      </c>
      <c r="K3" s="81" t="s">
        <v>16</v>
      </c>
      <c r="L3" s="81" t="s">
        <v>17</v>
      </c>
      <c r="M3" s="81" t="s">
        <v>18</v>
      </c>
      <c r="N3" s="81" t="s">
        <v>19</v>
      </c>
      <c r="O3" s="81" t="s">
        <v>20</v>
      </c>
      <c r="P3" s="81" t="s">
        <v>21</v>
      </c>
      <c r="Q3" s="81" t="s">
        <v>22</v>
      </c>
      <c r="R3" s="81" t="s">
        <v>23</v>
      </c>
      <c r="S3" s="81" t="s">
        <v>24</v>
      </c>
      <c r="T3" s="81" t="s">
        <v>25</v>
      </c>
      <c r="U3" s="125" t="s">
        <v>48</v>
      </c>
      <c r="V3" s="81" t="s">
        <v>26</v>
      </c>
      <c r="W3" s="81" t="s">
        <v>49</v>
      </c>
      <c r="X3" s="109" t="s">
        <v>50</v>
      </c>
      <c r="Y3" s="221" t="s">
        <v>2</v>
      </c>
    </row>
    <row r="4" spans="1:27" s="84" customFormat="1" ht="66" customHeight="1" x14ac:dyDescent="0.25">
      <c r="A4" s="210"/>
      <c r="B4" s="211"/>
      <c r="C4" s="82" t="s">
        <v>77</v>
      </c>
      <c r="D4" s="82" t="s">
        <v>78</v>
      </c>
      <c r="E4" s="82" t="s">
        <v>79</v>
      </c>
      <c r="F4" s="82" t="s">
        <v>104</v>
      </c>
      <c r="G4" s="82" t="s">
        <v>80</v>
      </c>
      <c r="H4" s="82" t="s">
        <v>81</v>
      </c>
      <c r="I4" s="82" t="s">
        <v>82</v>
      </c>
      <c r="J4" s="82" t="s">
        <v>105</v>
      </c>
      <c r="K4" s="82" t="s">
        <v>84</v>
      </c>
      <c r="L4" s="82" t="s">
        <v>85</v>
      </c>
      <c r="M4" s="82" t="s">
        <v>86</v>
      </c>
      <c r="N4" s="82" t="s">
        <v>87</v>
      </c>
      <c r="O4" s="82" t="s">
        <v>88</v>
      </c>
      <c r="P4" s="82" t="s">
        <v>89</v>
      </c>
      <c r="Q4" s="82" t="s">
        <v>90</v>
      </c>
      <c r="R4" s="82" t="s">
        <v>91</v>
      </c>
      <c r="S4" s="82" t="s">
        <v>92</v>
      </c>
      <c r="T4" s="82" t="s">
        <v>93</v>
      </c>
      <c r="U4" s="82" t="s">
        <v>94</v>
      </c>
      <c r="V4" s="82" t="s">
        <v>95</v>
      </c>
      <c r="W4" s="82" t="s">
        <v>96</v>
      </c>
      <c r="X4" s="83" t="s">
        <v>27</v>
      </c>
      <c r="Y4" s="222"/>
    </row>
    <row r="5" spans="1:27" s="85" customFormat="1" ht="21" customHeight="1" x14ac:dyDescent="0.25">
      <c r="A5" s="206" t="s">
        <v>101</v>
      </c>
      <c r="B5" s="207"/>
      <c r="C5" s="85" t="s">
        <v>28</v>
      </c>
      <c r="D5" s="85" t="s">
        <v>29</v>
      </c>
      <c r="E5" s="85" t="s">
        <v>30</v>
      </c>
      <c r="F5" s="85" t="s">
        <v>31</v>
      </c>
      <c r="G5" s="85" t="s">
        <v>32</v>
      </c>
      <c r="H5" s="85" t="s">
        <v>33</v>
      </c>
      <c r="I5" s="85" t="s">
        <v>34</v>
      </c>
      <c r="J5" s="85" t="s">
        <v>35</v>
      </c>
      <c r="K5" s="85" t="s">
        <v>36</v>
      </c>
      <c r="L5" s="85" t="s">
        <v>37</v>
      </c>
      <c r="M5" s="85" t="s">
        <v>38</v>
      </c>
      <c r="N5" s="85" t="s">
        <v>39</v>
      </c>
      <c r="O5" s="85" t="s">
        <v>40</v>
      </c>
      <c r="P5" s="85" t="s">
        <v>41</v>
      </c>
      <c r="Q5" s="85" t="s">
        <v>42</v>
      </c>
      <c r="R5" s="85" t="s">
        <v>43</v>
      </c>
      <c r="S5" s="85" t="s">
        <v>44</v>
      </c>
      <c r="T5" s="85" t="s">
        <v>45</v>
      </c>
      <c r="U5" s="85" t="s">
        <v>51</v>
      </c>
      <c r="V5" s="85" t="s">
        <v>46</v>
      </c>
      <c r="W5" s="85" t="s">
        <v>56</v>
      </c>
      <c r="X5" s="85" t="s">
        <v>137</v>
      </c>
    </row>
    <row r="6" spans="1:27" s="85" customFormat="1" ht="21" customHeight="1" x14ac:dyDescent="0.25">
      <c r="A6" s="212" t="s">
        <v>120</v>
      </c>
      <c r="B6" s="213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7" s="85" customFormat="1" ht="14.4" customHeight="1" x14ac:dyDescent="0.25">
      <c r="A7" s="87">
        <v>2015</v>
      </c>
      <c r="B7" s="135"/>
      <c r="C7" s="270">
        <v>100963.493</v>
      </c>
      <c r="D7" s="270">
        <v>431783.34100000001</v>
      </c>
      <c r="E7" s="270">
        <v>22597.041000000001</v>
      </c>
      <c r="F7" s="270">
        <v>377955.35399999999</v>
      </c>
      <c r="G7" s="270">
        <v>636483.77</v>
      </c>
      <c r="H7" s="270">
        <v>159762.80900000001</v>
      </c>
      <c r="I7" s="270">
        <v>114072.925</v>
      </c>
      <c r="J7" s="270">
        <v>6488.6360000000004</v>
      </c>
      <c r="K7" s="270">
        <v>26036.989000000001</v>
      </c>
      <c r="L7" s="270">
        <v>141996.761</v>
      </c>
      <c r="M7" s="270">
        <v>73759.595000000001</v>
      </c>
      <c r="N7" s="270">
        <v>16929.181</v>
      </c>
      <c r="O7" s="270">
        <v>21689.576000000001</v>
      </c>
      <c r="P7" s="270">
        <v>6915.0069999999996</v>
      </c>
      <c r="Q7" s="270">
        <v>311111.01699999999</v>
      </c>
      <c r="R7" s="270">
        <v>743352.63500000001</v>
      </c>
      <c r="S7" s="270">
        <v>299971.63199999998</v>
      </c>
      <c r="T7" s="270">
        <v>35444.741000000002</v>
      </c>
      <c r="U7" s="270">
        <v>82.332999999999998</v>
      </c>
      <c r="V7" s="270">
        <v>68062.997000000003</v>
      </c>
      <c r="W7" s="270">
        <v>84.198999999999998</v>
      </c>
      <c r="X7" s="270">
        <v>4902.5529999999999</v>
      </c>
      <c r="Y7" s="177">
        <f>SUM(C7:X7)</f>
        <v>3600446.585</v>
      </c>
    </row>
    <row r="8" spans="1:27" s="85" customFormat="1" ht="13.2" customHeight="1" x14ac:dyDescent="0.25">
      <c r="A8" s="87">
        <v>2016</v>
      </c>
      <c r="B8" s="115"/>
      <c r="C8" s="267">
        <v>126842.567</v>
      </c>
      <c r="D8" s="267">
        <v>384745.11900000001</v>
      </c>
      <c r="E8" s="267">
        <v>24432.543000000001</v>
      </c>
      <c r="F8" s="267">
        <v>337050.10200000001</v>
      </c>
      <c r="G8" s="267">
        <v>613903.11300000001</v>
      </c>
      <c r="H8" s="267">
        <v>209309.00099999999</v>
      </c>
      <c r="I8" s="267">
        <v>136851.10500000001</v>
      </c>
      <c r="J8" s="267">
        <v>6085.95</v>
      </c>
      <c r="K8" s="267">
        <v>30354.620999999999</v>
      </c>
      <c r="L8" s="267">
        <v>136206.87599999999</v>
      </c>
      <c r="M8" s="267">
        <v>89061.256999999998</v>
      </c>
      <c r="N8" s="267">
        <v>21696.830999999998</v>
      </c>
      <c r="O8" s="267">
        <v>27587.378000000001</v>
      </c>
      <c r="P8" s="267">
        <v>11253.855</v>
      </c>
      <c r="Q8" s="267">
        <v>345763.59700000001</v>
      </c>
      <c r="R8" s="267">
        <v>693671.43700000003</v>
      </c>
      <c r="S8" s="267">
        <v>339199.38799999998</v>
      </c>
      <c r="T8" s="267">
        <v>28733.252</v>
      </c>
      <c r="U8" s="267">
        <v>7.343</v>
      </c>
      <c r="V8" s="267">
        <v>47622.900999999998</v>
      </c>
      <c r="W8" s="267">
        <v>80.225999999999999</v>
      </c>
      <c r="X8" s="267">
        <v>1026.134</v>
      </c>
      <c r="Y8" s="177">
        <f t="shared" ref="Y8:Y11" si="0">SUM(C8:X8)</f>
        <v>3611484.5959999994</v>
      </c>
    </row>
    <row r="9" spans="1:27" s="73" customFormat="1" ht="14.4" x14ac:dyDescent="0.3">
      <c r="A9" s="161">
        <v>2017</v>
      </c>
      <c r="B9" s="162"/>
      <c r="C9" s="267">
        <v>137978.90458000009</v>
      </c>
      <c r="D9" s="267">
        <v>424958.42972000001</v>
      </c>
      <c r="E9" s="267">
        <v>35645.106469999977</v>
      </c>
      <c r="F9" s="267">
        <v>510383.2187799986</v>
      </c>
      <c r="G9" s="267">
        <v>674874.47232651804</v>
      </c>
      <c r="H9" s="267">
        <v>183859.94335000005</v>
      </c>
      <c r="I9" s="267">
        <v>143337.55037999962</v>
      </c>
      <c r="J9" s="267">
        <v>7987.8857599999938</v>
      </c>
      <c r="K9" s="267">
        <v>29571.117969999974</v>
      </c>
      <c r="L9" s="267">
        <v>123404.33566999996</v>
      </c>
      <c r="M9" s="267">
        <v>107464.89996999994</v>
      </c>
      <c r="N9" s="267">
        <v>23492.667620000004</v>
      </c>
      <c r="O9" s="267">
        <v>32148.679130000033</v>
      </c>
      <c r="P9" s="267">
        <v>288.02936</v>
      </c>
      <c r="Q9" s="267">
        <v>369184.14405000076</v>
      </c>
      <c r="R9" s="267">
        <v>1240069.6582899999</v>
      </c>
      <c r="S9" s="267">
        <v>342786.0294399999</v>
      </c>
      <c r="T9" s="267">
        <v>51714.347889999946</v>
      </c>
      <c r="U9" s="267">
        <v>574.44803999999999</v>
      </c>
      <c r="V9" s="267">
        <v>62028.596370000072</v>
      </c>
      <c r="W9" s="267">
        <v>354.57135999999997</v>
      </c>
      <c r="X9" s="267">
        <v>0</v>
      </c>
      <c r="Y9" s="177">
        <f t="shared" si="0"/>
        <v>4502107.0365265179</v>
      </c>
    </row>
    <row r="10" spans="1:27" s="73" customFormat="1" ht="14.4" x14ac:dyDescent="0.3">
      <c r="A10" s="138">
        <v>2018</v>
      </c>
      <c r="B10" s="136"/>
      <c r="C10" s="267">
        <v>168194.41771999997</v>
      </c>
      <c r="D10" s="267">
        <v>451582.72907</v>
      </c>
      <c r="E10" s="267">
        <v>31993.61161</v>
      </c>
      <c r="F10" s="267">
        <v>412422.44533999992</v>
      </c>
      <c r="G10" s="267">
        <v>851764.07622899371</v>
      </c>
      <c r="H10" s="267">
        <v>189250.13606999998</v>
      </c>
      <c r="I10" s="267">
        <v>170591.55593999996</v>
      </c>
      <c r="J10" s="267">
        <v>5786.2217200000005</v>
      </c>
      <c r="K10" s="267">
        <v>30069.707230000011</v>
      </c>
      <c r="L10" s="267">
        <v>144912.75878</v>
      </c>
      <c r="M10" s="267">
        <v>94747.590860000011</v>
      </c>
      <c r="N10" s="267">
        <v>21138.785550000004</v>
      </c>
      <c r="O10" s="267">
        <v>32804.63783</v>
      </c>
      <c r="P10" s="267">
        <v>640.37338999999986</v>
      </c>
      <c r="Q10" s="267">
        <v>427034.47847999999</v>
      </c>
      <c r="R10" s="267">
        <v>939704.8574600002</v>
      </c>
      <c r="S10" s="267">
        <v>720980.57972000004</v>
      </c>
      <c r="T10" s="267">
        <v>28377.616359999993</v>
      </c>
      <c r="U10" s="267">
        <v>410.52233999999999</v>
      </c>
      <c r="V10" s="267">
        <v>54450.473420000017</v>
      </c>
      <c r="W10" s="267">
        <v>100.67756</v>
      </c>
      <c r="X10" s="267">
        <v>1361.15302</v>
      </c>
      <c r="Y10" s="177">
        <f t="shared" si="0"/>
        <v>4778319.4056989923</v>
      </c>
    </row>
    <row r="11" spans="1:27" s="73" customFormat="1" ht="14.4" x14ac:dyDescent="0.3">
      <c r="A11" s="138" t="s">
        <v>187</v>
      </c>
      <c r="B11" s="136"/>
      <c r="C11" s="34">
        <f>SUM(C27:C29)</f>
        <v>32684.31655</v>
      </c>
      <c r="D11" s="34">
        <f t="shared" ref="D11:X11" si="1">SUM(D27:D29)</f>
        <v>83351.921110000025</v>
      </c>
      <c r="E11" s="34">
        <f t="shared" si="1"/>
        <v>7867.9362799999999</v>
      </c>
      <c r="F11" s="34">
        <f t="shared" si="1"/>
        <v>97355.314374999958</v>
      </c>
      <c r="G11" s="34">
        <f t="shared" si="1"/>
        <v>259783.88056025104</v>
      </c>
      <c r="H11" s="34">
        <f t="shared" si="1"/>
        <v>44981.175449999981</v>
      </c>
      <c r="I11" s="34">
        <f t="shared" si="1"/>
        <v>34059.871349999994</v>
      </c>
      <c r="J11" s="34">
        <f t="shared" si="1"/>
        <v>770.77775999999994</v>
      </c>
      <c r="K11" s="34">
        <f t="shared" si="1"/>
        <v>4749.7708000000002</v>
      </c>
      <c r="L11" s="34">
        <f t="shared" si="1"/>
        <v>40085.145909999985</v>
      </c>
      <c r="M11" s="34">
        <f t="shared" si="1"/>
        <v>23469.202409999998</v>
      </c>
      <c r="N11" s="34">
        <f t="shared" si="1"/>
        <v>3313.1038199999998</v>
      </c>
      <c r="O11" s="34">
        <f t="shared" si="1"/>
        <v>8671.2027199999993</v>
      </c>
      <c r="P11" s="34">
        <f t="shared" si="1"/>
        <v>111.12805999999999</v>
      </c>
      <c r="Q11" s="34">
        <f t="shared" si="1"/>
        <v>80142.120980000007</v>
      </c>
      <c r="R11" s="34">
        <f t="shared" si="1"/>
        <v>172639.04520999989</v>
      </c>
      <c r="S11" s="34">
        <f t="shared" si="1"/>
        <v>66132.158649999983</v>
      </c>
      <c r="T11" s="34">
        <f t="shared" si="1"/>
        <v>56590.112210000014</v>
      </c>
      <c r="U11" s="34">
        <f t="shared" si="1"/>
        <v>21.142709999999997</v>
      </c>
      <c r="V11" s="34">
        <f t="shared" si="1"/>
        <v>13814.830160000005</v>
      </c>
      <c r="W11" s="34">
        <f t="shared" si="1"/>
        <v>1.2806500000000001</v>
      </c>
      <c r="X11" s="267">
        <f t="shared" si="1"/>
        <v>0.28067999999999993</v>
      </c>
      <c r="Y11" s="177">
        <f t="shared" si="0"/>
        <v>1030595.7184052509</v>
      </c>
    </row>
    <row r="12" spans="1:27" s="73" customFormat="1" ht="14.4" x14ac:dyDescent="0.3">
      <c r="A12" s="138"/>
      <c r="B12" s="136"/>
      <c r="C12" s="3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269"/>
      <c r="Y12" s="75"/>
    </row>
    <row r="13" spans="1:27" s="12" customFormat="1" ht="18.899999999999999" customHeight="1" x14ac:dyDescent="0.25">
      <c r="A13" s="90" t="s">
        <v>62</v>
      </c>
      <c r="B13" s="39"/>
      <c r="C13" s="35"/>
      <c r="D13" s="35"/>
      <c r="E13" s="35"/>
      <c r="F13" s="34"/>
      <c r="G13" s="35"/>
      <c r="H13" s="35"/>
      <c r="I13" s="35"/>
      <c r="J13" s="35"/>
      <c r="K13" s="34"/>
      <c r="L13" s="34"/>
      <c r="M13" s="34"/>
      <c r="N13" s="34"/>
      <c r="O13" s="34"/>
      <c r="P13" s="35"/>
      <c r="Q13" s="35"/>
      <c r="R13" s="35"/>
      <c r="S13" s="35"/>
      <c r="T13" s="35"/>
      <c r="U13" s="35"/>
      <c r="V13" s="35"/>
      <c r="W13" s="270"/>
      <c r="X13" s="35"/>
      <c r="Y13" s="34"/>
    </row>
    <row r="14" spans="1:27" ht="14.4" x14ac:dyDescent="0.3">
      <c r="A14" s="42">
        <v>2018</v>
      </c>
      <c r="B14" s="89" t="s">
        <v>71</v>
      </c>
      <c r="C14" s="267">
        <v>13358.035</v>
      </c>
      <c r="D14" s="34">
        <v>34691.273999999998</v>
      </c>
      <c r="E14" s="34">
        <v>2585.4380000000001</v>
      </c>
      <c r="F14" s="34">
        <v>38279.243000000002</v>
      </c>
      <c r="G14" s="34">
        <v>109566.564</v>
      </c>
      <c r="H14" s="34">
        <v>20108.38</v>
      </c>
      <c r="I14" s="34">
        <v>15658.249</v>
      </c>
      <c r="J14" s="34">
        <v>383.88600000000002</v>
      </c>
      <c r="K14" s="267">
        <v>3154.009</v>
      </c>
      <c r="L14" s="34">
        <v>8528.2180000000008</v>
      </c>
      <c r="M14" s="34">
        <v>7960.732</v>
      </c>
      <c r="N14" s="34">
        <v>1308.498</v>
      </c>
      <c r="O14" s="34">
        <v>2648.4850000000001</v>
      </c>
      <c r="P14" s="34">
        <v>25.481999999999999</v>
      </c>
      <c r="Q14" s="34">
        <v>37004.553999999996</v>
      </c>
      <c r="R14" s="34">
        <v>76900.604999999996</v>
      </c>
      <c r="S14" s="34">
        <v>35030.192999999999</v>
      </c>
      <c r="T14" s="34">
        <v>3452.3960000000002</v>
      </c>
      <c r="U14" s="267">
        <v>0</v>
      </c>
      <c r="V14" s="34">
        <v>3044.0320000000002</v>
      </c>
      <c r="W14" s="271">
        <v>2.8340000000000001</v>
      </c>
      <c r="X14" s="267">
        <v>652.46400000000006</v>
      </c>
      <c r="Y14" s="34">
        <f>SUM(C14:X14)</f>
        <v>414343.57099999994</v>
      </c>
      <c r="AA14" s="77"/>
    </row>
    <row r="15" spans="1:27" ht="13.8" x14ac:dyDescent="0.25">
      <c r="A15" s="91"/>
      <c r="B15" s="40" t="s">
        <v>72</v>
      </c>
      <c r="C15" s="34">
        <v>15359.194</v>
      </c>
      <c r="D15" s="34">
        <v>27497.429</v>
      </c>
      <c r="E15" s="34">
        <v>887.52499999999998</v>
      </c>
      <c r="F15" s="34">
        <v>25148.469000000001</v>
      </c>
      <c r="G15" s="34">
        <v>86920.826000000001</v>
      </c>
      <c r="H15" s="34">
        <v>12809.156000000001</v>
      </c>
      <c r="I15" s="34">
        <v>12214.664000000001</v>
      </c>
      <c r="J15" s="34">
        <v>664.26499999999999</v>
      </c>
      <c r="K15" s="34">
        <v>2310.4830000000002</v>
      </c>
      <c r="L15" s="34">
        <v>24196.109</v>
      </c>
      <c r="M15" s="34">
        <v>4122.2700000000004</v>
      </c>
      <c r="N15" s="34">
        <v>703.40200000000004</v>
      </c>
      <c r="O15" s="34">
        <v>2123.2930000000001</v>
      </c>
      <c r="P15" s="34">
        <v>7.3419999999999996</v>
      </c>
      <c r="Q15" s="34">
        <v>23284.781999999999</v>
      </c>
      <c r="R15" s="34">
        <v>60946.218000000001</v>
      </c>
      <c r="S15" s="34">
        <v>35927.900999999998</v>
      </c>
      <c r="T15" s="34">
        <v>3123.384</v>
      </c>
      <c r="U15" s="267">
        <v>147.58199999999999</v>
      </c>
      <c r="V15" s="34">
        <v>4246.5959999999995</v>
      </c>
      <c r="W15" s="267">
        <v>0</v>
      </c>
      <c r="X15" s="267">
        <v>40.582999999999998</v>
      </c>
      <c r="Y15" s="34">
        <f t="shared" ref="Y15:Y28" si="2">SUM(C15:X15)</f>
        <v>342681.47300000006</v>
      </c>
      <c r="AA15" s="77"/>
    </row>
    <row r="16" spans="1:27" ht="13.8" x14ac:dyDescent="0.25">
      <c r="A16" s="40"/>
      <c r="B16" s="40" t="s">
        <v>67</v>
      </c>
      <c r="C16" s="34">
        <v>7284.9690000000001</v>
      </c>
      <c r="D16" s="34">
        <v>43283.821000000004</v>
      </c>
      <c r="E16" s="34">
        <v>1635.2929999999999</v>
      </c>
      <c r="F16" s="34">
        <v>31559.032999999999</v>
      </c>
      <c r="G16" s="34">
        <v>36882.1</v>
      </c>
      <c r="H16" s="34">
        <v>11336.074000000001</v>
      </c>
      <c r="I16" s="34">
        <v>12085.761</v>
      </c>
      <c r="J16" s="34">
        <v>301.63900000000001</v>
      </c>
      <c r="K16" s="34">
        <v>1916.499</v>
      </c>
      <c r="L16" s="34">
        <v>5504.0609999999997</v>
      </c>
      <c r="M16" s="34">
        <v>11100.072</v>
      </c>
      <c r="N16" s="34">
        <v>2020.6510000000001</v>
      </c>
      <c r="O16" s="34">
        <v>3728.3879999999999</v>
      </c>
      <c r="P16" s="34">
        <v>16.895</v>
      </c>
      <c r="Q16" s="34">
        <v>28997.816999999999</v>
      </c>
      <c r="R16" s="34">
        <v>86260.573000000004</v>
      </c>
      <c r="S16" s="34">
        <v>30845.807000000001</v>
      </c>
      <c r="T16" s="34">
        <v>576.41200000000003</v>
      </c>
      <c r="U16" s="267">
        <v>0</v>
      </c>
      <c r="V16" s="34">
        <v>3423.3760000000002</v>
      </c>
      <c r="W16" s="267">
        <v>1.1279999999999999</v>
      </c>
      <c r="X16" s="267">
        <v>8.0039999999999996</v>
      </c>
      <c r="Y16" s="34">
        <f t="shared" si="2"/>
        <v>318768.37300000002</v>
      </c>
      <c r="AA16" s="77"/>
    </row>
    <row r="17" spans="1:27" ht="13.8" x14ac:dyDescent="0.25">
      <c r="A17" s="40"/>
      <c r="B17" s="40" t="s">
        <v>68</v>
      </c>
      <c r="C17" s="34">
        <v>14271.545779999999</v>
      </c>
      <c r="D17" s="34">
        <v>31945.785029999977</v>
      </c>
      <c r="E17" s="34">
        <v>2363.1990799999994</v>
      </c>
      <c r="F17" s="34">
        <v>32371.705839999995</v>
      </c>
      <c r="G17" s="34">
        <v>44716.547801512083</v>
      </c>
      <c r="H17" s="34">
        <v>19038.299669999979</v>
      </c>
      <c r="I17" s="34">
        <v>12499.690339999997</v>
      </c>
      <c r="J17" s="34">
        <v>202.84460999999999</v>
      </c>
      <c r="K17" s="34">
        <v>1620.8432199999997</v>
      </c>
      <c r="L17" s="34">
        <v>10401.313699999997</v>
      </c>
      <c r="M17" s="34">
        <v>8688.3980399999964</v>
      </c>
      <c r="N17" s="34">
        <v>819.7043799999999</v>
      </c>
      <c r="O17" s="34">
        <v>1931.025820000001</v>
      </c>
      <c r="P17" s="34">
        <v>4.3683200000000006</v>
      </c>
      <c r="Q17" s="34">
        <v>37864.894789999969</v>
      </c>
      <c r="R17" s="34">
        <v>53397.656759999918</v>
      </c>
      <c r="S17" s="34">
        <v>26846.693589999984</v>
      </c>
      <c r="T17" s="34">
        <v>2879.5278299999995</v>
      </c>
      <c r="U17" s="267">
        <v>0</v>
      </c>
      <c r="V17" s="34">
        <v>3981.4815100000037</v>
      </c>
      <c r="W17" s="267">
        <v>11.163110000000001</v>
      </c>
      <c r="X17" s="267">
        <v>58.637130000000006</v>
      </c>
      <c r="Y17" s="34">
        <f t="shared" si="2"/>
        <v>305915.32635151193</v>
      </c>
      <c r="AA17" s="77"/>
    </row>
    <row r="18" spans="1:27" ht="13.8" x14ac:dyDescent="0.25">
      <c r="A18" s="40"/>
      <c r="B18" s="40" t="s">
        <v>7</v>
      </c>
      <c r="C18" s="34">
        <v>14976.011149999998</v>
      </c>
      <c r="D18" s="34">
        <v>35900.965560000011</v>
      </c>
      <c r="E18" s="34">
        <v>3043.7497500000004</v>
      </c>
      <c r="F18" s="34">
        <v>33124.379459999996</v>
      </c>
      <c r="G18" s="34">
        <v>49600.188791975837</v>
      </c>
      <c r="H18" s="34">
        <v>16559.847590000005</v>
      </c>
      <c r="I18" s="34">
        <v>12622.970620000015</v>
      </c>
      <c r="J18" s="34">
        <v>533.51261000000011</v>
      </c>
      <c r="K18" s="34">
        <v>3192.9446300000009</v>
      </c>
      <c r="L18" s="34">
        <v>7973.81916</v>
      </c>
      <c r="M18" s="34">
        <v>12201.258350000011</v>
      </c>
      <c r="N18" s="34">
        <v>1717.8092399999996</v>
      </c>
      <c r="O18" s="34">
        <v>2357.7570400000009</v>
      </c>
      <c r="P18" s="34">
        <v>73.900759999999991</v>
      </c>
      <c r="Q18" s="34">
        <v>36772.133740000019</v>
      </c>
      <c r="R18" s="34">
        <v>102698.38924999992</v>
      </c>
      <c r="S18" s="34">
        <v>33533.760810000007</v>
      </c>
      <c r="T18" s="34">
        <v>2914.9166199999981</v>
      </c>
      <c r="U18" s="267">
        <v>45.346600000000009</v>
      </c>
      <c r="V18" s="34">
        <v>5495.9793400000035</v>
      </c>
      <c r="W18" s="267">
        <v>0</v>
      </c>
      <c r="X18" s="267">
        <v>173.49822</v>
      </c>
      <c r="Y18" s="34">
        <f t="shared" si="2"/>
        <v>375513.13929197588</v>
      </c>
      <c r="AA18" s="77"/>
    </row>
    <row r="19" spans="1:27" ht="13.8" x14ac:dyDescent="0.25">
      <c r="A19" s="40"/>
      <c r="B19" s="40" t="s">
        <v>69</v>
      </c>
      <c r="C19" s="34">
        <v>12866.909609999999</v>
      </c>
      <c r="D19" s="34">
        <v>32978.551999999996</v>
      </c>
      <c r="E19" s="34">
        <v>4251.2766899999997</v>
      </c>
      <c r="F19" s="34">
        <v>34054.704810000003</v>
      </c>
      <c r="G19" s="34">
        <v>70846.907740997791</v>
      </c>
      <c r="H19" s="34">
        <v>13246.345579999994</v>
      </c>
      <c r="I19" s="34">
        <v>14051.56464999998</v>
      </c>
      <c r="J19" s="34">
        <v>618.72710000000006</v>
      </c>
      <c r="K19" s="34">
        <v>2281.1846700000006</v>
      </c>
      <c r="L19" s="34">
        <v>19682.416720000001</v>
      </c>
      <c r="M19" s="34">
        <v>6439.0907500000021</v>
      </c>
      <c r="N19" s="34">
        <v>2077.8569900000011</v>
      </c>
      <c r="O19" s="34">
        <v>4811.2287200000001</v>
      </c>
      <c r="P19" s="34">
        <v>8.6752400000000005</v>
      </c>
      <c r="Q19" s="34">
        <v>38448.669879999899</v>
      </c>
      <c r="R19" s="34">
        <v>62043.226699999985</v>
      </c>
      <c r="S19" s="34">
        <v>42500.539589999971</v>
      </c>
      <c r="T19" s="34">
        <v>1010.3817500000007</v>
      </c>
      <c r="U19" s="267">
        <v>0</v>
      </c>
      <c r="V19" s="34">
        <v>2869.7620200000006</v>
      </c>
      <c r="W19" s="267">
        <v>8.4628700000000006</v>
      </c>
      <c r="X19" s="267">
        <v>427.96667000000002</v>
      </c>
      <c r="Y19" s="34">
        <f t="shared" si="2"/>
        <v>365524.45075099764</v>
      </c>
      <c r="AA19" s="77"/>
    </row>
    <row r="20" spans="1:27" ht="13.8" x14ac:dyDescent="0.25">
      <c r="A20" s="40"/>
      <c r="B20" s="40" t="s">
        <v>70</v>
      </c>
      <c r="C20" s="34">
        <v>12823.206959999996</v>
      </c>
      <c r="D20" s="34">
        <v>18393.84187</v>
      </c>
      <c r="E20" s="34">
        <v>4294.8330899999992</v>
      </c>
      <c r="F20" s="34">
        <v>43082.531730000046</v>
      </c>
      <c r="G20" s="34">
        <v>111707.1117133481</v>
      </c>
      <c r="H20" s="34">
        <v>16535.232350000002</v>
      </c>
      <c r="I20" s="34">
        <v>19150.899989999973</v>
      </c>
      <c r="J20" s="34">
        <v>817.53135000000009</v>
      </c>
      <c r="K20" s="34">
        <v>2690.4709399999997</v>
      </c>
      <c r="L20" s="34">
        <v>15518.965579999996</v>
      </c>
      <c r="M20" s="34">
        <v>7767.1540699999978</v>
      </c>
      <c r="N20" s="34">
        <v>1999.0413699999995</v>
      </c>
      <c r="O20" s="34">
        <v>2075.6570899999992</v>
      </c>
      <c r="P20" s="34">
        <v>8.5395499999999984</v>
      </c>
      <c r="Q20" s="34">
        <v>49418.029879999987</v>
      </c>
      <c r="R20" s="34">
        <v>96660.848400000221</v>
      </c>
      <c r="S20" s="34">
        <v>57256.784179999973</v>
      </c>
      <c r="T20" s="34">
        <v>2961.3302500000009</v>
      </c>
      <c r="U20" s="267">
        <v>0</v>
      </c>
      <c r="V20" s="34">
        <v>5060.1216600000016</v>
      </c>
      <c r="W20" s="267">
        <v>0.23798</v>
      </c>
      <c r="X20" s="267">
        <v>0</v>
      </c>
      <c r="Y20" s="34">
        <f t="shared" si="2"/>
        <v>468222.37000334827</v>
      </c>
      <c r="AA20" s="77"/>
    </row>
    <row r="21" spans="1:27" ht="13.8" x14ac:dyDescent="0.25">
      <c r="A21" s="40"/>
      <c r="B21" s="40" t="s">
        <v>73</v>
      </c>
      <c r="C21" s="34">
        <v>16105.688939999995</v>
      </c>
      <c r="D21" s="34">
        <v>44261.26875000001</v>
      </c>
      <c r="E21" s="34">
        <v>2338.0459600000008</v>
      </c>
      <c r="F21" s="34">
        <v>32319.831389999948</v>
      </c>
      <c r="G21" s="34">
        <v>103490.13515477788</v>
      </c>
      <c r="H21" s="34">
        <v>16956.280890000013</v>
      </c>
      <c r="I21" s="34">
        <v>16784.836339999994</v>
      </c>
      <c r="J21" s="34">
        <v>448.16187999999994</v>
      </c>
      <c r="K21" s="34">
        <v>3592.1268800000007</v>
      </c>
      <c r="L21" s="34">
        <v>12139.662900000018</v>
      </c>
      <c r="M21" s="34">
        <v>5591.3685700000033</v>
      </c>
      <c r="N21" s="34">
        <v>1430.7151100000001</v>
      </c>
      <c r="O21" s="34">
        <v>2941.8053699999987</v>
      </c>
      <c r="P21" s="34">
        <v>5.4942100000000007</v>
      </c>
      <c r="Q21" s="34">
        <v>32559.265069999994</v>
      </c>
      <c r="R21" s="34">
        <v>94130.556180000043</v>
      </c>
      <c r="S21" s="34">
        <v>37819.871389999927</v>
      </c>
      <c r="T21" s="34">
        <v>2170.4254299999998</v>
      </c>
      <c r="U21" s="267">
        <v>217.59374</v>
      </c>
      <c r="V21" s="34">
        <v>5118.2554600000039</v>
      </c>
      <c r="W21" s="267">
        <v>4.3502200000000002</v>
      </c>
      <c r="X21" s="267">
        <v>0</v>
      </c>
      <c r="Y21" s="34">
        <f t="shared" si="2"/>
        <v>430425.73983477784</v>
      </c>
      <c r="AA21" s="77"/>
    </row>
    <row r="22" spans="1:27" ht="13.8" x14ac:dyDescent="0.25">
      <c r="A22" s="40"/>
      <c r="B22" s="40" t="s">
        <v>63</v>
      </c>
      <c r="C22" s="34">
        <v>12817.525139999994</v>
      </c>
      <c r="D22" s="34">
        <v>36216.546580000009</v>
      </c>
      <c r="E22" s="34">
        <v>1628.3093100000003</v>
      </c>
      <c r="F22" s="34">
        <v>31197.309760000007</v>
      </c>
      <c r="G22" s="34">
        <v>46231.391563290839</v>
      </c>
      <c r="H22" s="34">
        <v>13949.528670000012</v>
      </c>
      <c r="I22" s="34">
        <v>9365.8813899999896</v>
      </c>
      <c r="J22" s="34">
        <v>510.3556199999997</v>
      </c>
      <c r="K22" s="34">
        <v>2447.6018700000009</v>
      </c>
      <c r="L22" s="34">
        <v>8926.9864499999949</v>
      </c>
      <c r="M22" s="34">
        <v>7349.6994200000008</v>
      </c>
      <c r="N22" s="34">
        <v>4529.5402200000008</v>
      </c>
      <c r="O22" s="34">
        <v>1678.4231799999995</v>
      </c>
      <c r="P22" s="34">
        <v>398.90851999999995</v>
      </c>
      <c r="Q22" s="34">
        <v>36730.291210000039</v>
      </c>
      <c r="R22" s="34">
        <v>78495.230799999976</v>
      </c>
      <c r="S22" s="34">
        <v>26534.353540000011</v>
      </c>
      <c r="T22" s="34">
        <v>1063.8387799999998</v>
      </c>
      <c r="U22" s="267">
        <v>0</v>
      </c>
      <c r="V22" s="34">
        <v>5014.9483700000028</v>
      </c>
      <c r="W22" s="267">
        <v>36.348269999999999</v>
      </c>
      <c r="X22" s="267">
        <v>0</v>
      </c>
      <c r="Y22" s="34">
        <f t="shared" si="2"/>
        <v>325123.01866329083</v>
      </c>
      <c r="AA22" s="77"/>
    </row>
    <row r="23" spans="1:27" ht="13.8" x14ac:dyDescent="0.25">
      <c r="A23" s="34"/>
      <c r="B23" s="40" t="s">
        <v>64</v>
      </c>
      <c r="C23" s="34">
        <v>11152.984429999999</v>
      </c>
      <c r="D23" s="34">
        <v>46241.646840000009</v>
      </c>
      <c r="E23" s="34">
        <v>3186.0031299999996</v>
      </c>
      <c r="F23" s="34">
        <v>34992.976030000027</v>
      </c>
      <c r="G23" s="34">
        <v>37200.796810159256</v>
      </c>
      <c r="H23" s="34">
        <v>17864.00519</v>
      </c>
      <c r="I23" s="34">
        <v>16403.089949999994</v>
      </c>
      <c r="J23" s="34">
        <v>422.5405199999999</v>
      </c>
      <c r="K23" s="34">
        <v>2373.0543600000001</v>
      </c>
      <c r="L23" s="34">
        <v>12956.479789999998</v>
      </c>
      <c r="M23" s="34">
        <v>6366.338319999998</v>
      </c>
      <c r="N23" s="34">
        <v>1501.8060199999998</v>
      </c>
      <c r="O23" s="34">
        <v>2069.225539999999</v>
      </c>
      <c r="P23" s="34">
        <v>31.667770000000001</v>
      </c>
      <c r="Q23" s="34">
        <v>35899.815150000017</v>
      </c>
      <c r="R23" s="34">
        <v>88819.09513999999</v>
      </c>
      <c r="S23" s="34">
        <v>30954.710289999999</v>
      </c>
      <c r="T23" s="34">
        <v>2859.2281599999997</v>
      </c>
      <c r="U23" s="267">
        <v>0</v>
      </c>
      <c r="V23" s="34">
        <v>4031.8936999999951</v>
      </c>
      <c r="W23" s="267">
        <v>0</v>
      </c>
      <c r="X23" s="267">
        <v>0</v>
      </c>
      <c r="Y23" s="34">
        <f t="shared" si="2"/>
        <v>355327.35714015929</v>
      </c>
      <c r="AA23" s="77"/>
    </row>
    <row r="24" spans="1:27" ht="13.8" x14ac:dyDescent="0.25">
      <c r="A24" s="40"/>
      <c r="B24" s="40" t="s">
        <v>65</v>
      </c>
      <c r="C24" s="34">
        <v>15715.552980000002</v>
      </c>
      <c r="D24" s="34">
        <v>65271.011840000006</v>
      </c>
      <c r="E24" s="34">
        <v>3346.0072499999997</v>
      </c>
      <c r="F24" s="34">
        <v>37492.178679999968</v>
      </c>
      <c r="G24" s="34">
        <v>59024.355887530844</v>
      </c>
      <c r="H24" s="34">
        <v>13487.821579999994</v>
      </c>
      <c r="I24" s="34">
        <v>13829.242280000028</v>
      </c>
      <c r="J24" s="34">
        <v>505.65115000000014</v>
      </c>
      <c r="K24" s="34">
        <v>2451.4515700000002</v>
      </c>
      <c r="L24" s="34">
        <v>11245.462579999998</v>
      </c>
      <c r="M24" s="34">
        <v>7154.9719799999975</v>
      </c>
      <c r="N24" s="34">
        <v>1365.2838200000001</v>
      </c>
      <c r="O24" s="34">
        <v>2842.9957999999988</v>
      </c>
      <c r="P24" s="34">
        <v>36.856409999999997</v>
      </c>
      <c r="Q24" s="34">
        <v>32686.79964000003</v>
      </c>
      <c r="R24" s="34">
        <v>74672.657399999996</v>
      </c>
      <c r="S24" s="34">
        <v>33899.04258999999</v>
      </c>
      <c r="T24" s="34">
        <v>3994.4640400000003</v>
      </c>
      <c r="U24" s="267">
        <v>0</v>
      </c>
      <c r="V24" s="34">
        <v>7160.6548300000013</v>
      </c>
      <c r="W24" s="267">
        <v>24.851990000000001</v>
      </c>
      <c r="X24" s="267">
        <v>0</v>
      </c>
      <c r="Y24" s="34">
        <f t="shared" si="2"/>
        <v>386207.3142975308</v>
      </c>
      <c r="AA24" s="77"/>
    </row>
    <row r="25" spans="1:27" ht="13.8" x14ac:dyDescent="0.25">
      <c r="A25" s="40"/>
      <c r="B25" s="40" t="s">
        <v>66</v>
      </c>
      <c r="C25" s="34">
        <v>21462.794730000001</v>
      </c>
      <c r="D25" s="34">
        <v>34900.586599999981</v>
      </c>
      <c r="E25" s="34">
        <v>2433.9313500000003</v>
      </c>
      <c r="F25" s="34">
        <v>38800.082639999957</v>
      </c>
      <c r="G25" s="34">
        <v>95577.150765401035</v>
      </c>
      <c r="H25" s="34">
        <v>17359.164549999987</v>
      </c>
      <c r="I25" s="34">
        <v>15924.70638</v>
      </c>
      <c r="J25" s="34">
        <v>377.10688000000005</v>
      </c>
      <c r="K25" s="34">
        <v>2039.0380900000007</v>
      </c>
      <c r="L25" s="34">
        <v>7839.2639000000026</v>
      </c>
      <c r="M25" s="34">
        <v>10006.237359999994</v>
      </c>
      <c r="N25" s="34">
        <v>1664.4774000000004</v>
      </c>
      <c r="O25" s="34">
        <v>3596.3532699999978</v>
      </c>
      <c r="P25" s="34">
        <v>22.243610000000004</v>
      </c>
      <c r="Q25" s="34">
        <v>37367.426119999967</v>
      </c>
      <c r="R25" s="34">
        <v>64679.80083</v>
      </c>
      <c r="S25" s="34">
        <v>329830.92274000018</v>
      </c>
      <c r="T25" s="34">
        <v>1371.3115000000003</v>
      </c>
      <c r="U25" s="267">
        <v>0</v>
      </c>
      <c r="V25" s="34">
        <v>5003.3725300000015</v>
      </c>
      <c r="W25" s="267">
        <v>11.301119999999999</v>
      </c>
      <c r="X25" s="267">
        <v>0</v>
      </c>
      <c r="Y25" s="34">
        <f t="shared" si="2"/>
        <v>690267.27236540115</v>
      </c>
      <c r="AA25" s="77"/>
    </row>
    <row r="26" spans="1:27" ht="13.8" x14ac:dyDescent="0.25">
      <c r="A26" s="40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67"/>
      <c r="V26" s="34"/>
      <c r="W26" s="267"/>
      <c r="X26" s="267"/>
      <c r="Y26" s="34"/>
      <c r="AA26" s="77"/>
    </row>
    <row r="27" spans="1:27" ht="13.8" x14ac:dyDescent="0.25">
      <c r="A27" s="42">
        <v>2019</v>
      </c>
      <c r="B27" s="40" t="s">
        <v>71</v>
      </c>
      <c r="C27" s="34">
        <v>10829.72025</v>
      </c>
      <c r="D27" s="34">
        <v>28206.157250000022</v>
      </c>
      <c r="E27" s="34">
        <v>2090.7225599999997</v>
      </c>
      <c r="F27" s="34">
        <v>31004.90802999997</v>
      </c>
      <c r="G27" s="34">
        <v>89768.981377036878</v>
      </c>
      <c r="H27" s="34">
        <v>15181.195179999992</v>
      </c>
      <c r="I27" s="34">
        <v>12263.078469999995</v>
      </c>
      <c r="J27" s="34">
        <v>228.07720999999992</v>
      </c>
      <c r="K27" s="34">
        <v>1420.9673100000005</v>
      </c>
      <c r="L27" s="34">
        <v>17826.010979999985</v>
      </c>
      <c r="M27" s="34">
        <v>8994.4704700000002</v>
      </c>
      <c r="N27" s="34">
        <v>1051.8180299999999</v>
      </c>
      <c r="O27" s="34">
        <v>2106.4009200000005</v>
      </c>
      <c r="P27" s="34">
        <v>12.3361</v>
      </c>
      <c r="Q27" s="34">
        <v>19377.92184000001</v>
      </c>
      <c r="R27" s="34">
        <v>52508.291519999984</v>
      </c>
      <c r="S27" s="34">
        <v>24989.093499999999</v>
      </c>
      <c r="T27" s="34">
        <v>2894.6783600000012</v>
      </c>
      <c r="U27" s="267">
        <v>0</v>
      </c>
      <c r="V27" s="34">
        <v>3552.6714900000024</v>
      </c>
      <c r="W27" s="267">
        <v>0</v>
      </c>
      <c r="X27" s="267">
        <v>0</v>
      </c>
      <c r="Y27" s="34">
        <f t="shared" si="2"/>
        <v>324307.50084703683</v>
      </c>
    </row>
    <row r="28" spans="1:27" ht="13.8" x14ac:dyDescent="0.25">
      <c r="A28" s="40"/>
      <c r="B28" s="40" t="s">
        <v>72</v>
      </c>
      <c r="C28" s="34">
        <v>8556.76541</v>
      </c>
      <c r="D28" s="34">
        <v>23532.929550000008</v>
      </c>
      <c r="E28" s="34">
        <v>2658.6502599999999</v>
      </c>
      <c r="F28" s="34">
        <v>24139.199849999994</v>
      </c>
      <c r="G28" s="34">
        <v>32639.068499901809</v>
      </c>
      <c r="H28" s="34">
        <v>12770.660209999998</v>
      </c>
      <c r="I28" s="34">
        <v>12669.618440000007</v>
      </c>
      <c r="J28" s="34">
        <v>350.81555000000003</v>
      </c>
      <c r="K28" s="34">
        <v>1593.4251199999999</v>
      </c>
      <c r="L28" s="34">
        <v>13867.457950000005</v>
      </c>
      <c r="M28" s="34">
        <v>6433.8305699999955</v>
      </c>
      <c r="N28" s="34">
        <v>1131.9817800000001</v>
      </c>
      <c r="O28" s="34">
        <v>3333.1281299999996</v>
      </c>
      <c r="P28" s="34">
        <v>19.5059</v>
      </c>
      <c r="Q28" s="34">
        <v>32906.73483999999</v>
      </c>
      <c r="R28" s="34">
        <v>62210.901550000002</v>
      </c>
      <c r="S28" s="34">
        <v>20144.86633999999</v>
      </c>
      <c r="T28" s="34">
        <v>51191.310800000014</v>
      </c>
      <c r="U28" s="267">
        <v>0</v>
      </c>
      <c r="V28" s="34">
        <v>4897.3717900000029</v>
      </c>
      <c r="W28" s="34">
        <v>1.0347200000000001</v>
      </c>
      <c r="X28" s="267">
        <v>0</v>
      </c>
      <c r="Y28" s="34">
        <f t="shared" si="2"/>
        <v>315049.25725990179</v>
      </c>
    </row>
    <row r="29" spans="1:27" ht="13.8" x14ac:dyDescent="0.25">
      <c r="A29" s="40"/>
      <c r="B29" s="40" t="s">
        <v>67</v>
      </c>
      <c r="C29" s="34">
        <v>13297.830890000001</v>
      </c>
      <c r="D29" s="34">
        <v>31612.834309999991</v>
      </c>
      <c r="E29" s="34">
        <v>3118.5634599999998</v>
      </c>
      <c r="F29" s="34">
        <v>42211.206494999991</v>
      </c>
      <c r="G29" s="34">
        <v>137375.83068331235</v>
      </c>
      <c r="H29" s="34">
        <v>17029.320059999995</v>
      </c>
      <c r="I29" s="34">
        <v>9127.1744399999934</v>
      </c>
      <c r="J29" s="34">
        <v>191.88499999999993</v>
      </c>
      <c r="K29" s="34">
        <v>1735.3783700000001</v>
      </c>
      <c r="L29" s="34">
        <v>8391.6769799999965</v>
      </c>
      <c r="M29" s="34">
        <v>8040.9013700000023</v>
      </c>
      <c r="N29" s="34">
        <v>1129.3040099999998</v>
      </c>
      <c r="O29" s="34">
        <v>3231.6736699999997</v>
      </c>
      <c r="P29" s="34">
        <v>79.286059999999992</v>
      </c>
      <c r="Q29" s="34">
        <v>27857.4643</v>
      </c>
      <c r="R29" s="34">
        <v>57919.852139999901</v>
      </c>
      <c r="S29" s="34">
        <v>20998.198809999994</v>
      </c>
      <c r="T29" s="34">
        <v>2504.1230500000011</v>
      </c>
      <c r="U29" s="34">
        <v>21.142709999999997</v>
      </c>
      <c r="V29" s="34">
        <v>5364.7868799999987</v>
      </c>
      <c r="W29" s="34">
        <v>0.24593000000000001</v>
      </c>
      <c r="X29" s="267">
        <v>0.28067999999999993</v>
      </c>
      <c r="Y29" s="34">
        <f>SUM(C29:X29)</f>
        <v>391238.96029831219</v>
      </c>
    </row>
    <row r="30" spans="1:27" ht="13.8" x14ac:dyDescent="0.25">
      <c r="A30" s="40"/>
      <c r="B30" s="35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7" x14ac:dyDescent="0.25">
      <c r="A31" s="41" t="s">
        <v>75</v>
      </c>
      <c r="B31" s="205" t="s">
        <v>126</v>
      </c>
      <c r="C31" s="205"/>
      <c r="D31" s="205"/>
      <c r="E31" s="205"/>
      <c r="F31" s="205"/>
      <c r="G31" s="205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7" ht="13.8" x14ac:dyDescent="0.25">
      <c r="A32" s="41"/>
      <c r="B32" s="111"/>
      <c r="C32" s="34"/>
      <c r="D32" s="34"/>
      <c r="E32" s="34"/>
      <c r="F32" s="34"/>
      <c r="G32" s="3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1:24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x14ac:dyDescent="0.2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x14ac:dyDescent="0.2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x14ac:dyDescent="0.2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x14ac:dyDescent="0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x14ac:dyDescent="0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x14ac:dyDescent="0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x14ac:dyDescent="0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24" x14ac:dyDescent="0.2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1:24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x14ac:dyDescent="0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x14ac:dyDescent="0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x14ac:dyDescent="0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</row>
    <row r="118" spans="1:24" x14ac:dyDescent="0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x14ac:dyDescent="0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x14ac:dyDescent="0.2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</row>
    <row r="122" spans="1:24" x14ac:dyDescent="0.2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1:24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</row>
    <row r="124" spans="1:24" x14ac:dyDescent="0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1:24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</row>
  </sheetData>
  <mergeCells count="8">
    <mergeCell ref="B31:G31"/>
    <mergeCell ref="A5:B5"/>
    <mergeCell ref="A3:B4"/>
    <mergeCell ref="A6:B6"/>
    <mergeCell ref="A1:B2"/>
    <mergeCell ref="C1:Y1"/>
    <mergeCell ref="D2:Y2"/>
    <mergeCell ref="Y3:Y4"/>
  </mergeCells>
  <pageMargins left="0.70866141732283472" right="0.11811023622047245" top="0.74803149606299213" bottom="0.74803149606299213" header="0.31496062992125984" footer="0.31496062992125984"/>
  <pageSetup paperSiz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26"/>
  <sheetViews>
    <sheetView zoomScale="110" zoomScaleNormal="110" workbookViewId="0">
      <pane xSplit="2" ySplit="5" topLeftCell="C18" activePane="bottomRight" state="frozen"/>
      <selection pane="topRight" activeCell="C1" sqref="C1"/>
      <selection pane="bottomLeft" activeCell="A8" sqref="A8"/>
      <selection pane="bottomRight" activeCell="H16" sqref="H16"/>
    </sheetView>
  </sheetViews>
  <sheetFormatPr defaultColWidth="9.109375" defaultRowHeight="13.2" x14ac:dyDescent="0.25"/>
  <cols>
    <col min="1" max="1" width="9.44140625" style="1" customWidth="1"/>
    <col min="2" max="2" width="9.5546875" style="1" bestFit="1" customWidth="1"/>
    <col min="3" max="3" width="12.21875" style="1" bestFit="1" customWidth="1"/>
    <col min="4" max="4" width="9.109375" style="1" bestFit="1" customWidth="1"/>
    <col min="5" max="5" width="12.33203125" style="1" bestFit="1" customWidth="1"/>
    <col min="6" max="6" width="15.33203125" style="1" bestFit="1" customWidth="1"/>
    <col min="7" max="7" width="8.21875" style="1" bestFit="1" customWidth="1"/>
    <col min="8" max="8" width="12.5546875" style="78" bestFit="1" customWidth="1"/>
    <col min="9" max="9" width="8.6640625" style="1" bestFit="1" customWidth="1"/>
    <col min="10" max="10" width="15.109375" style="1" bestFit="1" customWidth="1"/>
    <col min="11" max="12" width="13.77734375" style="1" bestFit="1" customWidth="1"/>
    <col min="13" max="13" width="11.77734375" style="1" bestFit="1" customWidth="1"/>
    <col min="14" max="14" width="11.5546875" style="1" bestFit="1" customWidth="1"/>
    <col min="15" max="15" width="15" style="1" bestFit="1" customWidth="1"/>
    <col min="16" max="16" width="17.109375" style="1" bestFit="1" customWidth="1"/>
    <col min="17" max="17" width="10.77734375" style="1" bestFit="1" customWidth="1"/>
    <col min="18" max="18" width="18.33203125" style="1" customWidth="1"/>
    <col min="19" max="19" width="16.21875" style="1" bestFit="1" customWidth="1"/>
    <col min="20" max="20" width="20.5546875" style="1" customWidth="1"/>
    <col min="21" max="21" width="16.21875" style="1" bestFit="1" customWidth="1"/>
    <col min="22" max="22" width="12.88671875" style="1" bestFit="1" customWidth="1"/>
    <col min="23" max="23" width="11.77734375" style="1" bestFit="1" customWidth="1"/>
    <col min="24" max="24" width="6.6640625" style="45" bestFit="1" customWidth="1"/>
    <col min="25" max="25" width="9.109375" style="45" bestFit="1" customWidth="1"/>
    <col min="26" max="26" width="9.109375" style="45"/>
    <col min="27" max="27" width="14.5546875" style="1" bestFit="1" customWidth="1"/>
    <col min="28" max="28" width="13.109375" style="1" bestFit="1" customWidth="1"/>
    <col min="29" max="29" width="9.109375" style="1"/>
    <col min="30" max="30" width="9.109375" style="1" customWidth="1"/>
    <col min="31" max="16384" width="9.109375" style="1"/>
  </cols>
  <sheetData>
    <row r="1" spans="1:32" ht="16.5" customHeight="1" x14ac:dyDescent="0.3">
      <c r="A1" s="232" t="s">
        <v>52</v>
      </c>
      <c r="B1" s="193"/>
      <c r="C1" s="229" t="s">
        <v>108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1"/>
    </row>
    <row r="2" spans="1:32" ht="16.5" customHeight="1" x14ac:dyDescent="0.3">
      <c r="A2" s="196"/>
      <c r="B2" s="197"/>
      <c r="C2" s="282" t="s">
        <v>145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57"/>
    </row>
    <row r="3" spans="1:32" s="23" customFormat="1" ht="14.25" customHeight="1" x14ac:dyDescent="0.25">
      <c r="A3" s="224" t="s">
        <v>97</v>
      </c>
      <c r="B3" s="225"/>
      <c r="C3" s="23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92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126" t="s">
        <v>48</v>
      </c>
      <c r="V3" s="23" t="s">
        <v>26</v>
      </c>
      <c r="W3" s="23" t="s">
        <v>49</v>
      </c>
      <c r="X3" s="45" t="s">
        <v>50</v>
      </c>
      <c r="Y3" s="233" t="s">
        <v>2</v>
      </c>
      <c r="Z3" s="60"/>
    </row>
    <row r="4" spans="1:32" s="3" customFormat="1" ht="54.75" customHeight="1" x14ac:dyDescent="0.25">
      <c r="A4" s="225"/>
      <c r="B4" s="225"/>
      <c r="C4" s="2" t="s">
        <v>77</v>
      </c>
      <c r="D4" s="2" t="s">
        <v>78</v>
      </c>
      <c r="E4" s="2" t="s">
        <v>79</v>
      </c>
      <c r="F4" s="2" t="s">
        <v>104</v>
      </c>
      <c r="G4" s="2" t="s">
        <v>80</v>
      </c>
      <c r="H4" s="82" t="s">
        <v>81</v>
      </c>
      <c r="I4" s="2" t="s">
        <v>82</v>
      </c>
      <c r="J4" s="2" t="s">
        <v>83</v>
      </c>
      <c r="K4" s="2" t="s">
        <v>84</v>
      </c>
      <c r="L4" s="2" t="s">
        <v>85</v>
      </c>
      <c r="M4" s="2" t="s">
        <v>86</v>
      </c>
      <c r="N4" s="2" t="s">
        <v>87</v>
      </c>
      <c r="O4" s="2" t="s">
        <v>88</v>
      </c>
      <c r="P4" s="2" t="s">
        <v>89</v>
      </c>
      <c r="Q4" s="2" t="s">
        <v>90</v>
      </c>
      <c r="R4" s="2" t="s">
        <v>91</v>
      </c>
      <c r="S4" s="2" t="s">
        <v>92</v>
      </c>
      <c r="T4" s="2" t="s">
        <v>93</v>
      </c>
      <c r="U4" s="2" t="s">
        <v>94</v>
      </c>
      <c r="V4" s="2" t="s">
        <v>95</v>
      </c>
      <c r="W4" s="2" t="s">
        <v>96</v>
      </c>
      <c r="X4" s="61" t="s">
        <v>27</v>
      </c>
      <c r="Y4" s="234"/>
      <c r="Z4" s="62"/>
    </row>
    <row r="5" spans="1:32" s="4" customFormat="1" ht="21" customHeight="1" x14ac:dyDescent="0.25">
      <c r="A5" s="226" t="s">
        <v>101</v>
      </c>
      <c r="B5" s="226"/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85" t="s">
        <v>33</v>
      </c>
      <c r="I5" s="4" t="s">
        <v>34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39</v>
      </c>
      <c r="O5" s="4" t="s">
        <v>40</v>
      </c>
      <c r="P5" s="4" t="s">
        <v>41</v>
      </c>
      <c r="Q5" s="4" t="s">
        <v>42</v>
      </c>
      <c r="R5" s="4" t="s">
        <v>43</v>
      </c>
      <c r="S5" s="4" t="s">
        <v>44</v>
      </c>
      <c r="T5" s="4" t="s">
        <v>45</v>
      </c>
      <c r="U5" s="4" t="s">
        <v>51</v>
      </c>
      <c r="V5" s="4" t="s">
        <v>46</v>
      </c>
      <c r="W5" s="4" t="s">
        <v>56</v>
      </c>
      <c r="X5" s="57" t="s">
        <v>137</v>
      </c>
      <c r="Y5" s="57"/>
      <c r="Z5" s="57"/>
    </row>
    <row r="6" spans="1:32" s="4" customFormat="1" ht="21" customHeight="1" x14ac:dyDescent="0.25">
      <c r="A6" s="227" t="s">
        <v>120</v>
      </c>
      <c r="B6" s="228"/>
      <c r="H6" s="85"/>
      <c r="X6" s="63"/>
      <c r="Y6" s="57"/>
      <c r="Z6" s="57"/>
    </row>
    <row r="7" spans="1:32" s="4" customFormat="1" ht="13.8" customHeight="1" x14ac:dyDescent="0.25">
      <c r="A7" s="87">
        <v>2015</v>
      </c>
      <c r="B7" s="140"/>
      <c r="C7" s="274">
        <v>304381.22200000001</v>
      </c>
      <c r="D7" s="274">
        <v>82994.349000000002</v>
      </c>
      <c r="E7" s="274">
        <v>270941.13900000002</v>
      </c>
      <c r="F7" s="274">
        <v>135161.37899999999</v>
      </c>
      <c r="G7" s="274">
        <v>21472.071</v>
      </c>
      <c r="H7" s="270">
        <v>310.279</v>
      </c>
      <c r="I7" s="274">
        <v>164.738</v>
      </c>
      <c r="J7" s="274">
        <v>0</v>
      </c>
      <c r="K7" s="274">
        <v>2284655.2740000002</v>
      </c>
      <c r="L7" s="274">
        <v>192.97200000000001</v>
      </c>
      <c r="M7" s="274">
        <v>20.521000000000001</v>
      </c>
      <c r="N7" s="274">
        <v>0.13600000000000001</v>
      </c>
      <c r="O7" s="274">
        <v>40.966000000000001</v>
      </c>
      <c r="P7" s="274">
        <v>19779.846000000001</v>
      </c>
      <c r="Q7" s="274">
        <v>2245.33</v>
      </c>
      <c r="R7" s="274">
        <v>38355.930999999997</v>
      </c>
      <c r="S7" s="274">
        <v>9033.1650000000009</v>
      </c>
      <c r="T7" s="274">
        <v>4108.0060000000003</v>
      </c>
      <c r="U7" s="274">
        <v>923.56299999999999</v>
      </c>
      <c r="V7" s="274">
        <v>1271.5309999999999</v>
      </c>
      <c r="W7" s="274">
        <v>0</v>
      </c>
      <c r="X7" s="278">
        <v>17</v>
      </c>
      <c r="Y7" s="278">
        <f>SUM(C7:X7)</f>
        <v>3176069.4180000005</v>
      </c>
      <c r="Z7" s="59"/>
      <c r="AA7" s="273"/>
      <c r="AB7" s="93"/>
    </row>
    <row r="8" spans="1:32" s="4" customFormat="1" ht="13.2" customHeight="1" x14ac:dyDescent="0.25">
      <c r="A8" s="87">
        <v>2016</v>
      </c>
      <c r="B8" s="56"/>
      <c r="C8" s="278">
        <v>295001.70400000003</v>
      </c>
      <c r="D8" s="278">
        <v>94409.987999999998</v>
      </c>
      <c r="E8" s="278">
        <v>299535.90899999999</v>
      </c>
      <c r="F8" s="278">
        <v>150477.07199999999</v>
      </c>
      <c r="G8" s="278">
        <v>5331.9579999999996</v>
      </c>
      <c r="H8" s="270">
        <v>314.76900000000001</v>
      </c>
      <c r="I8" s="278">
        <v>145.917</v>
      </c>
      <c r="J8" s="278">
        <v>0</v>
      </c>
      <c r="K8" s="278">
        <v>2553183.4210000001</v>
      </c>
      <c r="L8" s="278">
        <v>155.01400000000001</v>
      </c>
      <c r="M8" s="278">
        <v>250.61099999999999</v>
      </c>
      <c r="N8" s="278">
        <v>15.382999999999999</v>
      </c>
      <c r="O8" s="278">
        <v>66</v>
      </c>
      <c r="P8" s="278">
        <v>18051.159</v>
      </c>
      <c r="Q8" s="278">
        <v>3713.5010000000002</v>
      </c>
      <c r="R8" s="278">
        <v>33595.353000000003</v>
      </c>
      <c r="S8" s="278">
        <v>10984.39</v>
      </c>
      <c r="T8" s="278">
        <v>4433.42</v>
      </c>
      <c r="U8" s="278">
        <v>669.64499999999998</v>
      </c>
      <c r="V8" s="278">
        <v>133.11199999999999</v>
      </c>
      <c r="W8" s="278">
        <v>0.16</v>
      </c>
      <c r="X8" s="278">
        <v>0</v>
      </c>
      <c r="Y8" s="278">
        <f t="shared" ref="Y8:Y10" si="0">SUM(C8:X8)</f>
        <v>3470468.4860000005</v>
      </c>
      <c r="Z8" s="59"/>
      <c r="AA8" s="273"/>
      <c r="AB8" s="93"/>
      <c r="AC8" s="98"/>
      <c r="AD8" s="121"/>
      <c r="AE8" s="121"/>
      <c r="AF8" s="121"/>
    </row>
    <row r="9" spans="1:32" s="70" customFormat="1" ht="14.4" x14ac:dyDescent="0.3">
      <c r="A9" s="161">
        <v>2017</v>
      </c>
      <c r="B9" s="163"/>
      <c r="C9" s="274">
        <v>403781.65899999999</v>
      </c>
      <c r="D9" s="274">
        <v>118256.94</v>
      </c>
      <c r="E9" s="274">
        <v>312460.12900000002</v>
      </c>
      <c r="F9" s="274">
        <v>96141.4</v>
      </c>
      <c r="G9" s="274">
        <v>165178.13500000001</v>
      </c>
      <c r="H9" s="274">
        <v>454.84300000000002</v>
      </c>
      <c r="I9" s="274">
        <v>205.548</v>
      </c>
      <c r="J9" s="274">
        <v>0</v>
      </c>
      <c r="K9" s="274">
        <v>2782105.3670000001</v>
      </c>
      <c r="L9" s="274">
        <v>3.1890000000000001</v>
      </c>
      <c r="M9" s="274">
        <v>191.75399999999999</v>
      </c>
      <c r="N9" s="274">
        <v>0.127</v>
      </c>
      <c r="O9" s="274">
        <v>45.406999999999996</v>
      </c>
      <c r="P9" s="274">
        <v>25709.842000000001</v>
      </c>
      <c r="Q9" s="274">
        <v>3593.4850000000001</v>
      </c>
      <c r="R9" s="274">
        <v>19702.451000000001</v>
      </c>
      <c r="S9" s="274">
        <v>4043.4369999999999</v>
      </c>
      <c r="T9" s="274">
        <v>2474.7809999999999</v>
      </c>
      <c r="U9" s="274">
        <v>0.7</v>
      </c>
      <c r="V9" s="274">
        <v>429.45299999999997</v>
      </c>
      <c r="W9" s="274">
        <v>0</v>
      </c>
      <c r="X9" s="274">
        <v>0</v>
      </c>
      <c r="Y9" s="278">
        <f t="shared" si="0"/>
        <v>3934778.6470000003</v>
      </c>
      <c r="Z9" s="17"/>
      <c r="AA9" s="273"/>
      <c r="AB9" s="110"/>
    </row>
    <row r="10" spans="1:32" s="70" customFormat="1" ht="14.4" x14ac:dyDescent="0.3">
      <c r="A10" s="138">
        <v>2018</v>
      </c>
      <c r="B10" s="141"/>
      <c r="C10" s="274">
        <f>SUM(C14:C25)</f>
        <v>269769.74817462184</v>
      </c>
      <c r="D10" s="274">
        <f t="shared" ref="D10:X10" si="1">SUM(D14:D25)</f>
        <v>57147.159699999997</v>
      </c>
      <c r="E10" s="274">
        <f t="shared" si="1"/>
        <v>258690.82024999999</v>
      </c>
      <c r="F10" s="274">
        <f t="shared" si="1"/>
        <v>332339.85608</v>
      </c>
      <c r="G10" s="274">
        <f t="shared" si="1"/>
        <v>169513.11468</v>
      </c>
      <c r="H10" s="274">
        <f t="shared" si="1"/>
        <v>575.27355</v>
      </c>
      <c r="I10" s="274">
        <f t="shared" si="1"/>
        <v>394.81415999999996</v>
      </c>
      <c r="J10" s="274">
        <f t="shared" si="1"/>
        <v>0.6</v>
      </c>
      <c r="K10" s="274">
        <f t="shared" si="1"/>
        <v>3397507.7894100002</v>
      </c>
      <c r="L10" s="274">
        <f t="shared" si="1"/>
        <v>13.41573</v>
      </c>
      <c r="M10" s="274">
        <f t="shared" si="1"/>
        <v>98.201530000000005</v>
      </c>
      <c r="N10" s="274">
        <f t="shared" si="1"/>
        <v>0</v>
      </c>
      <c r="O10" s="274">
        <f t="shared" si="1"/>
        <v>3.18275</v>
      </c>
      <c r="P10" s="274">
        <f t="shared" si="1"/>
        <v>25479.541730000001</v>
      </c>
      <c r="Q10" s="274">
        <f t="shared" si="1"/>
        <v>2934.3281700000002</v>
      </c>
      <c r="R10" s="274">
        <f t="shared" si="1"/>
        <v>3907.8339099999998</v>
      </c>
      <c r="S10" s="274">
        <f t="shared" si="1"/>
        <v>475.94542999999999</v>
      </c>
      <c r="T10" s="274">
        <f t="shared" si="1"/>
        <v>1298.0072399999999</v>
      </c>
      <c r="U10" s="274">
        <f t="shared" si="1"/>
        <v>0</v>
      </c>
      <c r="V10" s="274">
        <f t="shared" si="1"/>
        <v>1816.22648</v>
      </c>
      <c r="W10" s="274">
        <f t="shared" si="1"/>
        <v>0</v>
      </c>
      <c r="X10" s="274">
        <f t="shared" si="1"/>
        <v>0</v>
      </c>
      <c r="Y10" s="278">
        <f t="shared" si="0"/>
        <v>4521965.8589746207</v>
      </c>
      <c r="Z10" s="17"/>
      <c r="AA10" s="273"/>
      <c r="AB10" s="110"/>
    </row>
    <row r="11" spans="1:32" s="70" customFormat="1" ht="14.4" x14ac:dyDescent="0.3">
      <c r="A11" s="138" t="s">
        <v>187</v>
      </c>
      <c r="B11" s="141"/>
      <c r="C11" s="274">
        <f>SUM(C27:C29)</f>
        <v>36141.380609999993</v>
      </c>
      <c r="D11" s="274">
        <f t="shared" ref="D11:X11" si="2">SUM(D27:D29)</f>
        <v>1764.45</v>
      </c>
      <c r="E11" s="274">
        <f t="shared" si="2"/>
        <v>56351.029720000006</v>
      </c>
      <c r="F11" s="274">
        <f t="shared" si="2"/>
        <v>95174.796319999994</v>
      </c>
      <c r="G11" s="274">
        <f t="shared" si="2"/>
        <v>21345.29984</v>
      </c>
      <c r="H11" s="274">
        <f t="shared" si="2"/>
        <v>46.42512</v>
      </c>
      <c r="I11" s="274">
        <f t="shared" si="2"/>
        <v>0</v>
      </c>
      <c r="J11" s="274">
        <f t="shared" si="2"/>
        <v>0</v>
      </c>
      <c r="K11" s="274">
        <f t="shared" si="2"/>
        <v>878539.34447000071</v>
      </c>
      <c r="L11" s="274">
        <f t="shared" si="2"/>
        <v>274.96516000000003</v>
      </c>
      <c r="M11" s="274">
        <f t="shared" si="2"/>
        <v>82.866</v>
      </c>
      <c r="N11" s="274">
        <f t="shared" si="2"/>
        <v>4.6399999999999997</v>
      </c>
      <c r="O11" s="274">
        <f t="shared" si="2"/>
        <v>0</v>
      </c>
      <c r="P11" s="274">
        <f t="shared" si="2"/>
        <v>901.31999999999994</v>
      </c>
      <c r="Q11" s="274">
        <f t="shared" si="2"/>
        <v>8910.1146000000008</v>
      </c>
      <c r="R11" s="274">
        <f t="shared" si="2"/>
        <v>5801.6631200000002</v>
      </c>
      <c r="S11" s="274">
        <f t="shared" si="2"/>
        <v>398.10608999999999</v>
      </c>
      <c r="T11" s="274">
        <f t="shared" si="2"/>
        <v>2.9550999999999998</v>
      </c>
      <c r="U11" s="274">
        <f t="shared" si="2"/>
        <v>0</v>
      </c>
      <c r="V11" s="274">
        <f t="shared" si="2"/>
        <v>576.62554999999998</v>
      </c>
      <c r="W11" s="274">
        <f t="shared" si="2"/>
        <v>0</v>
      </c>
      <c r="X11" s="274">
        <f t="shared" si="2"/>
        <v>0</v>
      </c>
      <c r="Y11" s="278">
        <f>SUM(Y27:Y29)</f>
        <v>1106315.9817000008</v>
      </c>
      <c r="Z11" s="17"/>
      <c r="AA11" s="273"/>
      <c r="AB11" s="110"/>
    </row>
    <row r="12" spans="1:32" s="70" customFormat="1" ht="14.4" x14ac:dyDescent="0.3">
      <c r="A12" s="117"/>
      <c r="B12" s="127"/>
      <c r="C12" s="44"/>
      <c r="D12" s="44"/>
      <c r="E12" s="44"/>
      <c r="F12" s="44"/>
      <c r="G12" s="44"/>
      <c r="H12" s="7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50"/>
      <c r="AA12" s="110"/>
      <c r="AB12" s="110"/>
    </row>
    <row r="13" spans="1:32" s="24" customFormat="1" ht="17.399999999999999" x14ac:dyDescent="0.25">
      <c r="A13" s="38" t="s">
        <v>62</v>
      </c>
      <c r="B13" s="39"/>
      <c r="C13" s="279"/>
      <c r="D13" s="279"/>
      <c r="E13" s="279"/>
      <c r="F13" s="279"/>
      <c r="G13" s="279"/>
      <c r="H13" s="280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6"/>
      <c r="X13" s="17"/>
      <c r="Y13" s="59"/>
      <c r="Z13" s="59"/>
      <c r="AA13" s="93"/>
      <c r="AB13" s="93"/>
    </row>
    <row r="14" spans="1:32" s="7" customFormat="1" ht="13.8" x14ac:dyDescent="0.25">
      <c r="A14" s="64" t="s">
        <v>188</v>
      </c>
      <c r="B14" s="40" t="s">
        <v>71</v>
      </c>
      <c r="C14" s="274">
        <v>42183.278729999991</v>
      </c>
      <c r="D14" s="274">
        <v>562.07249000000002</v>
      </c>
      <c r="E14" s="274">
        <v>20100.312290000002</v>
      </c>
      <c r="F14" s="274">
        <v>6162.7502599999998</v>
      </c>
      <c r="G14" s="274">
        <v>11492.49459</v>
      </c>
      <c r="H14" s="267">
        <v>0</v>
      </c>
      <c r="I14" s="274">
        <v>0</v>
      </c>
      <c r="J14" s="274">
        <v>0</v>
      </c>
      <c r="K14" s="274">
        <v>371140.6283300005</v>
      </c>
      <c r="L14" s="274">
        <v>0</v>
      </c>
      <c r="M14" s="274">
        <v>0.25</v>
      </c>
      <c r="N14" s="274">
        <v>0</v>
      </c>
      <c r="O14" s="274">
        <v>0</v>
      </c>
      <c r="P14" s="274">
        <v>4710.09</v>
      </c>
      <c r="Q14" s="274">
        <v>59.56</v>
      </c>
      <c r="R14" s="274">
        <v>55.693400000000004</v>
      </c>
      <c r="S14" s="274">
        <v>0</v>
      </c>
      <c r="T14" s="274">
        <v>462.27916999999997</v>
      </c>
      <c r="U14" s="274">
        <v>0</v>
      </c>
      <c r="V14" s="274">
        <v>0</v>
      </c>
      <c r="W14" s="276">
        <v>0</v>
      </c>
      <c r="X14" s="276">
        <v>0</v>
      </c>
      <c r="Y14" s="17">
        <f>SUM(C14:X14)</f>
        <v>456929.40926000051</v>
      </c>
      <c r="Z14" s="8"/>
      <c r="AA14" s="273"/>
      <c r="AB14" s="93"/>
    </row>
    <row r="15" spans="1:32" s="7" customFormat="1" ht="13.8" x14ac:dyDescent="0.25">
      <c r="A15" s="40"/>
      <c r="B15" s="40" t="s">
        <v>72</v>
      </c>
      <c r="C15" s="274">
        <v>35603.271706771404</v>
      </c>
      <c r="D15" s="274">
        <v>20351.7</v>
      </c>
      <c r="E15" s="274">
        <v>19779.525200000007</v>
      </c>
      <c r="F15" s="274">
        <v>6594.3484299999991</v>
      </c>
      <c r="G15" s="274">
        <v>11081.82934</v>
      </c>
      <c r="H15" s="270">
        <v>324.33052000000004</v>
      </c>
      <c r="I15" s="274">
        <v>0</v>
      </c>
      <c r="J15" s="274">
        <v>0</v>
      </c>
      <c r="K15" s="274">
        <v>249027.99039999934</v>
      </c>
      <c r="L15" s="274">
        <v>0</v>
      </c>
      <c r="M15" s="274">
        <v>0.1</v>
      </c>
      <c r="N15" s="274">
        <v>0</v>
      </c>
      <c r="O15" s="274">
        <v>0</v>
      </c>
      <c r="P15" s="274">
        <v>1164.27</v>
      </c>
      <c r="Q15" s="274">
        <v>117.61816</v>
      </c>
      <c r="R15" s="274">
        <v>34.059739999999998</v>
      </c>
      <c r="S15" s="274">
        <v>72.23111999999999</v>
      </c>
      <c r="T15" s="274">
        <v>0</v>
      </c>
      <c r="U15" s="274">
        <v>0</v>
      </c>
      <c r="V15" s="274">
        <v>2.5499999999999998</v>
      </c>
      <c r="W15" s="276">
        <v>0</v>
      </c>
      <c r="X15" s="276">
        <v>0</v>
      </c>
      <c r="Y15" s="17">
        <f t="shared" ref="Y15:Y29" si="3">SUM(C15:X15)</f>
        <v>344153.82461677078</v>
      </c>
      <c r="Z15" s="8"/>
      <c r="AA15" s="273"/>
      <c r="AB15" s="93"/>
    </row>
    <row r="16" spans="1:32" s="7" customFormat="1" ht="13.8" x14ac:dyDescent="0.25">
      <c r="A16" s="40"/>
      <c r="B16" s="40" t="s">
        <v>67</v>
      </c>
      <c r="C16" s="274">
        <v>44866.920789999989</v>
      </c>
      <c r="D16" s="274">
        <v>4959.76</v>
      </c>
      <c r="E16" s="274">
        <v>20454.73419000001</v>
      </c>
      <c r="F16" s="274">
        <v>5427.5236499999992</v>
      </c>
      <c r="G16" s="274">
        <v>16225.271030000002</v>
      </c>
      <c r="H16" s="267">
        <v>128.86198000000002</v>
      </c>
      <c r="I16" s="274">
        <v>0</v>
      </c>
      <c r="J16" s="274">
        <v>0</v>
      </c>
      <c r="K16" s="274">
        <v>321964.48200999992</v>
      </c>
      <c r="L16" s="274">
        <v>0</v>
      </c>
      <c r="M16" s="274">
        <v>0</v>
      </c>
      <c r="N16" s="274">
        <v>0</v>
      </c>
      <c r="O16" s="274">
        <v>0</v>
      </c>
      <c r="P16" s="274">
        <v>2043.9</v>
      </c>
      <c r="Q16" s="274">
        <v>176.87800000000004</v>
      </c>
      <c r="R16" s="274">
        <v>0</v>
      </c>
      <c r="S16" s="281">
        <v>0</v>
      </c>
      <c r="T16" s="274">
        <v>0</v>
      </c>
      <c r="U16" s="281">
        <v>0</v>
      </c>
      <c r="V16" s="274">
        <v>0</v>
      </c>
      <c r="W16" s="276">
        <v>0</v>
      </c>
      <c r="X16" s="276">
        <v>0</v>
      </c>
      <c r="Y16" s="17">
        <f t="shared" si="3"/>
        <v>416248.33164999995</v>
      </c>
      <c r="Z16" s="8"/>
      <c r="AA16" s="273"/>
      <c r="AB16" s="93"/>
    </row>
    <row r="17" spans="1:28" s="7" customFormat="1" ht="13.8" x14ac:dyDescent="0.25">
      <c r="A17" s="40"/>
      <c r="B17" s="40" t="s">
        <v>68</v>
      </c>
      <c r="C17" s="274">
        <v>67416.61892785049</v>
      </c>
      <c r="D17" s="274">
        <v>11137.55</v>
      </c>
      <c r="E17" s="274">
        <v>6825.6849900000007</v>
      </c>
      <c r="F17" s="274">
        <v>10559.36254</v>
      </c>
      <c r="G17" s="274">
        <v>11049.330449999999</v>
      </c>
      <c r="H17" s="270">
        <v>0.30807999999999996</v>
      </c>
      <c r="I17" s="274">
        <v>0</v>
      </c>
      <c r="J17" s="274">
        <v>0</v>
      </c>
      <c r="K17" s="274">
        <v>304347.80737000034</v>
      </c>
      <c r="L17" s="274">
        <v>0</v>
      </c>
      <c r="M17" s="274">
        <v>0</v>
      </c>
      <c r="N17" s="274">
        <v>0</v>
      </c>
      <c r="O17" s="274">
        <v>0</v>
      </c>
      <c r="P17" s="274">
        <v>1292.5</v>
      </c>
      <c r="Q17" s="274">
        <v>233.14323000000002</v>
      </c>
      <c r="R17" s="274">
        <v>0</v>
      </c>
      <c r="S17" s="274">
        <v>0</v>
      </c>
      <c r="T17" s="274">
        <v>0</v>
      </c>
      <c r="U17" s="274">
        <v>0</v>
      </c>
      <c r="V17" s="274">
        <v>0</v>
      </c>
      <c r="W17" s="276">
        <v>0</v>
      </c>
      <c r="X17" s="276">
        <v>0</v>
      </c>
      <c r="Y17" s="17">
        <f t="shared" si="3"/>
        <v>412862.3055878508</v>
      </c>
      <c r="Z17" s="8"/>
      <c r="AA17" s="273"/>
      <c r="AB17" s="93"/>
    </row>
    <row r="18" spans="1:28" s="7" customFormat="1" ht="13.8" x14ac:dyDescent="0.25">
      <c r="A18" s="40"/>
      <c r="B18" s="40" t="s">
        <v>7</v>
      </c>
      <c r="C18" s="274">
        <v>22144.76829</v>
      </c>
      <c r="D18" s="274">
        <v>824.27857999999992</v>
      </c>
      <c r="E18" s="274">
        <v>31920.70997</v>
      </c>
      <c r="F18" s="274">
        <v>23983.75432</v>
      </c>
      <c r="G18" s="274">
        <v>10450.66001</v>
      </c>
      <c r="H18" s="267">
        <v>64.373910000000009</v>
      </c>
      <c r="I18" s="274">
        <v>13.108889999999999</v>
      </c>
      <c r="J18" s="274">
        <v>0</v>
      </c>
      <c r="K18" s="274">
        <v>285294.56463000021</v>
      </c>
      <c r="L18" s="274">
        <v>0</v>
      </c>
      <c r="M18" s="274">
        <v>0</v>
      </c>
      <c r="N18" s="274">
        <v>0</v>
      </c>
      <c r="O18" s="274">
        <v>0</v>
      </c>
      <c r="P18" s="274">
        <v>1632.6</v>
      </c>
      <c r="Q18" s="274">
        <v>100.83947999999999</v>
      </c>
      <c r="R18" s="274">
        <v>0</v>
      </c>
      <c r="S18" s="274">
        <v>0</v>
      </c>
      <c r="T18" s="274">
        <v>0</v>
      </c>
      <c r="U18" s="274">
        <v>0</v>
      </c>
      <c r="V18" s="274">
        <v>0</v>
      </c>
      <c r="W18" s="276">
        <v>0</v>
      </c>
      <c r="X18" s="276">
        <v>0</v>
      </c>
      <c r="Y18" s="17">
        <f t="shared" si="3"/>
        <v>376429.6580800002</v>
      </c>
      <c r="Z18" s="8"/>
      <c r="AA18" s="273"/>
      <c r="AB18" s="93"/>
    </row>
    <row r="19" spans="1:28" ht="13.8" x14ac:dyDescent="0.25">
      <c r="A19" s="40"/>
      <c r="B19" s="40" t="s">
        <v>69</v>
      </c>
      <c r="C19" s="276">
        <v>26545.873259999997</v>
      </c>
      <c r="D19" s="276">
        <v>231</v>
      </c>
      <c r="E19" s="276">
        <v>29306.845849999998</v>
      </c>
      <c r="F19" s="276">
        <v>13028.63832</v>
      </c>
      <c r="G19" s="276">
        <v>18721.676019999999</v>
      </c>
      <c r="H19" s="270">
        <v>17.291220000000003</v>
      </c>
      <c r="I19" s="276">
        <v>0.99839999999999995</v>
      </c>
      <c r="J19" s="276">
        <v>0</v>
      </c>
      <c r="K19" s="276">
        <v>196707.76578000019</v>
      </c>
      <c r="L19" s="276">
        <v>0</v>
      </c>
      <c r="M19" s="276">
        <v>1</v>
      </c>
      <c r="N19" s="276">
        <v>0</v>
      </c>
      <c r="O19" s="276">
        <v>0</v>
      </c>
      <c r="P19" s="276">
        <v>1722.423</v>
      </c>
      <c r="Q19" s="276">
        <v>222.61156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17">
        <f t="shared" si="3"/>
        <v>286506.12341000017</v>
      </c>
      <c r="Z19" s="8"/>
      <c r="AA19" s="273"/>
      <c r="AB19" s="93"/>
    </row>
    <row r="20" spans="1:28" ht="13.8" x14ac:dyDescent="0.25">
      <c r="A20" s="40"/>
      <c r="B20" s="40" t="s">
        <v>70</v>
      </c>
      <c r="C20" s="276">
        <v>1467.7792400000001</v>
      </c>
      <c r="D20" s="276">
        <v>7448.39</v>
      </c>
      <c r="E20" s="276">
        <v>25629.271120000001</v>
      </c>
      <c r="F20" s="276">
        <v>56948.361930000006</v>
      </c>
      <c r="G20" s="276">
        <v>16233.891960000001</v>
      </c>
      <c r="H20" s="270">
        <v>31.557839999999999</v>
      </c>
      <c r="I20" s="276">
        <v>0</v>
      </c>
      <c r="J20" s="276">
        <v>0</v>
      </c>
      <c r="K20" s="276">
        <v>276632.75676000008</v>
      </c>
      <c r="L20" s="276">
        <v>11</v>
      </c>
      <c r="M20" s="276">
        <v>0.15</v>
      </c>
      <c r="N20" s="276">
        <v>0</v>
      </c>
      <c r="O20" s="276">
        <v>2.9420000000000002</v>
      </c>
      <c r="P20" s="276">
        <v>3220</v>
      </c>
      <c r="Q20" s="276">
        <v>454.97553000000005</v>
      </c>
      <c r="R20" s="276">
        <v>327.30401000000001</v>
      </c>
      <c r="S20" s="276">
        <v>0</v>
      </c>
      <c r="T20" s="276">
        <v>0</v>
      </c>
      <c r="U20" s="276">
        <v>0</v>
      </c>
      <c r="V20" s="276">
        <v>219.82647999999998</v>
      </c>
      <c r="W20" s="276">
        <v>0</v>
      </c>
      <c r="X20" s="276">
        <v>0</v>
      </c>
      <c r="Y20" s="17">
        <f t="shared" si="3"/>
        <v>388628.20687000011</v>
      </c>
      <c r="Z20" s="8"/>
      <c r="AA20" s="273"/>
      <c r="AB20" s="93"/>
    </row>
    <row r="21" spans="1:28" ht="13.8" x14ac:dyDescent="0.25">
      <c r="A21" s="40"/>
      <c r="B21" s="40" t="s">
        <v>73</v>
      </c>
      <c r="C21" s="276">
        <v>1675.9815199999998</v>
      </c>
      <c r="D21" s="276">
        <v>343.54559</v>
      </c>
      <c r="E21" s="276">
        <v>4271.2841399999998</v>
      </c>
      <c r="F21" s="276">
        <v>53632.96112</v>
      </c>
      <c r="G21" s="276">
        <v>5956.6878899999992</v>
      </c>
      <c r="H21" s="270">
        <v>0</v>
      </c>
      <c r="I21" s="276">
        <v>0</v>
      </c>
      <c r="J21" s="276">
        <v>0</v>
      </c>
      <c r="K21" s="276">
        <v>233642.86391000057</v>
      </c>
      <c r="L21" s="276">
        <v>0.12092</v>
      </c>
      <c r="M21" s="276">
        <v>42.910699999999999</v>
      </c>
      <c r="N21" s="276">
        <v>0</v>
      </c>
      <c r="O21" s="276">
        <v>0.12092</v>
      </c>
      <c r="P21" s="276">
        <v>3511.4430000000002</v>
      </c>
      <c r="Q21" s="276">
        <v>109.81601000000001</v>
      </c>
      <c r="R21" s="276">
        <v>583.59613999999999</v>
      </c>
      <c r="S21" s="276">
        <v>130</v>
      </c>
      <c r="T21" s="276">
        <v>0</v>
      </c>
      <c r="U21" s="276">
        <v>0</v>
      </c>
      <c r="V21" s="276">
        <v>4.05</v>
      </c>
      <c r="W21" s="276">
        <v>0</v>
      </c>
      <c r="X21" s="276">
        <v>0</v>
      </c>
      <c r="Y21" s="17">
        <f t="shared" si="3"/>
        <v>303905.38186000061</v>
      </c>
      <c r="Z21" s="8"/>
      <c r="AA21" s="273"/>
      <c r="AB21" s="93"/>
    </row>
    <row r="22" spans="1:28" ht="13.8" x14ac:dyDescent="0.25">
      <c r="A22" s="40"/>
      <c r="B22" s="40" t="s">
        <v>63</v>
      </c>
      <c r="C22" s="276">
        <v>3196.9400399999995</v>
      </c>
      <c r="D22" s="276">
        <v>3122.88</v>
      </c>
      <c r="E22" s="276">
        <v>32695.744630000001</v>
      </c>
      <c r="F22" s="276">
        <v>45585.20478</v>
      </c>
      <c r="G22" s="276">
        <v>17563.035940000002</v>
      </c>
      <c r="H22" s="267">
        <v>0</v>
      </c>
      <c r="I22" s="276">
        <v>343.13706000000002</v>
      </c>
      <c r="J22" s="276">
        <v>0.6</v>
      </c>
      <c r="K22" s="276">
        <v>297118.21593999962</v>
      </c>
      <c r="L22" s="276">
        <v>0</v>
      </c>
      <c r="M22" s="276">
        <v>26.021000000000001</v>
      </c>
      <c r="N22" s="276">
        <v>0</v>
      </c>
      <c r="O22" s="276">
        <v>0</v>
      </c>
      <c r="P22" s="276">
        <v>2129.7257300000001</v>
      </c>
      <c r="Q22" s="276">
        <v>142.22287</v>
      </c>
      <c r="R22" s="276">
        <v>22.131239999999998</v>
      </c>
      <c r="S22" s="276">
        <v>17.156849999999999</v>
      </c>
      <c r="T22" s="276">
        <v>0.6</v>
      </c>
      <c r="U22" s="276">
        <v>0</v>
      </c>
      <c r="V22" s="276">
        <v>792.6</v>
      </c>
      <c r="W22" s="276">
        <v>0</v>
      </c>
      <c r="X22" s="276">
        <v>0</v>
      </c>
      <c r="Y22" s="17">
        <f t="shared" si="3"/>
        <v>402756.21607999963</v>
      </c>
      <c r="Z22" s="8"/>
      <c r="AA22" s="273"/>
      <c r="AB22" s="93"/>
    </row>
    <row r="23" spans="1:28" ht="13.8" x14ac:dyDescent="0.25">
      <c r="A23" s="34"/>
      <c r="B23" s="40" t="s">
        <v>64</v>
      </c>
      <c r="C23" s="276">
        <v>689.62873999999999</v>
      </c>
      <c r="D23" s="276">
        <v>422.96104000000003</v>
      </c>
      <c r="E23" s="276">
        <v>34746.010920000001</v>
      </c>
      <c r="F23" s="276">
        <v>29787.734020000004</v>
      </c>
      <c r="G23" s="276">
        <v>16686.320880000003</v>
      </c>
      <c r="H23" s="267">
        <v>3.2</v>
      </c>
      <c r="I23" s="276">
        <v>37.274999999999999</v>
      </c>
      <c r="J23" s="276">
        <v>0</v>
      </c>
      <c r="K23" s="276">
        <v>394562.38941000059</v>
      </c>
      <c r="L23" s="276">
        <v>0</v>
      </c>
      <c r="M23" s="276">
        <v>0.96983000000000008</v>
      </c>
      <c r="N23" s="276">
        <v>0</v>
      </c>
      <c r="O23" s="276">
        <v>0.11982999999999999</v>
      </c>
      <c r="P23" s="276">
        <v>1298.1199999999999</v>
      </c>
      <c r="Q23" s="276">
        <v>428.74715000000003</v>
      </c>
      <c r="R23" s="276">
        <v>2579.9371599999999</v>
      </c>
      <c r="S23" s="276">
        <v>18.867940000000001</v>
      </c>
      <c r="T23" s="276">
        <v>0.16406999999999999</v>
      </c>
      <c r="U23" s="276">
        <v>0</v>
      </c>
      <c r="V23" s="276">
        <v>1.53</v>
      </c>
      <c r="W23" s="276">
        <v>0</v>
      </c>
      <c r="X23" s="276">
        <v>0</v>
      </c>
      <c r="Y23" s="17">
        <f t="shared" si="3"/>
        <v>481263.97599000059</v>
      </c>
      <c r="Z23" s="8"/>
      <c r="AA23" s="273"/>
      <c r="AB23" s="93"/>
    </row>
    <row r="24" spans="1:28" ht="13.8" x14ac:dyDescent="0.25">
      <c r="A24" s="40"/>
      <c r="B24" s="40" t="s">
        <v>65</v>
      </c>
      <c r="C24" s="276">
        <v>8791.1599100000003</v>
      </c>
      <c r="D24" s="276">
        <v>7493.3119999999999</v>
      </c>
      <c r="E24" s="276">
        <v>6171.9385699999993</v>
      </c>
      <c r="F24" s="276">
        <v>51812.387869999991</v>
      </c>
      <c r="G24" s="276">
        <v>17193.072830000001</v>
      </c>
      <c r="H24" s="267">
        <v>0.15</v>
      </c>
      <c r="I24" s="276">
        <v>0</v>
      </c>
      <c r="J24" s="276">
        <v>0</v>
      </c>
      <c r="K24" s="276">
        <v>349772.7987499992</v>
      </c>
      <c r="L24" s="276">
        <v>0.5</v>
      </c>
      <c r="M24" s="276">
        <v>7.35</v>
      </c>
      <c r="N24" s="276">
        <v>0</v>
      </c>
      <c r="O24" s="276">
        <v>0</v>
      </c>
      <c r="P24" s="276">
        <v>2148.5</v>
      </c>
      <c r="Q24" s="276">
        <v>726.51878999999997</v>
      </c>
      <c r="R24" s="276">
        <v>275.73768000000001</v>
      </c>
      <c r="S24" s="276">
        <v>211.39544000000001</v>
      </c>
      <c r="T24" s="276">
        <v>88.442999999999998</v>
      </c>
      <c r="U24" s="276">
        <v>0</v>
      </c>
      <c r="V24" s="276">
        <v>790</v>
      </c>
      <c r="W24" s="276">
        <v>0</v>
      </c>
      <c r="X24" s="276">
        <v>0</v>
      </c>
      <c r="Y24" s="17">
        <f t="shared" si="3"/>
        <v>445483.2648399992</v>
      </c>
      <c r="Z24" s="8"/>
      <c r="AA24" s="273"/>
      <c r="AB24" s="93"/>
    </row>
    <row r="25" spans="1:28" ht="13.8" x14ac:dyDescent="0.25">
      <c r="A25" s="40"/>
      <c r="B25" s="40" t="s">
        <v>66</v>
      </c>
      <c r="C25" s="276">
        <v>15187.52702</v>
      </c>
      <c r="D25" s="276">
        <v>249.71</v>
      </c>
      <c r="E25" s="276">
        <v>26788.758379999999</v>
      </c>
      <c r="F25" s="276">
        <v>28816.828840000006</v>
      </c>
      <c r="G25" s="276">
        <v>16858.843739999997</v>
      </c>
      <c r="H25" s="267">
        <v>5.2</v>
      </c>
      <c r="I25" s="276">
        <v>0.29481000000000002</v>
      </c>
      <c r="J25" s="276">
        <v>0</v>
      </c>
      <c r="K25" s="276">
        <v>117295.52611999981</v>
      </c>
      <c r="L25" s="276">
        <v>1.79481</v>
      </c>
      <c r="M25" s="276">
        <v>19.45</v>
      </c>
      <c r="N25" s="276">
        <v>0</v>
      </c>
      <c r="O25" s="276">
        <v>0</v>
      </c>
      <c r="P25" s="276">
        <v>605.97</v>
      </c>
      <c r="Q25" s="276">
        <v>161.39739</v>
      </c>
      <c r="R25" s="276">
        <v>29.37454</v>
      </c>
      <c r="S25" s="276">
        <v>26.294079999999997</v>
      </c>
      <c r="T25" s="276">
        <v>746.52099999999996</v>
      </c>
      <c r="U25" s="276">
        <v>0</v>
      </c>
      <c r="V25" s="276">
        <v>5.67</v>
      </c>
      <c r="W25" s="276">
        <v>0</v>
      </c>
      <c r="X25" s="276">
        <v>0</v>
      </c>
      <c r="Y25" s="17">
        <f t="shared" si="3"/>
        <v>206799.1607299998</v>
      </c>
      <c r="Z25" s="8"/>
      <c r="AA25" s="273"/>
      <c r="AB25" s="93"/>
    </row>
    <row r="26" spans="1:28" ht="13.8" x14ac:dyDescent="0.25">
      <c r="A26" s="40"/>
      <c r="B26" s="40"/>
      <c r="C26" s="11"/>
      <c r="D26" s="11"/>
      <c r="E26" s="11"/>
      <c r="F26" s="11"/>
      <c r="G26" s="276"/>
      <c r="H26" s="267"/>
      <c r="I26" s="276"/>
      <c r="J26" s="276"/>
      <c r="K26" s="11"/>
      <c r="L26" s="11"/>
      <c r="M26" s="276"/>
      <c r="N26" s="276"/>
      <c r="O26" s="276"/>
      <c r="P26" s="11"/>
      <c r="Q26" s="11"/>
      <c r="R26" s="276"/>
      <c r="S26" s="11"/>
      <c r="T26" s="276"/>
      <c r="U26" s="276"/>
      <c r="V26" s="276"/>
      <c r="W26" s="276"/>
      <c r="X26" s="268"/>
      <c r="Y26" s="17"/>
      <c r="Z26" s="8"/>
      <c r="AA26" s="273"/>
      <c r="AB26" s="93"/>
    </row>
    <row r="27" spans="1:28" ht="13.8" x14ac:dyDescent="0.25">
      <c r="A27" s="64" t="s">
        <v>189</v>
      </c>
      <c r="B27" s="40" t="s">
        <v>71</v>
      </c>
      <c r="C27" s="11">
        <v>26239.899659999999</v>
      </c>
      <c r="D27" s="11">
        <v>604</v>
      </c>
      <c r="E27" s="11">
        <v>21191.434510000003</v>
      </c>
      <c r="F27" s="11">
        <v>17820.059920000003</v>
      </c>
      <c r="G27" s="11">
        <v>5633.8170800000007</v>
      </c>
      <c r="H27" s="34">
        <v>42.325119999999998</v>
      </c>
      <c r="I27" s="276">
        <v>0</v>
      </c>
      <c r="J27" s="276">
        <v>0</v>
      </c>
      <c r="K27" s="11">
        <v>316475.84464000037</v>
      </c>
      <c r="L27" s="276">
        <v>164</v>
      </c>
      <c r="M27" s="276">
        <v>54.054000000000002</v>
      </c>
      <c r="N27" s="276">
        <v>0</v>
      </c>
      <c r="O27" s="276">
        <v>0</v>
      </c>
      <c r="P27" s="11">
        <v>401.32</v>
      </c>
      <c r="Q27" s="11">
        <v>563.68778999999995</v>
      </c>
      <c r="R27" s="11">
        <v>4186.4998900000001</v>
      </c>
      <c r="S27" s="276">
        <v>364.27893</v>
      </c>
      <c r="T27" s="276">
        <v>0</v>
      </c>
      <c r="U27" s="276">
        <v>0</v>
      </c>
      <c r="V27" s="276">
        <v>10.289</v>
      </c>
      <c r="W27" s="276">
        <v>0</v>
      </c>
      <c r="X27" s="276">
        <v>0</v>
      </c>
      <c r="Y27" s="17">
        <f t="shared" si="3"/>
        <v>393751.51054000028</v>
      </c>
      <c r="Z27" s="8"/>
      <c r="AA27" s="93"/>
      <c r="AB27" s="93"/>
    </row>
    <row r="28" spans="1:28" ht="13.8" x14ac:dyDescent="0.25">
      <c r="A28" s="40"/>
      <c r="B28" s="40" t="s">
        <v>72</v>
      </c>
      <c r="C28" s="11">
        <v>2728.7062700000001</v>
      </c>
      <c r="D28" s="11">
        <v>735.45</v>
      </c>
      <c r="E28" s="11">
        <v>3596.5712199999998</v>
      </c>
      <c r="F28" s="11">
        <v>40440.303159999989</v>
      </c>
      <c r="G28" s="11">
        <v>5116.6746000000003</v>
      </c>
      <c r="H28" s="276">
        <v>0</v>
      </c>
      <c r="I28" s="276">
        <v>0</v>
      </c>
      <c r="J28" s="276">
        <v>0</v>
      </c>
      <c r="K28" s="11">
        <v>299708.92099000048</v>
      </c>
      <c r="L28" s="276">
        <v>64.36</v>
      </c>
      <c r="M28" s="276">
        <v>16.032</v>
      </c>
      <c r="N28" s="276">
        <v>4.6399999999999997</v>
      </c>
      <c r="O28" s="276">
        <v>0</v>
      </c>
      <c r="P28" s="11">
        <v>500</v>
      </c>
      <c r="Q28" s="11">
        <v>201.02885000000003</v>
      </c>
      <c r="R28" s="11">
        <v>1615.1632299999999</v>
      </c>
      <c r="S28" s="11">
        <v>33.827160000000006</v>
      </c>
      <c r="T28" s="276">
        <v>0</v>
      </c>
      <c r="U28" s="276">
        <v>0</v>
      </c>
      <c r="V28" s="276">
        <v>557.39859000000001</v>
      </c>
      <c r="W28" s="276">
        <v>0</v>
      </c>
      <c r="X28" s="276">
        <v>0</v>
      </c>
      <c r="Y28" s="17">
        <f t="shared" si="3"/>
        <v>355319.07607000048</v>
      </c>
      <c r="Z28" s="8"/>
      <c r="AA28" s="93"/>
      <c r="AB28" s="93"/>
    </row>
    <row r="29" spans="1:28" ht="13.8" x14ac:dyDescent="0.25">
      <c r="A29" s="40"/>
      <c r="B29" s="40" t="s">
        <v>67</v>
      </c>
      <c r="C29" s="11">
        <v>7172.7746799999986</v>
      </c>
      <c r="D29" s="11">
        <v>425</v>
      </c>
      <c r="E29" s="11">
        <v>31563.023990000002</v>
      </c>
      <c r="F29" s="11">
        <v>36914.433239999998</v>
      </c>
      <c r="G29" s="11">
        <v>10594.80816</v>
      </c>
      <c r="H29" s="34">
        <v>4.0999999999999996</v>
      </c>
      <c r="I29" s="276">
        <v>0</v>
      </c>
      <c r="J29" s="276">
        <v>0</v>
      </c>
      <c r="K29" s="11">
        <v>262354.57883999986</v>
      </c>
      <c r="L29" s="276">
        <v>46.605160000000005</v>
      </c>
      <c r="M29" s="276">
        <v>12.78</v>
      </c>
      <c r="N29" s="276">
        <v>0</v>
      </c>
      <c r="O29" s="276">
        <v>0</v>
      </c>
      <c r="P29" s="276">
        <v>0</v>
      </c>
      <c r="Q29" s="11">
        <v>8145.3979600000011</v>
      </c>
      <c r="R29" s="276">
        <v>0</v>
      </c>
      <c r="S29" s="276">
        <v>0</v>
      </c>
      <c r="T29" s="11">
        <v>2.9550999999999998</v>
      </c>
      <c r="U29" s="276">
        <v>0</v>
      </c>
      <c r="V29" s="276">
        <v>8.9379599999999986</v>
      </c>
      <c r="W29" s="276">
        <v>0</v>
      </c>
      <c r="X29" s="276">
        <v>0</v>
      </c>
      <c r="Y29" s="17">
        <f t="shared" si="3"/>
        <v>357245.39508999989</v>
      </c>
      <c r="Z29" s="8"/>
      <c r="AA29" s="11"/>
    </row>
    <row r="30" spans="1:28" ht="13.8" x14ac:dyDescent="0.25">
      <c r="A30" s="40"/>
      <c r="B30" s="40"/>
      <c r="C30" s="11"/>
      <c r="D30" s="11"/>
      <c r="E30" s="11"/>
      <c r="F30" s="11"/>
      <c r="G30" s="11"/>
      <c r="H30" s="3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8"/>
      <c r="Y30" s="8"/>
      <c r="Z30" s="8"/>
      <c r="AA30" s="11"/>
    </row>
    <row r="31" spans="1:28" x14ac:dyDescent="0.25">
      <c r="A31" s="41" t="s">
        <v>75</v>
      </c>
      <c r="B31" s="223" t="s">
        <v>126</v>
      </c>
      <c r="C31" s="223"/>
      <c r="D31" s="223"/>
      <c r="E31" s="223"/>
      <c r="F31" s="223"/>
      <c r="G31" s="223"/>
      <c r="H31" s="8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51"/>
      <c r="Y31" s="51"/>
      <c r="Z31" s="51"/>
    </row>
    <row r="32" spans="1:28" ht="13.8" x14ac:dyDescent="0.25">
      <c r="A32" s="36"/>
      <c r="B32" s="122"/>
      <c r="C32" s="8"/>
      <c r="D32" s="8"/>
      <c r="E32" s="8"/>
      <c r="F32" s="51"/>
      <c r="G32" s="8"/>
      <c r="H32" s="8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1"/>
      <c r="Y32" s="51"/>
      <c r="Z32" s="51"/>
    </row>
    <row r="33" spans="1:26" x14ac:dyDescent="0.25">
      <c r="A33" s="27"/>
      <c r="B33" s="27"/>
      <c r="C33" s="27"/>
      <c r="D33" s="27"/>
      <c r="E33" s="27"/>
      <c r="F33" s="27"/>
      <c r="G33" s="27"/>
      <c r="H33" s="8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51"/>
      <c r="Y33" s="51"/>
      <c r="Z33" s="51"/>
    </row>
    <row r="34" spans="1:26" x14ac:dyDescent="0.25">
      <c r="A34" s="27"/>
      <c r="B34" s="27"/>
      <c r="C34" s="27"/>
      <c r="D34" s="27"/>
      <c r="E34" s="27"/>
      <c r="F34" s="27"/>
      <c r="G34" s="27"/>
      <c r="H34" s="8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1"/>
      <c r="Y34" s="51"/>
      <c r="Z34" s="51"/>
    </row>
    <row r="35" spans="1:26" x14ac:dyDescent="0.25">
      <c r="A35" s="27"/>
      <c r="B35" s="27"/>
      <c r="C35" s="27"/>
      <c r="D35" s="27"/>
      <c r="E35" s="27"/>
      <c r="F35" s="27"/>
      <c r="G35" s="27"/>
      <c r="H35" s="8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51"/>
      <c r="Y35" s="51"/>
      <c r="Z35" s="51"/>
    </row>
    <row r="36" spans="1:26" x14ac:dyDescent="0.25">
      <c r="A36" s="27"/>
      <c r="B36" s="27"/>
      <c r="C36" s="27"/>
      <c r="D36" s="27"/>
      <c r="E36" s="27"/>
      <c r="F36" s="27"/>
      <c r="G36" s="27"/>
      <c r="H36" s="8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1"/>
      <c r="Y36" s="51"/>
      <c r="Z36" s="51"/>
    </row>
    <row r="37" spans="1:26" x14ac:dyDescent="0.25">
      <c r="A37" s="27"/>
      <c r="B37" s="27"/>
      <c r="C37" s="27"/>
      <c r="D37" s="27"/>
      <c r="E37" s="27"/>
      <c r="F37" s="27"/>
      <c r="G37" s="27"/>
      <c r="H37" s="8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1"/>
      <c r="Y37" s="51"/>
      <c r="Z37" s="51"/>
    </row>
    <row r="38" spans="1:26" x14ac:dyDescent="0.25">
      <c r="A38" s="27"/>
      <c r="B38" s="27"/>
      <c r="C38" s="27"/>
      <c r="D38" s="27"/>
      <c r="E38" s="27"/>
      <c r="F38" s="27"/>
      <c r="G38" s="27"/>
      <c r="H38" s="8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1"/>
      <c r="Y38" s="51"/>
      <c r="Z38" s="51"/>
    </row>
    <row r="39" spans="1:26" x14ac:dyDescent="0.25">
      <c r="A39" s="27"/>
      <c r="B39" s="27"/>
      <c r="C39" s="27"/>
      <c r="D39" s="27"/>
      <c r="E39" s="27"/>
      <c r="F39" s="27"/>
      <c r="G39" s="27"/>
      <c r="H39" s="8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1"/>
      <c r="Y39" s="51"/>
      <c r="Z39" s="51"/>
    </row>
    <row r="40" spans="1:26" x14ac:dyDescent="0.25">
      <c r="A40" s="27"/>
      <c r="B40" s="27"/>
      <c r="C40" s="27"/>
      <c r="D40" s="27"/>
      <c r="E40" s="27"/>
      <c r="F40" s="27"/>
      <c r="G40" s="27"/>
      <c r="H40" s="8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1"/>
      <c r="Y40" s="51"/>
      <c r="Z40" s="51"/>
    </row>
    <row r="41" spans="1:26" x14ac:dyDescent="0.25">
      <c r="A41" s="27"/>
      <c r="B41" s="27"/>
      <c r="C41" s="27"/>
      <c r="D41" s="27"/>
      <c r="E41" s="27"/>
      <c r="F41" s="27"/>
      <c r="G41" s="27"/>
      <c r="H41" s="8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1"/>
      <c r="Y41" s="51"/>
      <c r="Z41" s="51"/>
    </row>
    <row r="42" spans="1:26" x14ac:dyDescent="0.25">
      <c r="A42" s="27"/>
      <c r="B42" s="27"/>
      <c r="C42" s="27"/>
      <c r="D42" s="27"/>
      <c r="E42" s="27"/>
      <c r="F42" s="27"/>
      <c r="G42" s="27"/>
      <c r="H42" s="8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1"/>
      <c r="Y42" s="51"/>
      <c r="Z42" s="51"/>
    </row>
    <row r="43" spans="1:26" x14ac:dyDescent="0.25">
      <c r="A43" s="27"/>
      <c r="B43" s="27"/>
      <c r="C43" s="27"/>
      <c r="D43" s="27"/>
      <c r="E43" s="27"/>
      <c r="F43" s="27"/>
      <c r="G43" s="27"/>
      <c r="H43" s="8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1"/>
      <c r="Y43" s="51"/>
      <c r="Z43" s="51"/>
    </row>
    <row r="44" spans="1:26" x14ac:dyDescent="0.25">
      <c r="A44" s="27"/>
      <c r="B44" s="27"/>
      <c r="C44" s="27"/>
      <c r="D44" s="27"/>
      <c r="E44" s="27"/>
      <c r="F44" s="27"/>
      <c r="G44" s="27"/>
      <c r="H44" s="8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1"/>
      <c r="Y44" s="51"/>
      <c r="Z44" s="51"/>
    </row>
    <row r="45" spans="1:26" x14ac:dyDescent="0.25">
      <c r="A45" s="27"/>
      <c r="B45" s="27"/>
      <c r="C45" s="27"/>
      <c r="D45" s="27"/>
      <c r="E45" s="27"/>
      <c r="F45" s="27"/>
      <c r="G45" s="27"/>
      <c r="H45" s="8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1"/>
      <c r="Y45" s="51"/>
      <c r="Z45" s="51"/>
    </row>
    <row r="46" spans="1:26" x14ac:dyDescent="0.25">
      <c r="A46" s="27"/>
      <c r="B46" s="27"/>
      <c r="C46" s="27"/>
      <c r="D46" s="27"/>
      <c r="E46" s="27"/>
      <c r="F46" s="27"/>
      <c r="G46" s="27"/>
      <c r="H46" s="8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51"/>
      <c r="Y46" s="51"/>
      <c r="Z46" s="51"/>
    </row>
    <row r="47" spans="1:26" x14ac:dyDescent="0.25">
      <c r="A47" s="27"/>
      <c r="B47" s="27"/>
      <c r="C47" s="27"/>
      <c r="D47" s="27"/>
      <c r="E47" s="27"/>
      <c r="F47" s="27"/>
      <c r="G47" s="27"/>
      <c r="H47" s="8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51"/>
      <c r="Y47" s="51"/>
      <c r="Z47" s="51"/>
    </row>
    <row r="48" spans="1:26" x14ac:dyDescent="0.25">
      <c r="A48" s="27"/>
      <c r="B48" s="27"/>
      <c r="C48" s="27"/>
      <c r="D48" s="27"/>
      <c r="E48" s="27"/>
      <c r="F48" s="27"/>
      <c r="G48" s="27"/>
      <c r="H48" s="8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1"/>
      <c r="Y48" s="51"/>
      <c r="Z48" s="51"/>
    </row>
    <row r="49" spans="1:26" x14ac:dyDescent="0.25">
      <c r="A49" s="27"/>
      <c r="B49" s="27"/>
      <c r="C49" s="27"/>
      <c r="D49" s="27"/>
      <c r="E49" s="27"/>
      <c r="F49" s="27"/>
      <c r="G49" s="27"/>
      <c r="H49" s="8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1"/>
      <c r="Y49" s="51"/>
      <c r="Z49" s="51"/>
    </row>
    <row r="50" spans="1:26" x14ac:dyDescent="0.25">
      <c r="A50" s="27"/>
      <c r="B50" s="27"/>
      <c r="C50" s="27"/>
      <c r="D50" s="27"/>
      <c r="E50" s="27"/>
      <c r="F50" s="27"/>
      <c r="G50" s="27"/>
      <c r="H50" s="8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1"/>
      <c r="Y50" s="51"/>
      <c r="Z50" s="51"/>
    </row>
    <row r="51" spans="1:26" x14ac:dyDescent="0.25">
      <c r="A51" s="27"/>
      <c r="B51" s="27"/>
      <c r="C51" s="27"/>
      <c r="D51" s="27"/>
      <c r="E51" s="27"/>
      <c r="F51" s="27"/>
      <c r="G51" s="27"/>
      <c r="H51" s="8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51"/>
      <c r="Y51" s="51"/>
      <c r="Z51" s="51"/>
    </row>
    <row r="52" spans="1:26" x14ac:dyDescent="0.25">
      <c r="A52" s="27"/>
      <c r="B52" s="27"/>
      <c r="C52" s="27"/>
      <c r="D52" s="27"/>
      <c r="E52" s="27"/>
      <c r="F52" s="27"/>
      <c r="G52" s="27"/>
      <c r="H52" s="8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51"/>
      <c r="Y52" s="51"/>
      <c r="Z52" s="51"/>
    </row>
    <row r="53" spans="1:26" x14ac:dyDescent="0.25">
      <c r="A53" s="27"/>
      <c r="B53" s="27"/>
      <c r="C53" s="27"/>
      <c r="D53" s="27"/>
      <c r="E53" s="27"/>
      <c r="F53" s="27"/>
      <c r="G53" s="27"/>
      <c r="H53" s="8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1"/>
      <c r="Y53" s="51"/>
      <c r="Z53" s="51"/>
    </row>
    <row r="54" spans="1:26" x14ac:dyDescent="0.25">
      <c r="A54" s="27"/>
      <c r="B54" s="27"/>
      <c r="C54" s="27"/>
      <c r="D54" s="27"/>
      <c r="E54" s="27"/>
      <c r="F54" s="27"/>
      <c r="G54" s="27"/>
      <c r="H54" s="8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1"/>
      <c r="Y54" s="51"/>
      <c r="Z54" s="51"/>
    </row>
    <row r="55" spans="1:26" x14ac:dyDescent="0.25">
      <c r="A55" s="27"/>
      <c r="B55" s="27"/>
      <c r="C55" s="27"/>
      <c r="D55" s="27"/>
      <c r="E55" s="27"/>
      <c r="F55" s="27"/>
      <c r="G55" s="27"/>
      <c r="H55" s="8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51"/>
      <c r="Y55" s="51"/>
      <c r="Z55" s="51"/>
    </row>
    <row r="56" spans="1:26" x14ac:dyDescent="0.25">
      <c r="A56" s="27"/>
      <c r="B56" s="27"/>
      <c r="C56" s="27"/>
      <c r="D56" s="27"/>
      <c r="E56" s="27"/>
      <c r="F56" s="27"/>
      <c r="G56" s="27"/>
      <c r="H56" s="8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51"/>
      <c r="Y56" s="51"/>
      <c r="Z56" s="51"/>
    </row>
    <row r="57" spans="1:26" x14ac:dyDescent="0.25">
      <c r="A57" s="27"/>
      <c r="B57" s="27"/>
      <c r="C57" s="27"/>
      <c r="D57" s="27"/>
      <c r="E57" s="27"/>
      <c r="F57" s="27"/>
      <c r="G57" s="27"/>
      <c r="H57" s="8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51"/>
      <c r="Y57" s="51"/>
      <c r="Z57" s="51"/>
    </row>
    <row r="58" spans="1:26" x14ac:dyDescent="0.25">
      <c r="A58" s="27"/>
      <c r="B58" s="27"/>
      <c r="C58" s="27"/>
      <c r="D58" s="27"/>
      <c r="E58" s="27"/>
      <c r="F58" s="27"/>
      <c r="G58" s="27"/>
      <c r="H58" s="8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51"/>
      <c r="Y58" s="51"/>
      <c r="Z58" s="51"/>
    </row>
    <row r="59" spans="1:26" x14ac:dyDescent="0.25">
      <c r="A59" s="27"/>
      <c r="B59" s="27"/>
      <c r="C59" s="27"/>
      <c r="D59" s="27"/>
      <c r="E59" s="27"/>
      <c r="F59" s="27"/>
      <c r="G59" s="27"/>
      <c r="H59" s="8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1"/>
      <c r="Y59" s="51"/>
      <c r="Z59" s="51"/>
    </row>
    <row r="60" spans="1:26" x14ac:dyDescent="0.25">
      <c r="A60" s="27"/>
      <c r="B60" s="27"/>
      <c r="C60" s="27"/>
      <c r="D60" s="27"/>
      <c r="E60" s="27"/>
      <c r="F60" s="27"/>
      <c r="G60" s="27"/>
      <c r="H60" s="8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1"/>
      <c r="Y60" s="51"/>
      <c r="Z60" s="51"/>
    </row>
    <row r="61" spans="1:26" x14ac:dyDescent="0.25">
      <c r="A61" s="27"/>
      <c r="B61" s="27"/>
      <c r="C61" s="27"/>
      <c r="D61" s="27"/>
      <c r="E61" s="27"/>
      <c r="F61" s="27"/>
      <c r="G61" s="27"/>
      <c r="H61" s="8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51"/>
      <c r="Y61" s="51"/>
      <c r="Z61" s="51"/>
    </row>
    <row r="62" spans="1:26" x14ac:dyDescent="0.25">
      <c r="A62" s="27"/>
      <c r="B62" s="27"/>
      <c r="C62" s="27"/>
      <c r="D62" s="27"/>
      <c r="E62" s="27"/>
      <c r="F62" s="27"/>
      <c r="G62" s="27"/>
      <c r="H62" s="8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51"/>
      <c r="Y62" s="51"/>
      <c r="Z62" s="51"/>
    </row>
    <row r="63" spans="1:26" x14ac:dyDescent="0.25">
      <c r="A63" s="27"/>
      <c r="B63" s="27"/>
      <c r="C63" s="27"/>
      <c r="D63" s="27"/>
      <c r="E63" s="27"/>
      <c r="F63" s="27"/>
      <c r="G63" s="27"/>
      <c r="H63" s="8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51"/>
      <c r="Y63" s="51"/>
      <c r="Z63" s="51"/>
    </row>
    <row r="64" spans="1:26" x14ac:dyDescent="0.25">
      <c r="A64" s="27"/>
      <c r="B64" s="27"/>
      <c r="C64" s="27"/>
      <c r="D64" s="27"/>
      <c r="E64" s="27"/>
      <c r="F64" s="27"/>
      <c r="G64" s="27"/>
      <c r="H64" s="8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51"/>
      <c r="Y64" s="51"/>
      <c r="Z64" s="51"/>
    </row>
    <row r="65" spans="1:26" x14ac:dyDescent="0.25">
      <c r="A65" s="27"/>
      <c r="B65" s="27"/>
      <c r="C65" s="27"/>
      <c r="D65" s="27"/>
      <c r="E65" s="27"/>
      <c r="F65" s="27"/>
      <c r="G65" s="27"/>
      <c r="H65" s="8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51"/>
      <c r="Y65" s="51"/>
      <c r="Z65" s="51"/>
    </row>
    <row r="66" spans="1:26" x14ac:dyDescent="0.25">
      <c r="A66" s="27"/>
      <c r="B66" s="27"/>
      <c r="C66" s="27"/>
      <c r="D66" s="27"/>
      <c r="E66" s="27"/>
      <c r="F66" s="27"/>
      <c r="G66" s="27"/>
      <c r="H66" s="8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51"/>
      <c r="Y66" s="51"/>
      <c r="Z66" s="51"/>
    </row>
    <row r="67" spans="1:26" x14ac:dyDescent="0.25">
      <c r="A67" s="27"/>
      <c r="B67" s="27"/>
      <c r="C67" s="27"/>
      <c r="D67" s="27"/>
      <c r="E67" s="27"/>
      <c r="F67" s="27"/>
      <c r="G67" s="27"/>
      <c r="H67" s="8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51"/>
      <c r="Y67" s="51"/>
      <c r="Z67" s="51"/>
    </row>
    <row r="68" spans="1:26" x14ac:dyDescent="0.25">
      <c r="A68" s="27"/>
      <c r="B68" s="27"/>
      <c r="C68" s="27"/>
      <c r="D68" s="27"/>
      <c r="E68" s="27"/>
      <c r="F68" s="27"/>
      <c r="G68" s="27"/>
      <c r="H68" s="8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51"/>
      <c r="Y68" s="51"/>
      <c r="Z68" s="51"/>
    </row>
    <row r="69" spans="1:26" x14ac:dyDescent="0.25">
      <c r="A69" s="27"/>
      <c r="B69" s="27"/>
      <c r="C69" s="27"/>
      <c r="D69" s="27"/>
      <c r="E69" s="27"/>
      <c r="F69" s="27"/>
      <c r="G69" s="27"/>
      <c r="H69" s="8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51"/>
      <c r="Y69" s="51"/>
      <c r="Z69" s="51"/>
    </row>
    <row r="70" spans="1:26" x14ac:dyDescent="0.25">
      <c r="A70" s="27"/>
      <c r="B70" s="27"/>
      <c r="C70" s="27"/>
      <c r="D70" s="27"/>
      <c r="E70" s="27"/>
      <c r="F70" s="27"/>
      <c r="G70" s="27"/>
      <c r="H70" s="8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51"/>
      <c r="Y70" s="51"/>
      <c r="Z70" s="51"/>
    </row>
    <row r="71" spans="1:26" x14ac:dyDescent="0.25">
      <c r="A71" s="27"/>
      <c r="B71" s="27"/>
      <c r="C71" s="27"/>
      <c r="D71" s="27"/>
      <c r="E71" s="27"/>
      <c r="F71" s="27"/>
      <c r="G71" s="27"/>
      <c r="H71" s="8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51"/>
      <c r="Y71" s="51"/>
      <c r="Z71" s="51"/>
    </row>
    <row r="72" spans="1:26" x14ac:dyDescent="0.25">
      <c r="A72" s="27"/>
      <c r="B72" s="27"/>
      <c r="C72" s="27"/>
      <c r="D72" s="27"/>
      <c r="E72" s="27"/>
      <c r="F72" s="27"/>
      <c r="G72" s="27"/>
      <c r="H72" s="8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51"/>
      <c r="Y72" s="51"/>
      <c r="Z72" s="51"/>
    </row>
    <row r="73" spans="1:26" x14ac:dyDescent="0.25">
      <c r="A73" s="27"/>
      <c r="B73" s="27"/>
      <c r="C73" s="27"/>
      <c r="D73" s="27"/>
      <c r="E73" s="27"/>
      <c r="F73" s="27"/>
      <c r="G73" s="27"/>
      <c r="H73" s="8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51"/>
      <c r="Y73" s="51"/>
      <c r="Z73" s="51"/>
    </row>
    <row r="74" spans="1:26" x14ac:dyDescent="0.25">
      <c r="A74" s="27"/>
      <c r="B74" s="27"/>
      <c r="C74" s="27"/>
      <c r="D74" s="27"/>
      <c r="E74" s="27"/>
      <c r="F74" s="27"/>
      <c r="G74" s="27"/>
      <c r="H74" s="8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51"/>
      <c r="Y74" s="51"/>
      <c r="Z74" s="51"/>
    </row>
    <row r="75" spans="1:26" x14ac:dyDescent="0.25">
      <c r="A75" s="27"/>
      <c r="B75" s="27"/>
      <c r="C75" s="27"/>
      <c r="D75" s="27"/>
      <c r="E75" s="27"/>
      <c r="F75" s="27"/>
      <c r="G75" s="27"/>
      <c r="H75" s="8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1"/>
      <c r="Y75" s="51"/>
      <c r="Z75" s="51"/>
    </row>
    <row r="76" spans="1:26" x14ac:dyDescent="0.25">
      <c r="A76" s="27"/>
      <c r="B76" s="27"/>
      <c r="C76" s="27"/>
      <c r="D76" s="27"/>
      <c r="E76" s="27"/>
      <c r="F76" s="27"/>
      <c r="G76" s="27"/>
      <c r="H76" s="8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51"/>
      <c r="Y76" s="51"/>
      <c r="Z76" s="51"/>
    </row>
    <row r="77" spans="1:26" x14ac:dyDescent="0.25">
      <c r="A77" s="27"/>
      <c r="B77" s="27"/>
      <c r="C77" s="27"/>
      <c r="D77" s="27"/>
      <c r="E77" s="27"/>
      <c r="F77" s="27"/>
      <c r="G77" s="27"/>
      <c r="H77" s="8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51"/>
      <c r="Y77" s="51"/>
      <c r="Z77" s="51"/>
    </row>
    <row r="78" spans="1:26" x14ac:dyDescent="0.25">
      <c r="A78" s="27"/>
      <c r="B78" s="27"/>
      <c r="C78" s="27"/>
      <c r="D78" s="27"/>
      <c r="E78" s="27"/>
      <c r="F78" s="27"/>
      <c r="G78" s="27"/>
      <c r="H78" s="8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51"/>
      <c r="Y78" s="51"/>
      <c r="Z78" s="51"/>
    </row>
    <row r="79" spans="1:26" x14ac:dyDescent="0.25">
      <c r="A79" s="27"/>
      <c r="B79" s="27"/>
      <c r="C79" s="27"/>
      <c r="D79" s="27"/>
      <c r="E79" s="27"/>
      <c r="F79" s="27"/>
      <c r="G79" s="27"/>
      <c r="H79" s="8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51"/>
      <c r="Y79" s="51"/>
      <c r="Z79" s="51"/>
    </row>
    <row r="80" spans="1:26" x14ac:dyDescent="0.25">
      <c r="A80" s="27"/>
      <c r="B80" s="27"/>
      <c r="C80" s="27"/>
      <c r="D80" s="27"/>
      <c r="E80" s="27"/>
      <c r="F80" s="27"/>
      <c r="G80" s="27"/>
      <c r="H80" s="8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51"/>
      <c r="Y80" s="51"/>
      <c r="Z80" s="51"/>
    </row>
    <row r="81" spans="1:26" x14ac:dyDescent="0.25">
      <c r="A81" s="27"/>
      <c r="B81" s="27"/>
      <c r="C81" s="27"/>
      <c r="D81" s="27"/>
      <c r="E81" s="27"/>
      <c r="F81" s="27"/>
      <c r="G81" s="27"/>
      <c r="H81" s="8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51"/>
      <c r="Y81" s="51"/>
      <c r="Z81" s="51"/>
    </row>
    <row r="82" spans="1:26" x14ac:dyDescent="0.25">
      <c r="A82" s="27"/>
      <c r="B82" s="27"/>
      <c r="C82" s="27"/>
      <c r="D82" s="27"/>
      <c r="E82" s="27"/>
      <c r="F82" s="27"/>
      <c r="G82" s="27"/>
      <c r="H82" s="8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51"/>
      <c r="Y82" s="51"/>
      <c r="Z82" s="51"/>
    </row>
    <row r="83" spans="1:26" x14ac:dyDescent="0.25">
      <c r="A83" s="27"/>
      <c r="B83" s="27"/>
      <c r="C83" s="27"/>
      <c r="D83" s="27"/>
      <c r="E83" s="27"/>
      <c r="F83" s="27"/>
      <c r="G83" s="27"/>
      <c r="H83" s="8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51"/>
      <c r="Y83" s="51"/>
      <c r="Z83" s="51"/>
    </row>
    <row r="84" spans="1:26" x14ac:dyDescent="0.25">
      <c r="A84" s="27"/>
      <c r="B84" s="27"/>
      <c r="C84" s="27"/>
      <c r="D84" s="27"/>
      <c r="E84" s="27"/>
      <c r="F84" s="27"/>
      <c r="G84" s="27"/>
      <c r="H84" s="8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51"/>
      <c r="Y84" s="51"/>
      <c r="Z84" s="51"/>
    </row>
    <row r="85" spans="1:26" x14ac:dyDescent="0.25">
      <c r="A85" s="27"/>
      <c r="B85" s="27"/>
      <c r="C85" s="27"/>
      <c r="D85" s="27"/>
      <c r="E85" s="27"/>
      <c r="F85" s="27"/>
      <c r="G85" s="27"/>
      <c r="H85" s="8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51"/>
      <c r="Y85" s="51"/>
      <c r="Z85" s="51"/>
    </row>
    <row r="86" spans="1:26" x14ac:dyDescent="0.25">
      <c r="A86" s="27"/>
      <c r="B86" s="27"/>
      <c r="C86" s="27"/>
      <c r="D86" s="27"/>
      <c r="E86" s="27"/>
      <c r="F86" s="27"/>
      <c r="G86" s="27"/>
      <c r="H86" s="8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51"/>
      <c r="Y86" s="51"/>
      <c r="Z86" s="51"/>
    </row>
    <row r="87" spans="1:26" x14ac:dyDescent="0.25">
      <c r="A87" s="27"/>
      <c r="B87" s="27"/>
      <c r="C87" s="27"/>
      <c r="D87" s="27"/>
      <c r="E87" s="27"/>
      <c r="F87" s="27"/>
      <c r="G87" s="27"/>
      <c r="H87" s="8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51"/>
      <c r="Y87" s="51"/>
      <c r="Z87" s="51"/>
    </row>
    <row r="88" spans="1:26" x14ac:dyDescent="0.25">
      <c r="A88" s="27"/>
      <c r="B88" s="27"/>
      <c r="C88" s="27"/>
      <c r="D88" s="27"/>
      <c r="E88" s="27"/>
      <c r="F88" s="27"/>
      <c r="G88" s="27"/>
      <c r="H88" s="8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51"/>
      <c r="Y88" s="51"/>
      <c r="Z88" s="51"/>
    </row>
    <row r="89" spans="1:26" x14ac:dyDescent="0.25">
      <c r="A89" s="27"/>
      <c r="B89" s="27"/>
      <c r="C89" s="27"/>
      <c r="D89" s="27"/>
      <c r="E89" s="27"/>
      <c r="F89" s="27"/>
      <c r="G89" s="27"/>
      <c r="H89" s="8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51"/>
      <c r="Y89" s="51"/>
      <c r="Z89" s="51"/>
    </row>
    <row r="90" spans="1:26" x14ac:dyDescent="0.25">
      <c r="A90" s="27"/>
      <c r="B90" s="27"/>
      <c r="C90" s="27"/>
      <c r="D90" s="27"/>
      <c r="E90" s="27"/>
      <c r="F90" s="27"/>
      <c r="G90" s="27"/>
      <c r="H90" s="8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51"/>
      <c r="Y90" s="51"/>
      <c r="Z90" s="51"/>
    </row>
    <row r="91" spans="1:26" x14ac:dyDescent="0.25">
      <c r="A91" s="27"/>
      <c r="B91" s="27"/>
      <c r="C91" s="27"/>
      <c r="D91" s="27"/>
      <c r="E91" s="27"/>
      <c r="F91" s="27"/>
      <c r="G91" s="27"/>
      <c r="H91" s="8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51"/>
      <c r="Y91" s="51"/>
      <c r="Z91" s="51"/>
    </row>
    <row r="92" spans="1:26" x14ac:dyDescent="0.25">
      <c r="A92" s="27"/>
      <c r="B92" s="27"/>
      <c r="C92" s="27"/>
      <c r="D92" s="27"/>
      <c r="E92" s="27"/>
      <c r="F92" s="27"/>
      <c r="G92" s="27"/>
      <c r="H92" s="8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51"/>
      <c r="Y92" s="51"/>
      <c r="Z92" s="51"/>
    </row>
    <row r="93" spans="1:26" x14ac:dyDescent="0.25">
      <c r="A93" s="27"/>
      <c r="B93" s="27"/>
      <c r="C93" s="27"/>
      <c r="D93" s="27"/>
      <c r="E93" s="27"/>
      <c r="F93" s="27"/>
      <c r="G93" s="27"/>
      <c r="H93" s="8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51"/>
      <c r="Y93" s="51"/>
      <c r="Z93" s="51"/>
    </row>
    <row r="94" spans="1:26" x14ac:dyDescent="0.25">
      <c r="A94" s="27"/>
      <c r="B94" s="27"/>
      <c r="C94" s="27"/>
      <c r="D94" s="27"/>
      <c r="E94" s="27"/>
      <c r="F94" s="27"/>
      <c r="G94" s="27"/>
      <c r="H94" s="8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51"/>
      <c r="Y94" s="51"/>
      <c r="Z94" s="51"/>
    </row>
    <row r="95" spans="1:26" x14ac:dyDescent="0.25">
      <c r="A95" s="27"/>
      <c r="B95" s="27"/>
      <c r="C95" s="27"/>
      <c r="D95" s="27"/>
      <c r="E95" s="27"/>
      <c r="F95" s="27"/>
      <c r="G95" s="27"/>
      <c r="H95" s="8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51"/>
      <c r="Y95" s="51"/>
      <c r="Z95" s="51"/>
    </row>
    <row r="96" spans="1:26" x14ac:dyDescent="0.25">
      <c r="A96" s="27"/>
      <c r="B96" s="27"/>
      <c r="C96" s="27"/>
      <c r="D96" s="27"/>
      <c r="E96" s="27"/>
      <c r="F96" s="27"/>
      <c r="G96" s="27"/>
      <c r="H96" s="8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51"/>
      <c r="Y96" s="51"/>
      <c r="Z96" s="51"/>
    </row>
    <row r="97" spans="1:26" x14ac:dyDescent="0.25">
      <c r="A97" s="27"/>
      <c r="B97" s="27"/>
      <c r="C97" s="27"/>
      <c r="D97" s="27"/>
      <c r="E97" s="27"/>
      <c r="F97" s="27"/>
      <c r="G97" s="27"/>
      <c r="H97" s="8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51"/>
      <c r="Y97" s="51"/>
      <c r="Z97" s="51"/>
    </row>
    <row r="98" spans="1:26" x14ac:dyDescent="0.25">
      <c r="A98" s="27"/>
      <c r="B98" s="27"/>
      <c r="C98" s="27"/>
      <c r="D98" s="27"/>
      <c r="E98" s="27"/>
      <c r="F98" s="27"/>
      <c r="G98" s="27"/>
      <c r="H98" s="8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51"/>
      <c r="Y98" s="51"/>
      <c r="Z98" s="51"/>
    </row>
    <row r="99" spans="1:26" x14ac:dyDescent="0.25">
      <c r="A99" s="27"/>
      <c r="B99" s="27"/>
      <c r="C99" s="27"/>
      <c r="D99" s="27"/>
      <c r="E99" s="27"/>
      <c r="F99" s="27"/>
      <c r="G99" s="27"/>
      <c r="H99" s="8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51"/>
      <c r="Y99" s="51"/>
      <c r="Z99" s="51"/>
    </row>
    <row r="100" spans="1:26" x14ac:dyDescent="0.25">
      <c r="A100" s="27"/>
      <c r="B100" s="27"/>
      <c r="C100" s="27"/>
      <c r="D100" s="27"/>
      <c r="E100" s="27"/>
      <c r="F100" s="27"/>
      <c r="G100" s="27"/>
      <c r="H100" s="8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51"/>
      <c r="Y100" s="51"/>
      <c r="Z100" s="51"/>
    </row>
    <row r="101" spans="1:26" x14ac:dyDescent="0.25">
      <c r="A101" s="27"/>
      <c r="B101" s="27"/>
      <c r="C101" s="27"/>
      <c r="D101" s="27"/>
      <c r="E101" s="27"/>
      <c r="F101" s="27"/>
      <c r="G101" s="27"/>
      <c r="H101" s="8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51"/>
      <c r="Y101" s="51"/>
      <c r="Z101" s="51"/>
    </row>
    <row r="102" spans="1:26" x14ac:dyDescent="0.25">
      <c r="A102" s="27"/>
      <c r="B102" s="27"/>
      <c r="C102" s="27"/>
      <c r="D102" s="27"/>
      <c r="E102" s="27"/>
      <c r="F102" s="27"/>
      <c r="G102" s="27"/>
      <c r="H102" s="8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51"/>
      <c r="Y102" s="51"/>
      <c r="Z102" s="51"/>
    </row>
    <row r="103" spans="1:26" x14ac:dyDescent="0.25">
      <c r="A103" s="27"/>
      <c r="B103" s="27"/>
      <c r="C103" s="27"/>
      <c r="D103" s="27"/>
      <c r="E103" s="27"/>
      <c r="F103" s="27"/>
      <c r="G103" s="27"/>
      <c r="H103" s="8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51"/>
      <c r="Y103" s="51"/>
      <c r="Z103" s="51"/>
    </row>
    <row r="104" spans="1:26" x14ac:dyDescent="0.25">
      <c r="A104" s="27"/>
      <c r="B104" s="27"/>
      <c r="C104" s="27"/>
      <c r="D104" s="27"/>
      <c r="E104" s="27"/>
      <c r="F104" s="27"/>
      <c r="G104" s="27"/>
      <c r="H104" s="8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51"/>
      <c r="Y104" s="51"/>
      <c r="Z104" s="51"/>
    </row>
    <row r="105" spans="1:26" x14ac:dyDescent="0.25">
      <c r="A105" s="27"/>
      <c r="B105" s="27"/>
      <c r="C105" s="27"/>
      <c r="D105" s="27"/>
      <c r="E105" s="27"/>
      <c r="F105" s="27"/>
      <c r="G105" s="27"/>
      <c r="H105" s="8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51"/>
      <c r="Y105" s="51"/>
      <c r="Z105" s="51"/>
    </row>
    <row r="106" spans="1:26" x14ac:dyDescent="0.25">
      <c r="A106" s="27"/>
      <c r="B106" s="27"/>
      <c r="C106" s="27"/>
      <c r="D106" s="27"/>
      <c r="E106" s="27"/>
      <c r="F106" s="27"/>
      <c r="G106" s="27"/>
      <c r="H106" s="8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51"/>
      <c r="Y106" s="51"/>
      <c r="Z106" s="51"/>
    </row>
    <row r="107" spans="1:26" x14ac:dyDescent="0.25">
      <c r="A107" s="27"/>
      <c r="B107" s="27"/>
      <c r="C107" s="27"/>
      <c r="D107" s="27"/>
      <c r="E107" s="27"/>
      <c r="F107" s="27"/>
      <c r="G107" s="27"/>
      <c r="H107" s="8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51"/>
      <c r="Y107" s="51"/>
      <c r="Z107" s="51"/>
    </row>
    <row r="108" spans="1:26" x14ac:dyDescent="0.25">
      <c r="A108" s="27"/>
      <c r="B108" s="27"/>
      <c r="C108" s="27"/>
      <c r="D108" s="27"/>
      <c r="E108" s="27"/>
      <c r="F108" s="27"/>
      <c r="G108" s="27"/>
      <c r="H108" s="8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51"/>
      <c r="Y108" s="51"/>
      <c r="Z108" s="51"/>
    </row>
    <row r="109" spans="1:26" x14ac:dyDescent="0.25">
      <c r="A109" s="27"/>
      <c r="B109" s="27"/>
      <c r="C109" s="27"/>
      <c r="D109" s="27"/>
      <c r="E109" s="27"/>
      <c r="F109" s="27"/>
      <c r="G109" s="27"/>
      <c r="H109" s="8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51"/>
      <c r="Y109" s="51"/>
      <c r="Z109" s="51"/>
    </row>
    <row r="110" spans="1:26" x14ac:dyDescent="0.25">
      <c r="A110" s="27"/>
      <c r="B110" s="27"/>
      <c r="C110" s="27"/>
      <c r="D110" s="27"/>
      <c r="E110" s="27"/>
      <c r="F110" s="27"/>
      <c r="G110" s="27"/>
      <c r="H110" s="8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51"/>
      <c r="Y110" s="51"/>
      <c r="Z110" s="51"/>
    </row>
    <row r="111" spans="1:26" x14ac:dyDescent="0.25">
      <c r="A111" s="27"/>
      <c r="B111" s="27"/>
      <c r="C111" s="27"/>
      <c r="D111" s="27"/>
      <c r="E111" s="27"/>
      <c r="F111" s="27"/>
      <c r="G111" s="27"/>
      <c r="H111" s="8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51"/>
      <c r="Y111" s="51"/>
      <c r="Z111" s="51"/>
    </row>
    <row r="112" spans="1:26" x14ac:dyDescent="0.25">
      <c r="A112" s="27"/>
      <c r="B112" s="27"/>
      <c r="C112" s="27"/>
      <c r="D112" s="27"/>
      <c r="E112" s="27"/>
      <c r="F112" s="27"/>
      <c r="G112" s="27"/>
      <c r="H112" s="8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51"/>
      <c r="Y112" s="51"/>
      <c r="Z112" s="51"/>
    </row>
    <row r="113" spans="1:26" x14ac:dyDescent="0.25">
      <c r="A113" s="27"/>
      <c r="B113" s="27"/>
      <c r="C113" s="27"/>
      <c r="D113" s="27"/>
      <c r="E113" s="27"/>
      <c r="F113" s="27"/>
      <c r="G113" s="27"/>
      <c r="H113" s="8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51"/>
      <c r="Y113" s="51"/>
      <c r="Z113" s="51"/>
    </row>
    <row r="114" spans="1:26" x14ac:dyDescent="0.25">
      <c r="A114" s="27"/>
      <c r="B114" s="27"/>
      <c r="C114" s="27"/>
      <c r="D114" s="27"/>
      <c r="E114" s="27"/>
      <c r="F114" s="27"/>
      <c r="G114" s="27"/>
      <c r="H114" s="8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51"/>
      <c r="Y114" s="51"/>
      <c r="Z114" s="51"/>
    </row>
    <row r="115" spans="1:26" x14ac:dyDescent="0.25">
      <c r="A115" s="27"/>
      <c r="B115" s="27"/>
      <c r="C115" s="27"/>
      <c r="D115" s="27"/>
      <c r="E115" s="27"/>
      <c r="F115" s="27"/>
      <c r="G115" s="27"/>
      <c r="H115" s="8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51"/>
      <c r="Y115" s="51"/>
      <c r="Z115" s="51"/>
    </row>
    <row r="116" spans="1:26" x14ac:dyDescent="0.25">
      <c r="A116" s="27"/>
      <c r="B116" s="27"/>
      <c r="C116" s="27"/>
      <c r="D116" s="27"/>
      <c r="E116" s="27"/>
      <c r="F116" s="27"/>
      <c r="G116" s="27"/>
      <c r="H116" s="8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51"/>
      <c r="Y116" s="51"/>
      <c r="Z116" s="51"/>
    </row>
    <row r="117" spans="1:26" x14ac:dyDescent="0.25">
      <c r="A117" s="27"/>
      <c r="B117" s="27"/>
      <c r="C117" s="27"/>
      <c r="D117" s="27"/>
      <c r="E117" s="27"/>
      <c r="F117" s="27"/>
      <c r="G117" s="27"/>
      <c r="H117" s="8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51"/>
      <c r="Y117" s="51"/>
      <c r="Z117" s="51"/>
    </row>
    <row r="118" spans="1:26" x14ac:dyDescent="0.25">
      <c r="A118" s="27"/>
      <c r="B118" s="27"/>
      <c r="C118" s="27"/>
      <c r="D118" s="27"/>
      <c r="E118" s="27"/>
      <c r="F118" s="27"/>
      <c r="G118" s="27"/>
      <c r="H118" s="8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51"/>
      <c r="Y118" s="51"/>
      <c r="Z118" s="51"/>
    </row>
    <row r="119" spans="1:26" x14ac:dyDescent="0.25">
      <c r="A119" s="27"/>
      <c r="B119" s="27"/>
      <c r="C119" s="27"/>
      <c r="D119" s="27"/>
      <c r="E119" s="27"/>
      <c r="F119" s="27"/>
      <c r="G119" s="27"/>
      <c r="H119" s="8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51"/>
      <c r="Y119" s="51"/>
      <c r="Z119" s="51"/>
    </row>
    <row r="120" spans="1:26" x14ac:dyDescent="0.25">
      <c r="A120" s="27"/>
      <c r="B120" s="27"/>
      <c r="C120" s="27"/>
      <c r="D120" s="27"/>
      <c r="E120" s="27"/>
      <c r="F120" s="27"/>
      <c r="G120" s="27"/>
      <c r="H120" s="8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51"/>
      <c r="Y120" s="51"/>
      <c r="Z120" s="51"/>
    </row>
    <row r="121" spans="1:26" x14ac:dyDescent="0.25">
      <c r="A121" s="27"/>
      <c r="B121" s="27"/>
      <c r="C121" s="27"/>
      <c r="D121" s="27"/>
      <c r="E121" s="27"/>
      <c r="F121" s="27"/>
      <c r="G121" s="27"/>
      <c r="H121" s="8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51"/>
      <c r="Y121" s="51"/>
      <c r="Z121" s="51"/>
    </row>
    <row r="122" spans="1:26" x14ac:dyDescent="0.25">
      <c r="A122" s="27"/>
      <c r="B122" s="27"/>
      <c r="C122" s="27"/>
      <c r="D122" s="27"/>
      <c r="E122" s="27"/>
      <c r="F122" s="27"/>
      <c r="G122" s="27"/>
      <c r="H122" s="8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51"/>
      <c r="Y122" s="51"/>
      <c r="Z122" s="51"/>
    </row>
    <row r="123" spans="1:26" x14ac:dyDescent="0.25">
      <c r="A123" s="27"/>
      <c r="B123" s="27"/>
      <c r="C123" s="27"/>
      <c r="D123" s="27"/>
      <c r="E123" s="27"/>
      <c r="F123" s="27"/>
      <c r="G123" s="27"/>
      <c r="H123" s="8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51"/>
      <c r="Y123" s="51"/>
      <c r="Z123" s="51"/>
    </row>
    <row r="124" spans="1:26" x14ac:dyDescent="0.25">
      <c r="A124" s="27"/>
      <c r="B124" s="27"/>
      <c r="C124" s="27"/>
      <c r="D124" s="27"/>
      <c r="E124" s="27"/>
      <c r="F124" s="27"/>
      <c r="G124" s="27"/>
      <c r="H124" s="8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51"/>
      <c r="Y124" s="51"/>
      <c r="Z124" s="51"/>
    </row>
    <row r="125" spans="1:26" x14ac:dyDescent="0.25">
      <c r="A125" s="27"/>
      <c r="B125" s="27"/>
      <c r="C125" s="27"/>
      <c r="D125" s="27"/>
      <c r="E125" s="27"/>
      <c r="F125" s="27"/>
      <c r="G125" s="27"/>
      <c r="H125" s="8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51"/>
      <c r="Y125" s="51"/>
      <c r="Z125" s="51"/>
    </row>
    <row r="126" spans="1:26" x14ac:dyDescent="0.25">
      <c r="A126" s="27"/>
      <c r="B126" s="27"/>
      <c r="C126" s="27"/>
      <c r="D126" s="27"/>
      <c r="E126" s="27"/>
      <c r="F126" s="27"/>
      <c r="G126" s="27"/>
      <c r="H126" s="8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51"/>
      <c r="Y126" s="51"/>
      <c r="Z126" s="51"/>
    </row>
  </sheetData>
  <mergeCells count="8">
    <mergeCell ref="B31:G31"/>
    <mergeCell ref="A3:B4"/>
    <mergeCell ref="A5:B5"/>
    <mergeCell ref="A6:B6"/>
    <mergeCell ref="C1:Y1"/>
    <mergeCell ref="C2:Y2"/>
    <mergeCell ref="A1:B2"/>
    <mergeCell ref="Y3:Y4"/>
  </mergeCell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64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ColWidth="9.109375" defaultRowHeight="13.2" x14ac:dyDescent="0.25"/>
  <cols>
    <col min="1" max="1" width="9.44140625" style="1" customWidth="1"/>
    <col min="2" max="2" width="9.5546875" style="1" bestFit="1" customWidth="1"/>
    <col min="3" max="3" width="12.21875" style="1" bestFit="1" customWidth="1"/>
    <col min="4" max="4" width="9.109375" style="1" bestFit="1" customWidth="1"/>
    <col min="5" max="5" width="9.21875" style="1" customWidth="1"/>
    <col min="6" max="6" width="14.88671875" style="1" customWidth="1"/>
    <col min="7" max="7" width="8.21875" style="45" bestFit="1" customWidth="1"/>
    <col min="8" max="8" width="12.5546875" style="1" bestFit="1" customWidth="1"/>
    <col min="9" max="9" width="9.33203125" style="1" customWidth="1"/>
    <col min="10" max="10" width="14.33203125" style="1" customWidth="1"/>
    <col min="11" max="11" width="14.109375" style="1" customWidth="1"/>
    <col min="12" max="12" width="11.5546875" style="1" customWidth="1"/>
    <col min="13" max="13" width="8.44140625" style="1" customWidth="1"/>
    <col min="14" max="14" width="12.109375" style="1" customWidth="1"/>
    <col min="15" max="15" width="14.77734375" style="1" customWidth="1"/>
    <col min="16" max="16" width="13.88671875" style="1" customWidth="1"/>
    <col min="17" max="17" width="10.77734375" style="1" bestFit="1" customWidth="1"/>
    <col min="18" max="18" width="17.44140625" style="1" customWidth="1"/>
    <col min="19" max="19" width="14.5546875" style="1" customWidth="1"/>
    <col min="20" max="20" width="22.44140625" style="1" customWidth="1"/>
    <col min="21" max="21" width="11.6640625" style="1" customWidth="1"/>
    <col min="22" max="22" width="12.88671875" style="1" bestFit="1" customWidth="1"/>
    <col min="23" max="23" width="11.88671875" style="1" customWidth="1"/>
    <col min="24" max="24" width="6.6640625" style="45" bestFit="1" customWidth="1"/>
    <col min="25" max="25" width="6.5546875" style="78" bestFit="1" customWidth="1"/>
    <col min="26" max="16384" width="9.109375" style="1"/>
  </cols>
  <sheetData>
    <row r="1" spans="1:33" ht="16.5" customHeight="1" x14ac:dyDescent="0.3">
      <c r="A1" s="425" t="s">
        <v>53</v>
      </c>
      <c r="B1" s="304"/>
      <c r="C1" s="426" t="s">
        <v>123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3" ht="16.5" customHeight="1" x14ac:dyDescent="0.3">
      <c r="A2" s="304"/>
      <c r="B2" s="304"/>
      <c r="C2" s="427" t="s">
        <v>145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33" s="23" customFormat="1" ht="15.75" customHeight="1" x14ac:dyDescent="0.25">
      <c r="A3" s="224" t="s">
        <v>97</v>
      </c>
      <c r="B3" s="225"/>
      <c r="C3" s="23" t="s">
        <v>8</v>
      </c>
      <c r="D3" s="23" t="s">
        <v>9</v>
      </c>
      <c r="E3" s="23" t="s">
        <v>10</v>
      </c>
      <c r="F3" s="23" t="s">
        <v>11</v>
      </c>
      <c r="G3" s="60" t="s">
        <v>12</v>
      </c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126" t="s">
        <v>48</v>
      </c>
      <c r="V3" s="23" t="s">
        <v>26</v>
      </c>
      <c r="W3" s="23" t="s">
        <v>49</v>
      </c>
      <c r="X3" s="45" t="s">
        <v>50</v>
      </c>
      <c r="Y3" s="428" t="s">
        <v>2</v>
      </c>
    </row>
    <row r="4" spans="1:33" s="3" customFormat="1" ht="52.5" customHeight="1" x14ac:dyDescent="0.25">
      <c r="A4" s="225"/>
      <c r="B4" s="225"/>
      <c r="C4" s="2" t="s">
        <v>77</v>
      </c>
      <c r="D4" s="2" t="s">
        <v>78</v>
      </c>
      <c r="E4" s="2" t="s">
        <v>79</v>
      </c>
      <c r="F4" s="2" t="s">
        <v>104</v>
      </c>
      <c r="G4" s="65" t="s">
        <v>80</v>
      </c>
      <c r="H4" s="2" t="s">
        <v>81</v>
      </c>
      <c r="I4" s="2" t="s">
        <v>82</v>
      </c>
      <c r="J4" s="2" t="s">
        <v>83</v>
      </c>
      <c r="K4" s="2" t="s">
        <v>84</v>
      </c>
      <c r="L4" s="2" t="s">
        <v>85</v>
      </c>
      <c r="M4" s="2" t="s">
        <v>86</v>
      </c>
      <c r="N4" s="2" t="s">
        <v>87</v>
      </c>
      <c r="O4" s="2" t="s">
        <v>88</v>
      </c>
      <c r="P4" s="2" t="s">
        <v>89</v>
      </c>
      <c r="Q4" s="2" t="s">
        <v>90</v>
      </c>
      <c r="R4" s="2" t="s">
        <v>91</v>
      </c>
      <c r="S4" s="2" t="s">
        <v>92</v>
      </c>
      <c r="T4" s="2" t="s">
        <v>93</v>
      </c>
      <c r="U4" s="2" t="s">
        <v>94</v>
      </c>
      <c r="V4" s="2" t="s">
        <v>95</v>
      </c>
      <c r="W4" s="2" t="s">
        <v>96</v>
      </c>
      <c r="X4" s="61" t="s">
        <v>27</v>
      </c>
      <c r="Y4" s="429"/>
    </row>
    <row r="5" spans="1:33" s="4" customFormat="1" ht="21" customHeight="1" x14ac:dyDescent="0.25">
      <c r="A5" s="226" t="s">
        <v>101</v>
      </c>
      <c r="B5" s="226"/>
      <c r="C5" s="4" t="s">
        <v>28</v>
      </c>
      <c r="D5" s="4" t="s">
        <v>29</v>
      </c>
      <c r="E5" s="4" t="s">
        <v>30</v>
      </c>
      <c r="F5" s="4" t="s">
        <v>31</v>
      </c>
      <c r="G5" s="57" t="s">
        <v>32</v>
      </c>
      <c r="H5" s="4" t="s">
        <v>33</v>
      </c>
      <c r="I5" s="4" t="s">
        <v>34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39</v>
      </c>
      <c r="O5" s="4" t="s">
        <v>40</v>
      </c>
      <c r="P5" s="4" t="s">
        <v>41</v>
      </c>
      <c r="Q5" s="4" t="s">
        <v>42</v>
      </c>
      <c r="R5" s="4" t="s">
        <v>43</v>
      </c>
      <c r="S5" s="4" t="s">
        <v>44</v>
      </c>
      <c r="T5" s="4" t="s">
        <v>45</v>
      </c>
      <c r="U5" s="4" t="s">
        <v>51</v>
      </c>
      <c r="V5" s="4" t="s">
        <v>46</v>
      </c>
      <c r="W5" s="4" t="s">
        <v>56</v>
      </c>
      <c r="X5" s="57" t="s">
        <v>137</v>
      </c>
      <c r="Y5" s="85"/>
    </row>
    <row r="6" spans="1:33" s="4" customFormat="1" ht="21" customHeight="1" x14ac:dyDescent="0.25">
      <c r="A6" s="430" t="s">
        <v>120</v>
      </c>
      <c r="B6" s="430"/>
      <c r="G6" s="57"/>
      <c r="Q6" s="4" t="s">
        <v>76</v>
      </c>
      <c r="X6" s="63"/>
      <c r="Y6" s="85"/>
    </row>
    <row r="7" spans="1:33" s="4" customFormat="1" ht="18" customHeight="1" x14ac:dyDescent="0.25">
      <c r="A7" s="431">
        <v>2015</v>
      </c>
      <c r="B7" s="432"/>
      <c r="C7" s="275">
        <v>27.448</v>
      </c>
      <c r="D7" s="275">
        <v>96.69</v>
      </c>
      <c r="E7" s="274">
        <v>0</v>
      </c>
      <c r="F7" s="274">
        <v>2046.6579999999999</v>
      </c>
      <c r="G7" s="278">
        <v>43.536999999999999</v>
      </c>
      <c r="H7" s="274">
        <v>264.048</v>
      </c>
      <c r="I7" s="274">
        <v>108.852</v>
      </c>
      <c r="J7" s="274">
        <v>0</v>
      </c>
      <c r="K7" s="274">
        <v>0</v>
      </c>
      <c r="L7" s="274">
        <v>13.911</v>
      </c>
      <c r="M7" s="274">
        <v>12.467000000000001</v>
      </c>
      <c r="N7" s="274">
        <v>0.13600000000000001</v>
      </c>
      <c r="O7" s="274">
        <v>0.84699999999999998</v>
      </c>
      <c r="P7" s="274">
        <v>6.8339999999999996</v>
      </c>
      <c r="Q7" s="274">
        <v>706.28399999999999</v>
      </c>
      <c r="R7" s="274">
        <v>21186.713</v>
      </c>
      <c r="S7" s="274">
        <v>8483.5400000000009</v>
      </c>
      <c r="T7" s="274">
        <v>2974.4580000000001</v>
      </c>
      <c r="U7" s="274">
        <v>923.56299999999999</v>
      </c>
      <c r="V7" s="274">
        <v>1006.158</v>
      </c>
      <c r="W7" s="274">
        <v>0</v>
      </c>
      <c r="X7" s="278">
        <v>17</v>
      </c>
      <c r="Y7" s="270">
        <f>SUM(C7:X7)</f>
        <v>37919.144</v>
      </c>
      <c r="Z7" s="283"/>
    </row>
    <row r="8" spans="1:33" s="57" customFormat="1" ht="18" customHeight="1" x14ac:dyDescent="0.25">
      <c r="A8" s="433" t="s">
        <v>146</v>
      </c>
      <c r="B8" s="432"/>
      <c r="C8" s="274">
        <v>0</v>
      </c>
      <c r="D8" s="274">
        <v>0</v>
      </c>
      <c r="E8" s="274">
        <v>0</v>
      </c>
      <c r="F8" s="278">
        <v>606.33399999999995</v>
      </c>
      <c r="G8" s="278">
        <v>375.745</v>
      </c>
      <c r="H8" s="278">
        <v>58.997</v>
      </c>
      <c r="I8" s="278">
        <v>0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46.384</v>
      </c>
      <c r="R8" s="278">
        <v>17842.452000000001</v>
      </c>
      <c r="S8" s="278">
        <v>3024.3789999999999</v>
      </c>
      <c r="T8" s="278">
        <v>1229.52</v>
      </c>
      <c r="U8" s="278">
        <v>0</v>
      </c>
      <c r="V8" s="278">
        <v>31.481999999999999</v>
      </c>
      <c r="W8" s="278">
        <v>0</v>
      </c>
      <c r="X8" s="278">
        <v>0</v>
      </c>
      <c r="Y8" s="270">
        <f t="shared" ref="Y8:Y10" si="0">SUM(C8:X8)</f>
        <v>23215.293000000001</v>
      </c>
      <c r="Z8" s="59"/>
    </row>
    <row r="9" spans="1:33" s="70" customFormat="1" ht="14.4" x14ac:dyDescent="0.3">
      <c r="A9" s="434">
        <v>2017</v>
      </c>
      <c r="B9" s="435"/>
      <c r="C9" s="274">
        <v>0.317</v>
      </c>
      <c r="D9" s="274">
        <v>14.4</v>
      </c>
      <c r="E9" s="274">
        <v>0</v>
      </c>
      <c r="F9" s="274">
        <v>40.945</v>
      </c>
      <c r="G9" s="274">
        <v>0</v>
      </c>
      <c r="H9" s="274">
        <v>0</v>
      </c>
      <c r="I9" s="274">
        <v>0</v>
      </c>
      <c r="J9" s="274">
        <v>0</v>
      </c>
      <c r="K9" s="274">
        <v>0</v>
      </c>
      <c r="L9" s="274">
        <v>0</v>
      </c>
      <c r="M9" s="274">
        <v>0</v>
      </c>
      <c r="N9" s="274">
        <v>0</v>
      </c>
      <c r="O9" s="274">
        <v>0</v>
      </c>
      <c r="P9" s="274">
        <v>0</v>
      </c>
      <c r="Q9" s="274">
        <v>11.173</v>
      </c>
      <c r="R9" s="274">
        <v>913.38199999999995</v>
      </c>
      <c r="S9" s="274">
        <v>441.05200000000002</v>
      </c>
      <c r="T9" s="274">
        <v>0</v>
      </c>
      <c r="U9" s="274">
        <v>0</v>
      </c>
      <c r="V9" s="274">
        <v>0</v>
      </c>
      <c r="W9" s="274">
        <v>0</v>
      </c>
      <c r="X9" s="274">
        <v>0</v>
      </c>
      <c r="Y9" s="270">
        <f t="shared" si="0"/>
        <v>1421.269</v>
      </c>
      <c r="Z9" s="44"/>
      <c r="AA9" s="44"/>
      <c r="AB9" s="44"/>
      <c r="AC9" s="44"/>
      <c r="AD9" s="44"/>
      <c r="AE9" s="44"/>
      <c r="AF9" s="44"/>
      <c r="AG9" s="44"/>
    </row>
    <row r="10" spans="1:33" s="285" customFormat="1" ht="14.4" x14ac:dyDescent="0.3">
      <c r="A10" s="434">
        <v>2018</v>
      </c>
      <c r="B10" s="436"/>
      <c r="C10" s="6">
        <f>SUM(C14:C25)</f>
        <v>0</v>
      </c>
      <c r="D10" s="6">
        <f t="shared" ref="D10:X10" si="1">SUM(D14:D25)</f>
        <v>80.63364</v>
      </c>
      <c r="E10" s="6">
        <f t="shared" si="1"/>
        <v>0</v>
      </c>
      <c r="F10" s="6">
        <f t="shared" si="1"/>
        <v>598.27763000000004</v>
      </c>
      <c r="G10" s="6">
        <f t="shared" si="1"/>
        <v>5.8</v>
      </c>
      <c r="H10" s="6">
        <f t="shared" si="1"/>
        <v>0.80386000000000002</v>
      </c>
      <c r="I10" s="6">
        <f t="shared" si="1"/>
        <v>14.3</v>
      </c>
      <c r="J10" s="6">
        <f t="shared" si="1"/>
        <v>0</v>
      </c>
      <c r="K10" s="6">
        <f t="shared" si="1"/>
        <v>0.79239000000000004</v>
      </c>
      <c r="L10" s="6">
        <f t="shared" si="1"/>
        <v>1.5</v>
      </c>
      <c r="M10" s="6">
        <f t="shared" si="1"/>
        <v>7.1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1150.0894800000001</v>
      </c>
      <c r="R10" s="6">
        <f t="shared" si="1"/>
        <v>5565.6949599999998</v>
      </c>
      <c r="S10" s="6">
        <f t="shared" si="1"/>
        <v>1283.2974199999999</v>
      </c>
      <c r="T10" s="6">
        <f t="shared" si="1"/>
        <v>805.44340999999986</v>
      </c>
      <c r="U10" s="6">
        <f t="shared" si="1"/>
        <v>0</v>
      </c>
      <c r="V10" s="6">
        <f t="shared" si="1"/>
        <v>15.493680000000001</v>
      </c>
      <c r="W10" s="6">
        <f t="shared" si="1"/>
        <v>0</v>
      </c>
      <c r="X10" s="6">
        <f t="shared" si="1"/>
        <v>0</v>
      </c>
      <c r="Y10" s="270">
        <f t="shared" si="0"/>
        <v>9529.2264699999978</v>
      </c>
      <c r="Z10" s="6"/>
      <c r="AA10" s="6"/>
      <c r="AB10" s="6"/>
      <c r="AC10" s="6"/>
      <c r="AD10" s="6"/>
      <c r="AE10" s="6"/>
      <c r="AF10" s="6"/>
      <c r="AG10" s="6"/>
    </row>
    <row r="11" spans="1:33" s="70" customFormat="1" ht="14.4" x14ac:dyDescent="0.3">
      <c r="A11" s="434" t="s">
        <v>187</v>
      </c>
      <c r="B11" s="437"/>
      <c r="C11" s="274">
        <v>0</v>
      </c>
      <c r="D11" s="274">
        <v>0</v>
      </c>
      <c r="E11" s="274">
        <v>0</v>
      </c>
      <c r="F11" s="274">
        <f>SUM(F27:F29)</f>
        <v>0</v>
      </c>
      <c r="G11" s="274">
        <f>SUM(G27:G29)</f>
        <v>0</v>
      </c>
      <c r="H11" s="274">
        <f>SUM(H27:H29)</f>
        <v>0</v>
      </c>
      <c r="I11" s="274">
        <f>SUM(I27:I29)</f>
        <v>0</v>
      </c>
      <c r="J11" s="274">
        <f>SUM(J27:J29)</f>
        <v>0</v>
      </c>
      <c r="K11" s="274">
        <f>SUM(K27:K29)</f>
        <v>0</v>
      </c>
      <c r="L11" s="274">
        <f>SUM(L27:L29)</f>
        <v>0</v>
      </c>
      <c r="M11" s="274">
        <f>SUM(M27:M29)</f>
        <v>0</v>
      </c>
      <c r="N11" s="274">
        <f>SUM(N27:N29)</f>
        <v>0</v>
      </c>
      <c r="O11" s="274">
        <f>SUM(O27:O29)</f>
        <v>0</v>
      </c>
      <c r="P11" s="274">
        <f>SUM(P27:P29)</f>
        <v>0</v>
      </c>
      <c r="Q11" s="274">
        <f>SUM(Q27:Q29)</f>
        <v>0</v>
      </c>
      <c r="R11" s="274">
        <f>SUM(R27:R29)</f>
        <v>9.8602800000000013</v>
      </c>
      <c r="S11" s="274">
        <f>SUM(S27:S29)</f>
        <v>0</v>
      </c>
      <c r="T11" s="274">
        <f>SUM(T27:T29)</f>
        <v>0</v>
      </c>
      <c r="U11" s="274">
        <f>SUM(U27:U29)</f>
        <v>0</v>
      </c>
      <c r="V11" s="274">
        <f>SUM(V27:V29)</f>
        <v>0</v>
      </c>
      <c r="W11" s="274">
        <f>SUM(W27:W29)</f>
        <v>0</v>
      </c>
      <c r="X11" s="274">
        <f>SUM(X27:X29)</f>
        <v>0</v>
      </c>
      <c r="Y11" s="274">
        <f>SUM(Y27:Y29)</f>
        <v>9.8602800000000013</v>
      </c>
      <c r="Z11" s="44"/>
      <c r="AA11" s="44"/>
      <c r="AB11" s="44"/>
      <c r="AC11" s="44"/>
      <c r="AD11" s="44"/>
      <c r="AE11" s="44"/>
      <c r="AF11" s="44"/>
      <c r="AG11" s="44"/>
    </row>
    <row r="12" spans="1:33" s="70" customFormat="1" ht="14.4" x14ac:dyDescent="0.3">
      <c r="A12" s="434"/>
      <c r="B12" s="437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44"/>
      <c r="AA12" s="44"/>
      <c r="AB12" s="44"/>
      <c r="AC12" s="44"/>
      <c r="AD12" s="44"/>
      <c r="AE12" s="44"/>
      <c r="AF12" s="44"/>
      <c r="AG12" s="44"/>
    </row>
    <row r="13" spans="1:33" s="7" customFormat="1" ht="17.399999999999999" x14ac:dyDescent="0.25">
      <c r="A13" s="38" t="s">
        <v>62</v>
      </c>
      <c r="B13" s="39"/>
      <c r="C13" s="274" t="s">
        <v>76</v>
      </c>
      <c r="D13" s="164"/>
      <c r="E13" s="164"/>
      <c r="F13" s="6"/>
      <c r="G13" s="17"/>
      <c r="H13" s="6"/>
      <c r="I13" s="6"/>
      <c r="J13" s="6"/>
      <c r="K13" s="6"/>
      <c r="L13" s="6"/>
      <c r="M13" s="6"/>
      <c r="N13" s="6"/>
      <c r="O13" s="6"/>
      <c r="P13" s="6"/>
      <c r="Q13" s="274"/>
      <c r="R13" s="274"/>
      <c r="S13" s="274"/>
      <c r="T13" s="274"/>
      <c r="U13" s="274"/>
      <c r="V13" s="274"/>
      <c r="W13" s="274"/>
      <c r="X13" s="274"/>
      <c r="Y13" s="74"/>
      <c r="Z13" s="11"/>
      <c r="AA13" s="11"/>
      <c r="AB13" s="11"/>
      <c r="AC13" s="11"/>
      <c r="AD13" s="11"/>
      <c r="AE13" s="11"/>
      <c r="AF13" s="11"/>
      <c r="AG13" s="11"/>
    </row>
    <row r="14" spans="1:33" s="7" customFormat="1" ht="13.8" x14ac:dyDescent="0.25">
      <c r="A14" s="97" t="s">
        <v>188</v>
      </c>
      <c r="B14" s="40" t="s">
        <v>71</v>
      </c>
      <c r="C14" s="274">
        <v>0</v>
      </c>
      <c r="D14" s="274">
        <v>0</v>
      </c>
      <c r="E14" s="274">
        <v>0</v>
      </c>
      <c r="F14" s="274">
        <v>0</v>
      </c>
      <c r="G14" s="278">
        <v>0</v>
      </c>
      <c r="H14" s="274">
        <v>0.80386000000000002</v>
      </c>
      <c r="I14" s="274">
        <v>0</v>
      </c>
      <c r="J14" s="274">
        <v>0</v>
      </c>
      <c r="K14" s="274">
        <v>0</v>
      </c>
      <c r="L14" s="274">
        <v>0</v>
      </c>
      <c r="M14" s="274">
        <v>7.1</v>
      </c>
      <c r="N14" s="274">
        <v>0</v>
      </c>
      <c r="O14" s="274">
        <v>0</v>
      </c>
      <c r="P14" s="274">
        <v>0</v>
      </c>
      <c r="Q14" s="274">
        <v>94.094359999999995</v>
      </c>
      <c r="R14" s="274">
        <v>9.6</v>
      </c>
      <c r="S14" s="274">
        <v>0.1</v>
      </c>
      <c r="T14" s="274">
        <v>0</v>
      </c>
      <c r="U14" s="274">
        <v>0</v>
      </c>
      <c r="V14" s="274">
        <v>0</v>
      </c>
      <c r="W14" s="274">
        <v>0</v>
      </c>
      <c r="X14" s="274">
        <v>0</v>
      </c>
      <c r="Y14" s="35">
        <f>SUM(C14:X14)</f>
        <v>111.69821999999998</v>
      </c>
      <c r="Z14" s="11"/>
      <c r="AA14" s="11"/>
      <c r="AB14" s="11"/>
      <c r="AC14" s="11"/>
      <c r="AD14" s="11"/>
      <c r="AE14" s="11"/>
      <c r="AF14" s="11"/>
      <c r="AG14" s="11"/>
    </row>
    <row r="15" spans="1:33" s="7" customFormat="1" ht="13.8" x14ac:dyDescent="0.25">
      <c r="A15" s="40"/>
      <c r="B15" s="40" t="s">
        <v>72</v>
      </c>
      <c r="C15" s="274">
        <v>0</v>
      </c>
      <c r="D15" s="274">
        <v>0</v>
      </c>
      <c r="E15" s="274">
        <v>0</v>
      </c>
      <c r="F15" s="274">
        <v>480.94</v>
      </c>
      <c r="G15" s="278">
        <v>5.8</v>
      </c>
      <c r="H15" s="274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120.72286</v>
      </c>
      <c r="R15" s="274">
        <v>12.75356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35">
        <f t="shared" ref="Y15:Y28" si="2">SUM(C15:X15)</f>
        <v>620.21641999999997</v>
      </c>
      <c r="Z15" s="11"/>
      <c r="AA15" s="11"/>
      <c r="AB15" s="11"/>
      <c r="AC15" s="11"/>
      <c r="AD15" s="11"/>
      <c r="AE15" s="11"/>
      <c r="AF15" s="11"/>
      <c r="AG15" s="11"/>
    </row>
    <row r="16" spans="1:33" s="7" customFormat="1" ht="13.8" x14ac:dyDescent="0.25">
      <c r="A16" s="40"/>
      <c r="B16" s="40" t="s">
        <v>67</v>
      </c>
      <c r="C16" s="274">
        <v>0</v>
      </c>
      <c r="D16" s="274">
        <v>0</v>
      </c>
      <c r="E16" s="274">
        <v>0</v>
      </c>
      <c r="F16" s="274">
        <v>0</v>
      </c>
      <c r="G16" s="278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1.5</v>
      </c>
      <c r="M16" s="274">
        <v>0</v>
      </c>
      <c r="N16" s="274">
        <v>0</v>
      </c>
      <c r="O16" s="274">
        <v>0</v>
      </c>
      <c r="P16" s="274">
        <v>0</v>
      </c>
      <c r="Q16" s="274">
        <v>281.74643000000003</v>
      </c>
      <c r="R16" s="274">
        <v>198.65779999999998</v>
      </c>
      <c r="S16" s="274">
        <v>0</v>
      </c>
      <c r="T16" s="274">
        <v>8.9389000000000003</v>
      </c>
      <c r="U16" s="274">
        <v>0</v>
      </c>
      <c r="V16" s="274">
        <v>0</v>
      </c>
      <c r="W16" s="274">
        <v>0</v>
      </c>
      <c r="X16" s="274">
        <v>0</v>
      </c>
      <c r="Y16" s="35">
        <f t="shared" si="2"/>
        <v>490.84312999999997</v>
      </c>
      <c r="Z16" s="11"/>
      <c r="AA16" s="11"/>
      <c r="AB16" s="11"/>
      <c r="AC16" s="11"/>
      <c r="AD16" s="11"/>
      <c r="AE16" s="11"/>
      <c r="AF16" s="11"/>
      <c r="AG16" s="11"/>
    </row>
    <row r="17" spans="1:33" s="7" customFormat="1" ht="13.8" x14ac:dyDescent="0.25">
      <c r="A17" s="40"/>
      <c r="B17" s="40" t="s">
        <v>68</v>
      </c>
      <c r="C17" s="274">
        <v>0</v>
      </c>
      <c r="D17" s="274">
        <v>0</v>
      </c>
      <c r="E17" s="274">
        <v>0</v>
      </c>
      <c r="F17" s="274">
        <v>0</v>
      </c>
      <c r="G17" s="278">
        <v>0</v>
      </c>
      <c r="H17" s="274">
        <v>0</v>
      </c>
      <c r="I17" s="274">
        <v>6.5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231.642</v>
      </c>
      <c r="R17" s="274">
        <v>4284.7389499999999</v>
      </c>
      <c r="S17" s="274">
        <v>10.4</v>
      </c>
      <c r="T17" s="274">
        <v>0</v>
      </c>
      <c r="U17" s="274">
        <v>0</v>
      </c>
      <c r="V17" s="274">
        <v>4.05</v>
      </c>
      <c r="W17" s="274">
        <v>0</v>
      </c>
      <c r="X17" s="274">
        <v>0</v>
      </c>
      <c r="Y17" s="35">
        <f t="shared" si="2"/>
        <v>4537.3309499999996</v>
      </c>
      <c r="Z17" s="11"/>
      <c r="AA17" s="11"/>
      <c r="AB17" s="11"/>
      <c r="AC17" s="11"/>
      <c r="AD17" s="11"/>
      <c r="AE17" s="11"/>
      <c r="AF17" s="11"/>
      <c r="AG17" s="11"/>
    </row>
    <row r="18" spans="1:33" ht="13.8" x14ac:dyDescent="0.25">
      <c r="A18" s="40"/>
      <c r="B18" s="40" t="s">
        <v>7</v>
      </c>
      <c r="C18" s="274">
        <v>0</v>
      </c>
      <c r="D18" s="274">
        <v>0</v>
      </c>
      <c r="E18" s="274">
        <v>0</v>
      </c>
      <c r="F18" s="274">
        <v>97.17792</v>
      </c>
      <c r="G18" s="278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0</v>
      </c>
      <c r="P18" s="274">
        <v>0</v>
      </c>
      <c r="Q18" s="274">
        <v>153.98564000000002</v>
      </c>
      <c r="R18" s="274">
        <v>196.44173000000001</v>
      </c>
      <c r="S18" s="274">
        <v>521.59741999999994</v>
      </c>
      <c r="T18" s="274">
        <v>27.60736</v>
      </c>
      <c r="U18" s="274">
        <v>0</v>
      </c>
      <c r="V18" s="274">
        <v>0</v>
      </c>
      <c r="W18" s="274">
        <v>0</v>
      </c>
      <c r="X18" s="274">
        <v>0</v>
      </c>
      <c r="Y18" s="35">
        <f t="shared" si="2"/>
        <v>996.81007</v>
      </c>
      <c r="Z18" s="11"/>
      <c r="AA18" s="27"/>
      <c r="AB18" s="27"/>
      <c r="AC18" s="27"/>
      <c r="AD18" s="27"/>
      <c r="AE18" s="27"/>
      <c r="AF18" s="27"/>
      <c r="AG18" s="27"/>
    </row>
    <row r="19" spans="1:33" ht="13.8" x14ac:dyDescent="0.25">
      <c r="A19" s="40"/>
      <c r="B19" s="40" t="s">
        <v>69</v>
      </c>
      <c r="C19" s="274">
        <v>0</v>
      </c>
      <c r="D19" s="275">
        <v>80.63364</v>
      </c>
      <c r="E19" s="274">
        <v>0</v>
      </c>
      <c r="F19" s="274">
        <v>0</v>
      </c>
      <c r="G19" s="278">
        <v>0</v>
      </c>
      <c r="H19" s="274">
        <v>0</v>
      </c>
      <c r="I19" s="274">
        <v>7.8</v>
      </c>
      <c r="J19" s="274">
        <v>0</v>
      </c>
      <c r="K19" s="274">
        <v>0.79239000000000004</v>
      </c>
      <c r="L19" s="274">
        <v>0</v>
      </c>
      <c r="M19" s="274">
        <v>0</v>
      </c>
      <c r="N19" s="274">
        <v>0</v>
      </c>
      <c r="O19" s="274">
        <v>0</v>
      </c>
      <c r="P19" s="274">
        <v>0</v>
      </c>
      <c r="Q19" s="274">
        <v>267.89819</v>
      </c>
      <c r="R19" s="274">
        <v>722.15208999999993</v>
      </c>
      <c r="S19" s="274">
        <v>751.2</v>
      </c>
      <c r="T19" s="274">
        <v>768.8971499999999</v>
      </c>
      <c r="U19" s="274">
        <v>0</v>
      </c>
      <c r="V19" s="274">
        <v>11.443680000000001</v>
      </c>
      <c r="W19" s="274">
        <v>0</v>
      </c>
      <c r="X19" s="274">
        <v>0</v>
      </c>
      <c r="Y19" s="35">
        <f t="shared" si="2"/>
        <v>2610.8171399999997</v>
      </c>
      <c r="Z19" s="11"/>
      <c r="AA19" s="27"/>
      <c r="AB19" s="27"/>
      <c r="AC19" s="27"/>
      <c r="AD19" s="27"/>
      <c r="AE19" s="27"/>
      <c r="AF19" s="27"/>
      <c r="AG19" s="27"/>
    </row>
    <row r="20" spans="1:33" ht="13.8" x14ac:dyDescent="0.25">
      <c r="A20" s="40"/>
      <c r="B20" s="40" t="s">
        <v>70</v>
      </c>
      <c r="C20" s="274">
        <v>0</v>
      </c>
      <c r="D20" s="274">
        <v>0</v>
      </c>
      <c r="E20" s="274">
        <v>0</v>
      </c>
      <c r="F20" s="274">
        <v>0</v>
      </c>
      <c r="G20" s="278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35">
        <f t="shared" si="2"/>
        <v>0</v>
      </c>
      <c r="Z20" s="11"/>
      <c r="AA20" s="27"/>
      <c r="AB20" s="27"/>
      <c r="AC20" s="27"/>
      <c r="AD20" s="27"/>
      <c r="AE20" s="27"/>
      <c r="AF20" s="27"/>
      <c r="AG20" s="27"/>
    </row>
    <row r="21" spans="1:33" ht="13.8" x14ac:dyDescent="0.25">
      <c r="A21" s="40"/>
      <c r="B21" s="40" t="s">
        <v>73</v>
      </c>
      <c r="C21" s="274">
        <v>0</v>
      </c>
      <c r="D21" s="274">
        <v>0</v>
      </c>
      <c r="E21" s="274">
        <v>0</v>
      </c>
      <c r="F21" s="274">
        <v>0</v>
      </c>
      <c r="G21" s="278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135.45463000000001</v>
      </c>
      <c r="S21" s="274">
        <v>0</v>
      </c>
      <c r="T21" s="274">
        <v>0</v>
      </c>
      <c r="U21" s="274">
        <v>0</v>
      </c>
      <c r="V21" s="274">
        <v>0</v>
      </c>
      <c r="W21" s="274">
        <v>0</v>
      </c>
      <c r="X21" s="274">
        <v>0</v>
      </c>
      <c r="Y21" s="35">
        <f t="shared" si="2"/>
        <v>135.45463000000001</v>
      </c>
      <c r="Z21" s="11"/>
      <c r="AA21" s="27"/>
      <c r="AB21" s="27"/>
      <c r="AC21" s="27"/>
      <c r="AD21" s="27"/>
      <c r="AE21" s="27"/>
      <c r="AF21" s="27"/>
      <c r="AG21" s="27"/>
    </row>
    <row r="22" spans="1:33" ht="13.8" x14ac:dyDescent="0.25">
      <c r="A22" s="40"/>
      <c r="B22" s="40" t="s">
        <v>63</v>
      </c>
      <c r="C22" s="274">
        <v>0</v>
      </c>
      <c r="D22" s="274">
        <v>0</v>
      </c>
      <c r="E22" s="274">
        <v>0</v>
      </c>
      <c r="F22" s="274">
        <v>0</v>
      </c>
      <c r="G22" s="278">
        <v>0</v>
      </c>
      <c r="H22" s="274">
        <v>0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274">
        <v>0</v>
      </c>
      <c r="O22" s="274">
        <v>0</v>
      </c>
      <c r="P22" s="274">
        <v>0</v>
      </c>
      <c r="Q22" s="274">
        <v>0</v>
      </c>
      <c r="R22" s="274">
        <v>0</v>
      </c>
      <c r="S22" s="274">
        <v>0</v>
      </c>
      <c r="T22" s="274">
        <v>0</v>
      </c>
      <c r="U22" s="274">
        <v>0</v>
      </c>
      <c r="V22" s="274">
        <v>0</v>
      </c>
      <c r="W22" s="274">
        <v>0</v>
      </c>
      <c r="X22" s="274">
        <v>0</v>
      </c>
      <c r="Y22" s="35">
        <f t="shared" si="2"/>
        <v>0</v>
      </c>
      <c r="Z22" s="11"/>
      <c r="AA22" s="27"/>
      <c r="AB22" s="27"/>
      <c r="AC22" s="27"/>
      <c r="AD22" s="27"/>
      <c r="AE22" s="27"/>
      <c r="AF22" s="27"/>
      <c r="AG22" s="27"/>
    </row>
    <row r="23" spans="1:33" ht="13.8" x14ac:dyDescent="0.25">
      <c r="A23" s="34"/>
      <c r="B23" s="40" t="s">
        <v>64</v>
      </c>
      <c r="C23" s="274">
        <v>0</v>
      </c>
      <c r="D23" s="274">
        <v>0</v>
      </c>
      <c r="E23" s="274">
        <v>0</v>
      </c>
      <c r="F23" s="274">
        <v>1.5893499999999998</v>
      </c>
      <c r="G23" s="278">
        <v>0</v>
      </c>
      <c r="H23" s="274">
        <v>0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274">
        <v>0</v>
      </c>
      <c r="O23" s="274">
        <v>0</v>
      </c>
      <c r="P23" s="274">
        <v>0</v>
      </c>
      <c r="Q23" s="274">
        <v>0</v>
      </c>
      <c r="R23" s="274">
        <v>0</v>
      </c>
      <c r="S23" s="274">
        <v>0</v>
      </c>
      <c r="T23" s="274">
        <v>0</v>
      </c>
      <c r="U23" s="274">
        <v>0</v>
      </c>
      <c r="V23" s="274">
        <v>0</v>
      </c>
      <c r="W23" s="274">
        <v>0</v>
      </c>
      <c r="X23" s="274">
        <v>0</v>
      </c>
      <c r="Y23" s="35">
        <f t="shared" si="2"/>
        <v>1.5893499999999998</v>
      </c>
      <c r="Z23" s="11"/>
      <c r="AA23" s="27"/>
      <c r="AB23" s="27"/>
      <c r="AC23" s="27"/>
      <c r="AD23" s="27"/>
      <c r="AE23" s="27"/>
      <c r="AF23" s="27"/>
      <c r="AG23" s="27"/>
    </row>
    <row r="24" spans="1:33" ht="13.8" x14ac:dyDescent="0.25">
      <c r="A24" s="40"/>
      <c r="B24" s="40" t="s">
        <v>65</v>
      </c>
      <c r="C24" s="274">
        <v>0</v>
      </c>
      <c r="D24" s="274">
        <v>0</v>
      </c>
      <c r="E24" s="274">
        <v>0</v>
      </c>
      <c r="F24" s="274">
        <v>12.784890000000003</v>
      </c>
      <c r="G24" s="278">
        <v>0</v>
      </c>
      <c r="H24" s="274">
        <v>0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274">
        <v>0</v>
      </c>
      <c r="O24" s="274">
        <v>0</v>
      </c>
      <c r="P24" s="274">
        <v>0</v>
      </c>
      <c r="Q24" s="274">
        <v>0</v>
      </c>
      <c r="R24" s="274">
        <v>5.8961999999999994</v>
      </c>
      <c r="S24" s="274">
        <v>0</v>
      </c>
      <c r="T24" s="274">
        <v>0</v>
      </c>
      <c r="U24" s="274">
        <v>0</v>
      </c>
      <c r="V24" s="274">
        <v>0</v>
      </c>
      <c r="W24" s="274">
        <v>0</v>
      </c>
      <c r="X24" s="274">
        <v>0</v>
      </c>
      <c r="Y24" s="35">
        <f t="shared" si="2"/>
        <v>18.681090000000001</v>
      </c>
      <c r="Z24" s="11"/>
      <c r="AA24" s="27"/>
      <c r="AB24" s="27"/>
      <c r="AC24" s="27"/>
      <c r="AD24" s="27"/>
      <c r="AE24" s="27"/>
      <c r="AF24" s="27"/>
      <c r="AG24" s="27"/>
    </row>
    <row r="25" spans="1:33" ht="13.8" x14ac:dyDescent="0.25">
      <c r="A25" s="40"/>
      <c r="B25" s="40" t="s">
        <v>66</v>
      </c>
      <c r="C25" s="274">
        <v>0</v>
      </c>
      <c r="D25" s="274">
        <v>0</v>
      </c>
      <c r="E25" s="274">
        <v>0</v>
      </c>
      <c r="F25" s="274">
        <v>5.7854699999999992</v>
      </c>
      <c r="G25" s="278">
        <v>0</v>
      </c>
      <c r="H25" s="274">
        <v>0</v>
      </c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N25" s="274"/>
      <c r="O25" s="274">
        <v>0</v>
      </c>
      <c r="P25" s="274">
        <v>0</v>
      </c>
      <c r="Q25" s="274">
        <v>0</v>
      </c>
      <c r="R25" s="274">
        <v>0</v>
      </c>
      <c r="S25" s="274">
        <v>0</v>
      </c>
      <c r="T25" s="274">
        <v>0</v>
      </c>
      <c r="U25" s="274">
        <v>0</v>
      </c>
      <c r="V25" s="274">
        <v>0</v>
      </c>
      <c r="W25" s="274">
        <v>0</v>
      </c>
      <c r="X25" s="274">
        <v>0</v>
      </c>
      <c r="Y25" s="35">
        <f t="shared" si="2"/>
        <v>5.7854699999999992</v>
      </c>
      <c r="Z25" s="11"/>
      <c r="AA25" s="27"/>
      <c r="AB25" s="27"/>
      <c r="AC25" s="27"/>
      <c r="AD25" s="27"/>
      <c r="AE25" s="27"/>
      <c r="AF25" s="27"/>
      <c r="AG25" s="27"/>
    </row>
    <row r="26" spans="1:33" ht="13.8" x14ac:dyDescent="0.25">
      <c r="A26" s="40"/>
      <c r="B26" s="40"/>
      <c r="C26" s="275"/>
      <c r="D26" s="275"/>
      <c r="E26" s="275"/>
      <c r="F26" s="274"/>
      <c r="G26" s="278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35"/>
      <c r="Z26" s="11"/>
      <c r="AA26" s="27"/>
      <c r="AB26" s="27"/>
      <c r="AC26" s="27"/>
      <c r="AD26" s="27"/>
      <c r="AE26" s="27"/>
      <c r="AF26" s="27"/>
      <c r="AG26" s="27"/>
    </row>
    <row r="27" spans="1:33" ht="13.8" x14ac:dyDescent="0.25">
      <c r="A27" s="97" t="s">
        <v>189</v>
      </c>
      <c r="B27" s="40" t="s">
        <v>71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274">
        <v>0</v>
      </c>
      <c r="R27" s="274">
        <v>0</v>
      </c>
      <c r="S27" s="274">
        <v>0</v>
      </c>
      <c r="T27" s="274">
        <v>0</v>
      </c>
      <c r="U27" s="274">
        <v>0</v>
      </c>
      <c r="V27" s="274">
        <v>0</v>
      </c>
      <c r="W27" s="274">
        <v>0</v>
      </c>
      <c r="X27" s="274">
        <v>0</v>
      </c>
      <c r="Y27" s="35">
        <f t="shared" si="2"/>
        <v>0</v>
      </c>
      <c r="Z27" s="11"/>
      <c r="AA27" s="27"/>
      <c r="AB27" s="27"/>
      <c r="AC27" s="27"/>
      <c r="AD27" s="27"/>
      <c r="AE27" s="27"/>
      <c r="AF27" s="27"/>
      <c r="AG27" s="27"/>
    </row>
    <row r="28" spans="1:33" ht="13.8" x14ac:dyDescent="0.25">
      <c r="A28" s="40"/>
      <c r="B28" s="40" t="s">
        <v>72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0</v>
      </c>
      <c r="R28" s="274">
        <v>0</v>
      </c>
      <c r="S28" s="274">
        <v>0</v>
      </c>
      <c r="T28" s="274">
        <v>0</v>
      </c>
      <c r="U28" s="274">
        <v>0</v>
      </c>
      <c r="V28" s="274">
        <v>0</v>
      </c>
      <c r="W28" s="274">
        <v>0</v>
      </c>
      <c r="X28" s="274">
        <v>0</v>
      </c>
      <c r="Y28" s="35">
        <f t="shared" si="2"/>
        <v>0</v>
      </c>
      <c r="Z28" s="11"/>
      <c r="AA28" s="27"/>
      <c r="AB28" s="27"/>
      <c r="AC28" s="27"/>
      <c r="AD28" s="27"/>
      <c r="AE28" s="27"/>
      <c r="AF28" s="27"/>
      <c r="AG28" s="27"/>
    </row>
    <row r="29" spans="1:33" ht="13.8" x14ac:dyDescent="0.25">
      <c r="A29" s="40"/>
      <c r="B29" s="40" t="s">
        <v>67</v>
      </c>
      <c r="C29" s="274">
        <v>0</v>
      </c>
      <c r="D29" s="274">
        <v>0</v>
      </c>
      <c r="E29" s="274">
        <v>0</v>
      </c>
      <c r="F29" s="274">
        <v>0</v>
      </c>
      <c r="G29" s="274">
        <v>0</v>
      </c>
      <c r="H29" s="274">
        <v>0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74">
        <v>0</v>
      </c>
      <c r="Q29" s="274">
        <v>0</v>
      </c>
      <c r="R29" s="274">
        <v>9.8602800000000013</v>
      </c>
      <c r="S29" s="274">
        <v>0</v>
      </c>
      <c r="T29" s="274">
        <v>0</v>
      </c>
      <c r="U29" s="274">
        <v>0</v>
      </c>
      <c r="V29" s="274">
        <v>0</v>
      </c>
      <c r="W29" s="274">
        <v>0</v>
      </c>
      <c r="X29" s="274">
        <v>0</v>
      </c>
      <c r="Y29" s="35">
        <f>SUM(C29:X29)</f>
        <v>9.8602800000000013</v>
      </c>
      <c r="Z29" s="11"/>
      <c r="AA29" s="27"/>
      <c r="AB29" s="27"/>
      <c r="AC29" s="27"/>
      <c r="AD29" s="27"/>
      <c r="AE29" s="27"/>
      <c r="AF29" s="27"/>
      <c r="AG29" s="27"/>
    </row>
    <row r="30" spans="1:33" ht="13.8" x14ac:dyDescent="0.25">
      <c r="A30" s="40"/>
      <c r="B30" s="27"/>
      <c r="C30" s="27"/>
      <c r="D30" s="27"/>
      <c r="E30" s="27"/>
      <c r="F30" s="27"/>
      <c r="G30" s="5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51"/>
      <c r="Y30" s="93"/>
      <c r="Z30" s="27"/>
      <c r="AA30" s="27"/>
      <c r="AB30" s="27"/>
      <c r="AC30" s="27"/>
      <c r="AD30" s="27"/>
      <c r="AE30" s="27"/>
      <c r="AF30" s="27"/>
      <c r="AG30" s="27"/>
    </row>
    <row r="31" spans="1:33" x14ac:dyDescent="0.25">
      <c r="A31" s="41" t="s">
        <v>75</v>
      </c>
      <c r="B31" s="223" t="s">
        <v>126</v>
      </c>
      <c r="C31" s="223"/>
      <c r="D31" s="223"/>
      <c r="E31" s="223"/>
      <c r="F31" s="223"/>
      <c r="G31" s="223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51"/>
      <c r="Y31" s="93"/>
      <c r="Z31" s="27"/>
      <c r="AA31" s="27"/>
      <c r="AB31" s="27"/>
      <c r="AC31" s="27"/>
      <c r="AD31" s="27"/>
      <c r="AE31" s="27"/>
      <c r="AF31" s="27"/>
      <c r="AG31" s="27"/>
    </row>
    <row r="32" spans="1:33" ht="13.8" x14ac:dyDescent="0.25">
      <c r="A32" s="36"/>
      <c r="B32" s="186"/>
      <c r="C32" s="8"/>
      <c r="D32" s="8"/>
      <c r="E32" s="8"/>
      <c r="F32" s="8"/>
      <c r="G32" s="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1"/>
      <c r="Y32" s="88"/>
      <c r="Z32" s="27"/>
      <c r="AA32" s="27"/>
      <c r="AB32" s="27"/>
      <c r="AC32" s="27"/>
      <c r="AD32" s="27"/>
      <c r="AE32" s="27"/>
      <c r="AF32" s="27"/>
      <c r="AG32" s="27"/>
    </row>
    <row r="33" spans="1:33" x14ac:dyDescent="0.25">
      <c r="A33" s="27"/>
      <c r="B33" s="27"/>
      <c r="C33" s="27"/>
      <c r="D33" s="27"/>
      <c r="E33" s="27"/>
      <c r="F33" s="27"/>
      <c r="G33" s="51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51"/>
      <c r="Y33" s="88"/>
      <c r="Z33" s="27"/>
      <c r="AA33" s="27"/>
      <c r="AB33" s="27"/>
      <c r="AC33" s="27"/>
      <c r="AD33" s="27"/>
      <c r="AE33" s="27"/>
      <c r="AF33" s="27"/>
      <c r="AG33" s="27"/>
    </row>
    <row r="34" spans="1:33" x14ac:dyDescent="0.25">
      <c r="A34" s="27"/>
      <c r="B34" s="27"/>
      <c r="C34" s="27"/>
      <c r="D34" s="27"/>
      <c r="E34" s="27"/>
      <c r="F34" s="27"/>
      <c r="G34" s="5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1"/>
      <c r="Y34" s="88"/>
      <c r="Z34" s="27"/>
      <c r="AA34" s="27"/>
      <c r="AB34" s="27"/>
      <c r="AC34" s="27"/>
      <c r="AD34" s="27"/>
      <c r="AE34" s="27"/>
      <c r="AF34" s="27"/>
      <c r="AG34" s="27"/>
    </row>
    <row r="35" spans="1:33" x14ac:dyDescent="0.25">
      <c r="A35" s="27"/>
      <c r="B35" s="27"/>
      <c r="C35" s="27"/>
      <c r="D35" s="27"/>
      <c r="E35" s="27"/>
      <c r="F35" s="27"/>
      <c r="G35" s="5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51"/>
      <c r="Y35" s="88"/>
      <c r="Z35" s="27"/>
      <c r="AA35" s="27"/>
      <c r="AB35" s="27"/>
      <c r="AC35" s="27"/>
      <c r="AD35" s="27"/>
      <c r="AE35" s="27"/>
      <c r="AF35" s="27"/>
      <c r="AG35" s="27"/>
    </row>
    <row r="36" spans="1:33" x14ac:dyDescent="0.25">
      <c r="A36" s="27"/>
      <c r="B36" s="27"/>
      <c r="C36" s="27"/>
      <c r="D36" s="27"/>
      <c r="E36" s="27"/>
      <c r="F36" s="27"/>
      <c r="G36" s="51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1"/>
      <c r="Y36" s="88"/>
      <c r="Z36" s="27"/>
      <c r="AA36" s="27"/>
      <c r="AB36" s="27"/>
      <c r="AC36" s="27"/>
      <c r="AD36" s="27"/>
      <c r="AE36" s="27"/>
      <c r="AF36" s="27"/>
      <c r="AG36" s="27"/>
    </row>
    <row r="37" spans="1:33" x14ac:dyDescent="0.25">
      <c r="A37" s="27"/>
      <c r="B37" s="27"/>
      <c r="C37" s="27"/>
      <c r="D37" s="27"/>
      <c r="E37" s="27"/>
      <c r="F37" s="27"/>
      <c r="G37" s="5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33" x14ac:dyDescent="0.25">
      <c r="A38" s="27"/>
      <c r="B38" s="27"/>
      <c r="C38" s="27"/>
      <c r="D38" s="27"/>
      <c r="E38" s="27"/>
      <c r="F38" s="27"/>
      <c r="G38" s="5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33" x14ac:dyDescent="0.25">
      <c r="A39" s="27"/>
      <c r="B39" s="27"/>
      <c r="C39" s="27"/>
      <c r="D39" s="27"/>
      <c r="E39" s="27"/>
      <c r="F39" s="27"/>
      <c r="G39" s="51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33" x14ac:dyDescent="0.25">
      <c r="A40" s="27"/>
      <c r="B40" s="27"/>
      <c r="C40" s="27"/>
      <c r="D40" s="27"/>
      <c r="E40" s="27"/>
      <c r="F40" s="27"/>
      <c r="G40" s="51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33" x14ac:dyDescent="0.25">
      <c r="A41" s="27"/>
      <c r="B41" s="27"/>
      <c r="C41" s="27"/>
      <c r="D41" s="27"/>
      <c r="E41" s="27"/>
      <c r="F41" s="27"/>
      <c r="G41" s="51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33" x14ac:dyDescent="0.25">
      <c r="A42" s="27"/>
      <c r="B42" s="27"/>
      <c r="C42" s="27"/>
      <c r="D42" s="27"/>
      <c r="E42" s="27"/>
      <c r="F42" s="27"/>
      <c r="G42" s="51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33" x14ac:dyDescent="0.25">
      <c r="A43" s="27"/>
      <c r="B43" s="27"/>
      <c r="C43" s="27"/>
      <c r="D43" s="27"/>
      <c r="E43" s="27"/>
      <c r="F43" s="27"/>
      <c r="G43" s="51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33" x14ac:dyDescent="0.25">
      <c r="A44" s="27"/>
      <c r="B44" s="27"/>
      <c r="C44" s="27"/>
      <c r="D44" s="27"/>
      <c r="E44" s="27"/>
      <c r="F44" s="27"/>
      <c r="G44" s="51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33" x14ac:dyDescent="0.25">
      <c r="A45" s="27"/>
      <c r="B45" s="27"/>
      <c r="C45" s="27"/>
      <c r="D45" s="27"/>
      <c r="E45" s="27"/>
      <c r="F45" s="27"/>
      <c r="G45" s="51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33" x14ac:dyDescent="0.25">
      <c r="A46" s="27"/>
      <c r="B46" s="27"/>
      <c r="C46" s="27"/>
      <c r="D46" s="27"/>
      <c r="E46" s="27"/>
      <c r="F46" s="27"/>
      <c r="G46" s="51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33" x14ac:dyDescent="0.25">
      <c r="A47" s="27"/>
      <c r="B47" s="27"/>
      <c r="C47" s="27"/>
      <c r="D47" s="27"/>
      <c r="E47" s="27"/>
      <c r="F47" s="27"/>
      <c r="G47" s="51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33" x14ac:dyDescent="0.25">
      <c r="A48" s="27"/>
      <c r="B48" s="27"/>
      <c r="C48" s="27"/>
      <c r="D48" s="27"/>
      <c r="E48" s="27"/>
      <c r="F48" s="27"/>
      <c r="G48" s="51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x14ac:dyDescent="0.25">
      <c r="A49" s="27"/>
      <c r="B49" s="27"/>
      <c r="C49" s="27"/>
      <c r="D49" s="27"/>
      <c r="E49" s="27"/>
      <c r="F49" s="27"/>
      <c r="G49" s="51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x14ac:dyDescent="0.25">
      <c r="A50" s="27"/>
      <c r="B50" s="27"/>
      <c r="C50" s="27"/>
      <c r="D50" s="27"/>
      <c r="E50" s="27"/>
      <c r="F50" s="27"/>
      <c r="G50" s="51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x14ac:dyDescent="0.25">
      <c r="A51" s="27"/>
      <c r="B51" s="27"/>
      <c r="C51" s="27"/>
      <c r="D51" s="27"/>
      <c r="E51" s="27"/>
      <c r="F51" s="27"/>
      <c r="G51" s="51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x14ac:dyDescent="0.25">
      <c r="A52" s="27"/>
      <c r="B52" s="27"/>
      <c r="C52" s="27"/>
      <c r="D52" s="27"/>
      <c r="E52" s="27"/>
      <c r="F52" s="27"/>
      <c r="G52" s="5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x14ac:dyDescent="0.25">
      <c r="A53" s="27"/>
      <c r="B53" s="27"/>
      <c r="C53" s="27"/>
      <c r="D53" s="27"/>
      <c r="E53" s="27"/>
      <c r="F53" s="27"/>
      <c r="G53" s="51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x14ac:dyDescent="0.25">
      <c r="A54" s="27"/>
      <c r="B54" s="27"/>
      <c r="C54" s="27"/>
      <c r="D54" s="27"/>
      <c r="E54" s="27"/>
      <c r="F54" s="27"/>
      <c r="G54" s="51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25">
      <c r="A55" s="27"/>
      <c r="B55" s="27"/>
      <c r="C55" s="27"/>
      <c r="D55" s="27"/>
      <c r="E55" s="27"/>
      <c r="F55" s="27"/>
      <c r="G55" s="51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25">
      <c r="A56" s="27"/>
      <c r="B56" s="27"/>
      <c r="C56" s="27"/>
      <c r="D56" s="27"/>
      <c r="E56" s="27"/>
      <c r="F56" s="27"/>
      <c r="G56" s="51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25">
      <c r="A57" s="27"/>
      <c r="B57" s="27"/>
      <c r="C57" s="27"/>
      <c r="D57" s="27"/>
      <c r="E57" s="27"/>
      <c r="F57" s="27"/>
      <c r="G57" s="5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25">
      <c r="A58" s="27"/>
      <c r="B58" s="27"/>
      <c r="C58" s="27"/>
      <c r="D58" s="27"/>
      <c r="E58" s="27"/>
      <c r="F58" s="27"/>
      <c r="G58" s="5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25">
      <c r="A59" s="27"/>
      <c r="B59" s="27"/>
      <c r="C59" s="27"/>
      <c r="D59" s="27"/>
      <c r="E59" s="27"/>
      <c r="F59" s="27"/>
      <c r="G59" s="51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5">
      <c r="A60" s="27"/>
      <c r="B60" s="27"/>
      <c r="C60" s="27"/>
      <c r="D60" s="27"/>
      <c r="E60" s="27"/>
      <c r="F60" s="27"/>
      <c r="G60" s="51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25">
      <c r="A61" s="27"/>
      <c r="B61" s="27"/>
      <c r="C61" s="27"/>
      <c r="D61" s="27"/>
      <c r="E61" s="27"/>
      <c r="F61" s="27"/>
      <c r="G61" s="5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25">
      <c r="A62" s="27"/>
      <c r="B62" s="27"/>
      <c r="C62" s="27"/>
      <c r="D62" s="27"/>
      <c r="E62" s="27"/>
      <c r="F62" s="27"/>
      <c r="G62" s="51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25">
      <c r="A63" s="27"/>
      <c r="B63" s="27"/>
      <c r="C63" s="27"/>
      <c r="D63" s="27"/>
      <c r="E63" s="27"/>
      <c r="F63" s="27"/>
      <c r="G63" s="5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5">
      <c r="A64" s="27"/>
      <c r="B64" s="27"/>
      <c r="C64" s="27"/>
      <c r="D64" s="27"/>
      <c r="E64" s="27"/>
      <c r="F64" s="27"/>
      <c r="G64" s="51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5">
      <c r="A65" s="27"/>
      <c r="B65" s="27"/>
      <c r="C65" s="27"/>
      <c r="D65" s="27"/>
      <c r="E65" s="27"/>
      <c r="F65" s="27"/>
      <c r="G65" s="51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x14ac:dyDescent="0.25">
      <c r="A66" s="27"/>
      <c r="B66" s="27"/>
      <c r="C66" s="27"/>
      <c r="D66" s="27"/>
      <c r="E66" s="27"/>
      <c r="F66" s="27"/>
      <c r="G66" s="5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x14ac:dyDescent="0.25">
      <c r="A67" s="27"/>
      <c r="B67" s="27"/>
      <c r="C67" s="27"/>
      <c r="D67" s="27"/>
      <c r="E67" s="27"/>
      <c r="F67" s="27"/>
      <c r="G67" s="51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x14ac:dyDescent="0.25">
      <c r="A68" s="27"/>
      <c r="B68" s="27"/>
      <c r="C68" s="27"/>
      <c r="D68" s="27"/>
      <c r="E68" s="27"/>
      <c r="F68" s="27"/>
      <c r="G68" s="51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x14ac:dyDescent="0.25">
      <c r="A69" s="27"/>
      <c r="B69" s="27"/>
      <c r="C69" s="27"/>
      <c r="D69" s="27"/>
      <c r="E69" s="27"/>
      <c r="F69" s="27"/>
      <c r="G69" s="51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x14ac:dyDescent="0.25">
      <c r="A70" s="27"/>
      <c r="B70" s="27"/>
      <c r="C70" s="27"/>
      <c r="D70" s="27"/>
      <c r="E70" s="27"/>
      <c r="F70" s="27"/>
      <c r="G70" s="51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x14ac:dyDescent="0.25">
      <c r="A71" s="27"/>
      <c r="B71" s="27"/>
      <c r="C71" s="27"/>
      <c r="D71" s="27"/>
      <c r="E71" s="27"/>
      <c r="F71" s="27"/>
      <c r="G71" s="5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x14ac:dyDescent="0.25">
      <c r="A72" s="27"/>
      <c r="B72" s="27"/>
      <c r="C72" s="27"/>
      <c r="D72" s="27"/>
      <c r="E72" s="27"/>
      <c r="F72" s="27"/>
      <c r="G72" s="51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x14ac:dyDescent="0.25">
      <c r="A73" s="27"/>
      <c r="B73" s="27"/>
      <c r="C73" s="27"/>
      <c r="D73" s="27"/>
      <c r="E73" s="27"/>
      <c r="F73" s="27"/>
      <c r="G73" s="51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x14ac:dyDescent="0.25">
      <c r="A74" s="27"/>
      <c r="B74" s="27"/>
      <c r="C74" s="27"/>
      <c r="D74" s="27"/>
      <c r="E74" s="27"/>
      <c r="F74" s="27"/>
      <c r="G74" s="51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x14ac:dyDescent="0.25">
      <c r="A75" s="27"/>
      <c r="B75" s="27"/>
      <c r="C75" s="27"/>
      <c r="D75" s="27"/>
      <c r="E75" s="27"/>
      <c r="F75" s="27"/>
      <c r="G75" s="5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x14ac:dyDescent="0.25">
      <c r="A76" s="27"/>
      <c r="B76" s="27"/>
      <c r="C76" s="27"/>
      <c r="D76" s="27"/>
      <c r="E76" s="27"/>
      <c r="F76" s="27"/>
      <c r="G76" s="51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x14ac:dyDescent="0.25">
      <c r="A77" s="27"/>
      <c r="B77" s="27"/>
      <c r="C77" s="27"/>
      <c r="D77" s="27"/>
      <c r="E77" s="27"/>
      <c r="F77" s="27"/>
      <c r="G77" s="5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x14ac:dyDescent="0.25">
      <c r="A78" s="27"/>
      <c r="B78" s="27"/>
      <c r="C78" s="27"/>
      <c r="D78" s="27"/>
      <c r="E78" s="27"/>
      <c r="F78" s="27"/>
      <c r="G78" s="51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x14ac:dyDescent="0.25">
      <c r="A79" s="27"/>
      <c r="B79" s="27"/>
      <c r="C79" s="27"/>
      <c r="D79" s="27"/>
      <c r="E79" s="27"/>
      <c r="F79" s="27"/>
      <c r="G79" s="51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x14ac:dyDescent="0.25">
      <c r="A80" s="27"/>
      <c r="B80" s="27"/>
      <c r="C80" s="27"/>
      <c r="D80" s="27"/>
      <c r="E80" s="27"/>
      <c r="F80" s="27"/>
      <c r="G80" s="51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x14ac:dyDescent="0.25">
      <c r="A81" s="27"/>
      <c r="B81" s="27"/>
      <c r="C81" s="27"/>
      <c r="D81" s="27"/>
      <c r="E81" s="27"/>
      <c r="F81" s="27"/>
      <c r="G81" s="51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x14ac:dyDescent="0.25">
      <c r="A82" s="27"/>
      <c r="B82" s="27"/>
      <c r="C82" s="27"/>
      <c r="D82" s="27"/>
      <c r="E82" s="27"/>
      <c r="F82" s="27"/>
      <c r="G82" s="51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x14ac:dyDescent="0.25">
      <c r="A83" s="27"/>
      <c r="B83" s="27"/>
      <c r="C83" s="27"/>
      <c r="D83" s="27"/>
      <c r="E83" s="27"/>
      <c r="F83" s="27"/>
      <c r="G83" s="51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5">
      <c r="A84" s="27"/>
      <c r="B84" s="27"/>
      <c r="C84" s="27"/>
      <c r="D84" s="27"/>
      <c r="E84" s="27"/>
      <c r="F84" s="27"/>
      <c r="G84" s="51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x14ac:dyDescent="0.25">
      <c r="A85" s="27"/>
      <c r="B85" s="27"/>
      <c r="C85" s="27"/>
      <c r="D85" s="27"/>
      <c r="E85" s="27"/>
      <c r="F85" s="27"/>
      <c r="G85" s="51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x14ac:dyDescent="0.25">
      <c r="A86" s="27"/>
      <c r="B86" s="27"/>
      <c r="C86" s="27"/>
      <c r="D86" s="27"/>
      <c r="E86" s="27"/>
      <c r="F86" s="27"/>
      <c r="G86" s="51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x14ac:dyDescent="0.25">
      <c r="A87" s="27"/>
      <c r="B87" s="27"/>
      <c r="C87" s="27"/>
      <c r="D87" s="27"/>
      <c r="E87" s="27"/>
      <c r="F87" s="27"/>
      <c r="G87" s="51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x14ac:dyDescent="0.25">
      <c r="A88" s="27"/>
      <c r="B88" s="27"/>
      <c r="C88" s="27"/>
      <c r="D88" s="27"/>
      <c r="E88" s="27"/>
      <c r="F88" s="27"/>
      <c r="G88" s="51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25">
      <c r="A89" s="27"/>
      <c r="B89" s="27"/>
      <c r="C89" s="27"/>
      <c r="D89" s="27"/>
      <c r="E89" s="27"/>
      <c r="F89" s="27"/>
      <c r="G89" s="51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x14ac:dyDescent="0.25">
      <c r="A90" s="27"/>
      <c r="B90" s="27"/>
      <c r="C90" s="27"/>
      <c r="D90" s="27"/>
      <c r="E90" s="27"/>
      <c r="F90" s="27"/>
      <c r="G90" s="5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x14ac:dyDescent="0.25">
      <c r="A91" s="27"/>
      <c r="B91" s="27"/>
      <c r="C91" s="27"/>
      <c r="D91" s="27"/>
      <c r="E91" s="27"/>
      <c r="F91" s="27"/>
      <c r="G91" s="51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x14ac:dyDescent="0.25">
      <c r="A92" s="27"/>
      <c r="B92" s="27"/>
      <c r="C92" s="27"/>
      <c r="D92" s="27"/>
      <c r="E92" s="27"/>
      <c r="F92" s="27"/>
      <c r="G92" s="51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25">
      <c r="A93" s="27"/>
      <c r="B93" s="27"/>
      <c r="C93" s="27"/>
      <c r="D93" s="27"/>
      <c r="E93" s="27"/>
      <c r="F93" s="27"/>
      <c r="G93" s="51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5">
      <c r="A94" s="27"/>
      <c r="B94" s="27"/>
      <c r="C94" s="27"/>
      <c r="D94" s="27"/>
      <c r="E94" s="27"/>
      <c r="F94" s="27"/>
      <c r="G94" s="51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5">
      <c r="A95" s="27"/>
      <c r="B95" s="27"/>
      <c r="C95" s="27"/>
      <c r="D95" s="27"/>
      <c r="E95" s="27"/>
      <c r="F95" s="27"/>
      <c r="G95" s="51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25">
      <c r="A96" s="27"/>
      <c r="B96" s="27"/>
      <c r="C96" s="27"/>
      <c r="D96" s="27"/>
      <c r="E96" s="27"/>
      <c r="F96" s="27"/>
      <c r="G96" s="51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25">
      <c r="A97" s="27"/>
      <c r="B97" s="27"/>
      <c r="C97" s="27"/>
      <c r="D97" s="27"/>
      <c r="E97" s="27"/>
      <c r="F97" s="27"/>
      <c r="G97" s="51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25">
      <c r="A98" s="27"/>
      <c r="B98" s="27"/>
      <c r="C98" s="27"/>
      <c r="D98" s="27"/>
      <c r="E98" s="27"/>
      <c r="F98" s="27"/>
      <c r="G98" s="51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x14ac:dyDescent="0.25">
      <c r="A99" s="27"/>
      <c r="B99" s="27"/>
      <c r="C99" s="27"/>
      <c r="D99" s="27"/>
      <c r="E99" s="27"/>
      <c r="F99" s="27"/>
      <c r="G99" s="51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x14ac:dyDescent="0.25">
      <c r="A100" s="27"/>
      <c r="B100" s="27"/>
      <c r="C100" s="27"/>
      <c r="D100" s="27"/>
      <c r="E100" s="27"/>
      <c r="F100" s="27"/>
      <c r="G100" s="51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25">
      <c r="A101" s="27"/>
      <c r="B101" s="27"/>
      <c r="C101" s="27"/>
      <c r="D101" s="27"/>
      <c r="E101" s="27"/>
      <c r="F101" s="27"/>
      <c r="G101" s="51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5">
      <c r="A102" s="27"/>
      <c r="B102" s="27"/>
      <c r="C102" s="27"/>
      <c r="D102" s="27"/>
      <c r="E102" s="27"/>
      <c r="F102" s="27"/>
      <c r="G102" s="51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5">
      <c r="A103" s="27"/>
      <c r="B103" s="27"/>
      <c r="C103" s="27"/>
      <c r="D103" s="27"/>
      <c r="E103" s="27"/>
      <c r="F103" s="27"/>
      <c r="G103" s="51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5">
      <c r="A104" s="27"/>
      <c r="B104" s="27"/>
      <c r="C104" s="27"/>
      <c r="D104" s="27"/>
      <c r="E104" s="27"/>
      <c r="F104" s="27"/>
      <c r="G104" s="51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5">
      <c r="A105" s="27"/>
      <c r="B105" s="27"/>
      <c r="C105" s="27"/>
      <c r="D105" s="27"/>
      <c r="E105" s="27"/>
      <c r="F105" s="27"/>
      <c r="G105" s="51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25">
      <c r="A106" s="27"/>
      <c r="B106" s="27"/>
      <c r="C106" s="27"/>
      <c r="D106" s="27"/>
      <c r="E106" s="27"/>
      <c r="F106" s="27"/>
      <c r="G106" s="51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5">
      <c r="A107" s="27"/>
      <c r="B107" s="27"/>
      <c r="C107" s="27"/>
      <c r="D107" s="27"/>
      <c r="E107" s="27"/>
      <c r="F107" s="27"/>
      <c r="G107" s="51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5">
      <c r="A108" s="27"/>
      <c r="B108" s="27"/>
      <c r="C108" s="27"/>
      <c r="D108" s="27"/>
      <c r="E108" s="27"/>
      <c r="F108" s="27"/>
      <c r="G108" s="51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25">
      <c r="A109" s="27"/>
      <c r="B109" s="27"/>
      <c r="C109" s="27"/>
      <c r="D109" s="27"/>
      <c r="E109" s="27"/>
      <c r="F109" s="27"/>
      <c r="G109" s="51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25">
      <c r="A110" s="27"/>
      <c r="B110" s="27"/>
      <c r="C110" s="27"/>
      <c r="D110" s="27"/>
      <c r="E110" s="27"/>
      <c r="F110" s="27"/>
      <c r="G110" s="51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x14ac:dyDescent="0.25">
      <c r="A111" s="27"/>
      <c r="B111" s="27"/>
      <c r="C111" s="27"/>
      <c r="D111" s="27"/>
      <c r="E111" s="27"/>
      <c r="F111" s="27"/>
      <c r="G111" s="51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5">
      <c r="A112" s="27"/>
      <c r="B112" s="27"/>
      <c r="C112" s="27"/>
      <c r="D112" s="27"/>
      <c r="E112" s="27"/>
      <c r="F112" s="27"/>
      <c r="G112" s="51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5">
      <c r="A113" s="27"/>
      <c r="B113" s="27"/>
      <c r="C113" s="27"/>
      <c r="D113" s="27"/>
      <c r="E113" s="27"/>
      <c r="F113" s="27"/>
      <c r="G113" s="51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x14ac:dyDescent="0.25">
      <c r="A114" s="27"/>
      <c r="B114" s="27"/>
      <c r="C114" s="27"/>
      <c r="D114" s="27"/>
      <c r="E114" s="27"/>
      <c r="F114" s="27"/>
      <c r="G114" s="51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x14ac:dyDescent="0.25">
      <c r="A115" s="27"/>
      <c r="B115" s="27"/>
      <c r="C115" s="27"/>
      <c r="D115" s="27"/>
      <c r="E115" s="27"/>
      <c r="F115" s="27"/>
      <c r="G115" s="51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25">
      <c r="A116" s="27"/>
      <c r="B116" s="27"/>
      <c r="C116" s="27"/>
      <c r="D116" s="27"/>
      <c r="E116" s="27"/>
      <c r="F116" s="27"/>
      <c r="G116" s="51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x14ac:dyDescent="0.25">
      <c r="A117" s="27"/>
      <c r="B117" s="27"/>
      <c r="C117" s="27"/>
      <c r="D117" s="27"/>
      <c r="E117" s="27"/>
      <c r="F117" s="27"/>
      <c r="G117" s="51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x14ac:dyDescent="0.25">
      <c r="A118" s="27"/>
      <c r="B118" s="27"/>
      <c r="C118" s="27"/>
      <c r="D118" s="27"/>
      <c r="E118" s="27"/>
      <c r="F118" s="27"/>
      <c r="G118" s="51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5">
      <c r="A119" s="27"/>
      <c r="B119" s="27"/>
      <c r="C119" s="27"/>
      <c r="D119" s="27"/>
      <c r="E119" s="27"/>
      <c r="F119" s="27"/>
      <c r="G119" s="51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x14ac:dyDescent="0.25">
      <c r="A120" s="27"/>
      <c r="B120" s="27"/>
      <c r="C120" s="27"/>
      <c r="D120" s="27"/>
      <c r="E120" s="27"/>
      <c r="F120" s="27"/>
      <c r="G120" s="51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5">
      <c r="A121" s="27"/>
      <c r="B121" s="27"/>
      <c r="C121" s="27"/>
      <c r="D121" s="27"/>
      <c r="E121" s="27"/>
      <c r="F121" s="27"/>
      <c r="G121" s="51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5">
      <c r="A122" s="27"/>
      <c r="B122" s="27"/>
      <c r="C122" s="27"/>
      <c r="D122" s="27"/>
      <c r="E122" s="27"/>
      <c r="F122" s="27"/>
      <c r="G122" s="51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x14ac:dyDescent="0.25">
      <c r="A123" s="27"/>
      <c r="B123" s="27"/>
      <c r="C123" s="27"/>
      <c r="D123" s="27"/>
      <c r="E123" s="27"/>
      <c r="F123" s="27"/>
      <c r="G123" s="51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x14ac:dyDescent="0.25">
      <c r="A124" s="27"/>
      <c r="B124" s="27"/>
      <c r="C124" s="27"/>
      <c r="D124" s="27"/>
      <c r="E124" s="27"/>
      <c r="F124" s="27"/>
      <c r="G124" s="51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5">
      <c r="A125" s="27"/>
      <c r="B125" s="27"/>
      <c r="C125" s="27"/>
      <c r="D125" s="27"/>
      <c r="E125" s="27"/>
      <c r="F125" s="27"/>
      <c r="G125" s="51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x14ac:dyDescent="0.25">
      <c r="A126" s="27"/>
      <c r="B126" s="27"/>
      <c r="C126" s="27"/>
      <c r="D126" s="27"/>
      <c r="E126" s="27"/>
      <c r="F126" s="27"/>
      <c r="G126" s="51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25">
      <c r="A127" s="27"/>
      <c r="B127" s="27"/>
      <c r="C127" s="27"/>
      <c r="D127" s="27"/>
      <c r="E127" s="27"/>
      <c r="F127" s="27"/>
      <c r="G127" s="51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x14ac:dyDescent="0.25">
      <c r="A128" s="27"/>
      <c r="B128" s="27"/>
      <c r="C128" s="27"/>
      <c r="D128" s="27"/>
      <c r="E128" s="27"/>
      <c r="F128" s="27"/>
      <c r="G128" s="51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x14ac:dyDescent="0.25">
      <c r="A129" s="27"/>
      <c r="B129" s="27"/>
      <c r="C129" s="27"/>
      <c r="D129" s="27"/>
      <c r="E129" s="27"/>
      <c r="F129" s="27"/>
      <c r="G129" s="51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5">
      <c r="A130" s="27"/>
      <c r="B130" s="27"/>
      <c r="C130" s="27"/>
      <c r="D130" s="27"/>
      <c r="E130" s="27"/>
      <c r="F130" s="27"/>
      <c r="G130" s="51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x14ac:dyDescent="0.25">
      <c r="A131" s="27"/>
      <c r="B131" s="27"/>
      <c r="C131" s="27"/>
      <c r="D131" s="27"/>
      <c r="E131" s="27"/>
      <c r="F131" s="27"/>
      <c r="G131" s="51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25">
      <c r="A132" s="27"/>
      <c r="B132" s="27"/>
      <c r="C132" s="27"/>
      <c r="D132" s="27"/>
      <c r="E132" s="27"/>
      <c r="F132" s="27"/>
      <c r="G132" s="51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x14ac:dyDescent="0.25">
      <c r="A133" s="27"/>
      <c r="B133" s="27"/>
      <c r="C133" s="27"/>
      <c r="D133" s="27"/>
      <c r="E133" s="27"/>
      <c r="F133" s="27"/>
      <c r="G133" s="51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x14ac:dyDescent="0.25">
      <c r="A134" s="27"/>
      <c r="B134" s="27"/>
      <c r="C134" s="27"/>
      <c r="D134" s="27"/>
      <c r="E134" s="27"/>
      <c r="F134" s="27"/>
      <c r="G134" s="51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x14ac:dyDescent="0.25">
      <c r="A135" s="27"/>
      <c r="B135" s="27"/>
      <c r="C135" s="27"/>
      <c r="D135" s="27"/>
      <c r="E135" s="27"/>
      <c r="F135" s="27"/>
      <c r="G135" s="51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x14ac:dyDescent="0.25">
      <c r="A136" s="27"/>
      <c r="B136" s="27"/>
      <c r="C136" s="27"/>
      <c r="D136" s="27"/>
      <c r="E136" s="27"/>
      <c r="F136" s="27"/>
      <c r="G136" s="5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x14ac:dyDescent="0.25">
      <c r="A137" s="27"/>
      <c r="B137" s="27"/>
      <c r="C137" s="27"/>
      <c r="D137" s="27"/>
      <c r="E137" s="27"/>
      <c r="F137" s="27"/>
      <c r="G137" s="51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x14ac:dyDescent="0.25">
      <c r="A138" s="27"/>
      <c r="B138" s="27"/>
      <c r="C138" s="27"/>
      <c r="D138" s="27"/>
      <c r="E138" s="27"/>
      <c r="F138" s="27"/>
      <c r="G138" s="51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x14ac:dyDescent="0.25">
      <c r="A139" s="27"/>
      <c r="B139" s="27"/>
      <c r="C139" s="27"/>
      <c r="D139" s="27"/>
      <c r="E139" s="27"/>
      <c r="F139" s="27"/>
      <c r="G139" s="51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x14ac:dyDescent="0.25">
      <c r="A140" s="27"/>
      <c r="B140" s="27"/>
      <c r="C140" s="27"/>
      <c r="D140" s="27"/>
      <c r="E140" s="27"/>
      <c r="F140" s="27"/>
      <c r="G140" s="51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x14ac:dyDescent="0.25">
      <c r="A141" s="27"/>
      <c r="B141" s="27"/>
      <c r="C141" s="27"/>
      <c r="D141" s="27"/>
      <c r="E141" s="27"/>
      <c r="F141" s="27"/>
      <c r="G141" s="51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25">
      <c r="A142" s="27"/>
      <c r="B142" s="27"/>
      <c r="C142" s="27"/>
      <c r="D142" s="27"/>
      <c r="E142" s="27"/>
      <c r="F142" s="27"/>
      <c r="G142" s="51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25">
      <c r="A143" s="27"/>
      <c r="B143" s="27"/>
      <c r="C143" s="27"/>
      <c r="D143" s="27"/>
      <c r="E143" s="27"/>
      <c r="F143" s="27"/>
      <c r="G143" s="51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5">
      <c r="A144" s="27"/>
      <c r="B144" s="27"/>
      <c r="C144" s="27"/>
      <c r="D144" s="27"/>
      <c r="E144" s="27"/>
      <c r="F144" s="27"/>
      <c r="G144" s="51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x14ac:dyDescent="0.25">
      <c r="A145" s="27"/>
      <c r="B145" s="27"/>
      <c r="C145" s="27"/>
      <c r="D145" s="27"/>
      <c r="E145" s="27"/>
      <c r="F145" s="27"/>
      <c r="G145" s="51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x14ac:dyDescent="0.25">
      <c r="A146" s="27"/>
      <c r="B146" s="27"/>
      <c r="C146" s="27"/>
      <c r="D146" s="27"/>
      <c r="E146" s="27"/>
      <c r="F146" s="27"/>
      <c r="G146" s="51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5">
      <c r="A147" s="27"/>
      <c r="B147" s="27"/>
      <c r="C147" s="27"/>
      <c r="D147" s="27"/>
      <c r="E147" s="27"/>
      <c r="F147" s="27"/>
      <c r="G147" s="51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25">
      <c r="A148" s="27"/>
      <c r="B148" s="27"/>
      <c r="C148" s="27"/>
      <c r="D148" s="27"/>
      <c r="E148" s="27"/>
      <c r="F148" s="27"/>
      <c r="G148" s="51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x14ac:dyDescent="0.25">
      <c r="A149" s="27"/>
      <c r="B149" s="27"/>
      <c r="C149" s="27"/>
      <c r="D149" s="27"/>
      <c r="E149" s="27"/>
      <c r="F149" s="27"/>
      <c r="G149" s="51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x14ac:dyDescent="0.25">
      <c r="A150" s="27"/>
      <c r="B150" s="27"/>
      <c r="C150" s="27"/>
      <c r="D150" s="27"/>
      <c r="E150" s="27"/>
      <c r="F150" s="27"/>
      <c r="G150" s="51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x14ac:dyDescent="0.25">
      <c r="A151" s="27"/>
      <c r="B151" s="27"/>
      <c r="C151" s="27"/>
      <c r="D151" s="27"/>
      <c r="E151" s="27"/>
      <c r="F151" s="27"/>
      <c r="G151" s="51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25">
      <c r="A152" s="27"/>
      <c r="B152" s="27"/>
      <c r="C152" s="27"/>
      <c r="D152" s="27"/>
      <c r="E152" s="27"/>
      <c r="F152" s="27"/>
      <c r="G152" s="51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x14ac:dyDescent="0.25">
      <c r="A153" s="27"/>
      <c r="B153" s="27"/>
      <c r="C153" s="27"/>
      <c r="D153" s="27"/>
      <c r="E153" s="27"/>
      <c r="F153" s="27"/>
      <c r="G153" s="51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x14ac:dyDescent="0.25">
      <c r="A154" s="27"/>
      <c r="B154" s="27"/>
      <c r="C154" s="27"/>
      <c r="D154" s="27"/>
      <c r="E154" s="27"/>
      <c r="F154" s="27"/>
      <c r="G154" s="51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x14ac:dyDescent="0.25">
      <c r="A155" s="27"/>
      <c r="B155" s="27"/>
      <c r="C155" s="27"/>
      <c r="D155" s="27"/>
      <c r="E155" s="27"/>
      <c r="F155" s="27"/>
      <c r="G155" s="51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x14ac:dyDescent="0.25">
      <c r="A156" s="27"/>
      <c r="B156" s="27"/>
      <c r="C156" s="27"/>
      <c r="D156" s="27"/>
      <c r="E156" s="27"/>
      <c r="F156" s="27"/>
      <c r="G156" s="51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25">
      <c r="A157" s="27"/>
      <c r="B157" s="27"/>
      <c r="C157" s="27"/>
      <c r="D157" s="27"/>
      <c r="E157" s="27"/>
      <c r="F157" s="27"/>
      <c r="G157" s="51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25">
      <c r="A158" s="27"/>
      <c r="B158" s="27"/>
      <c r="C158" s="27"/>
      <c r="D158" s="27"/>
      <c r="E158" s="27"/>
      <c r="F158" s="27"/>
      <c r="G158" s="51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x14ac:dyDescent="0.25">
      <c r="A159" s="27"/>
      <c r="B159" s="27"/>
      <c r="C159" s="27"/>
      <c r="D159" s="27"/>
      <c r="E159" s="27"/>
      <c r="F159" s="27"/>
      <c r="G159" s="51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x14ac:dyDescent="0.25">
      <c r="A160" s="27"/>
      <c r="B160" s="27"/>
      <c r="C160" s="27"/>
      <c r="D160" s="27"/>
      <c r="E160" s="27"/>
      <c r="F160" s="27"/>
      <c r="G160" s="51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x14ac:dyDescent="0.25">
      <c r="A161" s="27"/>
      <c r="B161" s="27"/>
      <c r="C161" s="27"/>
      <c r="D161" s="27"/>
      <c r="E161" s="27"/>
      <c r="F161" s="27"/>
      <c r="G161" s="51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25">
      <c r="A162" s="27"/>
      <c r="B162" s="27"/>
      <c r="C162" s="27"/>
      <c r="D162" s="27"/>
      <c r="E162" s="27"/>
      <c r="F162" s="27"/>
      <c r="G162" s="51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x14ac:dyDescent="0.25">
      <c r="A163" s="27"/>
      <c r="B163" s="27"/>
      <c r="C163" s="27"/>
      <c r="D163" s="27"/>
      <c r="E163" s="27"/>
      <c r="F163" s="27"/>
      <c r="G163" s="51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x14ac:dyDescent="0.25">
      <c r="A164" s="27"/>
      <c r="B164" s="27"/>
      <c r="C164" s="27"/>
      <c r="D164" s="27"/>
      <c r="E164" s="27"/>
      <c r="F164" s="27"/>
      <c r="G164" s="51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5">
      <c r="A165" s="27"/>
      <c r="B165" s="27"/>
      <c r="C165" s="27"/>
      <c r="D165" s="27"/>
      <c r="E165" s="27"/>
      <c r="F165" s="27"/>
      <c r="G165" s="51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5">
      <c r="A166" s="27"/>
      <c r="B166" s="27"/>
      <c r="C166" s="27"/>
      <c r="D166" s="27"/>
      <c r="E166" s="27"/>
      <c r="F166" s="27"/>
      <c r="G166" s="51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5">
      <c r="A167" s="27"/>
      <c r="B167" s="27"/>
      <c r="C167" s="27"/>
      <c r="D167" s="27"/>
      <c r="E167" s="27"/>
      <c r="F167" s="27"/>
      <c r="G167" s="51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5">
      <c r="A168" s="27"/>
      <c r="B168" s="27"/>
      <c r="C168" s="27"/>
      <c r="D168" s="27"/>
      <c r="E168" s="27"/>
      <c r="F168" s="27"/>
      <c r="G168" s="51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5">
      <c r="A169" s="27"/>
      <c r="B169" s="27"/>
      <c r="C169" s="27"/>
      <c r="D169" s="27"/>
      <c r="E169" s="27"/>
      <c r="F169" s="27"/>
      <c r="G169" s="51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5">
      <c r="A170" s="27"/>
      <c r="B170" s="27"/>
      <c r="C170" s="27"/>
      <c r="D170" s="27"/>
      <c r="E170" s="27"/>
      <c r="F170" s="27"/>
      <c r="G170" s="51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5">
      <c r="A171" s="27"/>
      <c r="B171" s="27"/>
      <c r="C171" s="27"/>
      <c r="D171" s="27"/>
      <c r="E171" s="27"/>
      <c r="F171" s="27"/>
      <c r="G171" s="51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5">
      <c r="A172" s="27"/>
      <c r="B172" s="27"/>
      <c r="C172" s="27"/>
      <c r="D172" s="27"/>
      <c r="E172" s="27"/>
      <c r="F172" s="27"/>
      <c r="G172" s="51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x14ac:dyDescent="0.25">
      <c r="A173" s="27"/>
      <c r="B173" s="27"/>
      <c r="C173" s="27"/>
      <c r="D173" s="27"/>
      <c r="E173" s="27"/>
      <c r="F173" s="27"/>
      <c r="G173" s="51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x14ac:dyDescent="0.25">
      <c r="A174" s="27"/>
      <c r="B174" s="27"/>
      <c r="C174" s="27"/>
      <c r="D174" s="27"/>
      <c r="E174" s="27"/>
      <c r="F174" s="27"/>
      <c r="G174" s="51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x14ac:dyDescent="0.25">
      <c r="A175" s="27"/>
      <c r="B175" s="27"/>
      <c r="C175" s="27"/>
      <c r="D175" s="27"/>
      <c r="E175" s="27"/>
      <c r="F175" s="27"/>
      <c r="G175" s="51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x14ac:dyDescent="0.25">
      <c r="A176" s="27"/>
      <c r="B176" s="27"/>
      <c r="C176" s="27"/>
      <c r="D176" s="27"/>
      <c r="E176" s="27"/>
      <c r="F176" s="27"/>
      <c r="G176" s="51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x14ac:dyDescent="0.25">
      <c r="A177" s="27"/>
      <c r="B177" s="27"/>
      <c r="C177" s="27"/>
      <c r="D177" s="27"/>
      <c r="E177" s="27"/>
      <c r="F177" s="27"/>
      <c r="G177" s="51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25">
      <c r="A178" s="27"/>
      <c r="B178" s="27"/>
      <c r="C178" s="27"/>
      <c r="D178" s="27"/>
      <c r="E178" s="27"/>
      <c r="F178" s="27"/>
      <c r="G178" s="51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25">
      <c r="A179" s="27"/>
      <c r="B179" s="27"/>
      <c r="C179" s="27"/>
      <c r="D179" s="27"/>
      <c r="E179" s="27"/>
      <c r="F179" s="27"/>
      <c r="G179" s="51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25">
      <c r="A180" s="27"/>
      <c r="B180" s="27"/>
      <c r="C180" s="27"/>
      <c r="D180" s="27"/>
      <c r="E180" s="27"/>
      <c r="F180" s="27"/>
      <c r="G180" s="51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5">
      <c r="A181" s="27"/>
      <c r="B181" s="27"/>
      <c r="C181" s="27"/>
      <c r="D181" s="27"/>
      <c r="E181" s="27"/>
      <c r="F181" s="27"/>
      <c r="G181" s="51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25">
      <c r="A182" s="27"/>
      <c r="B182" s="27"/>
      <c r="C182" s="27"/>
      <c r="D182" s="27"/>
      <c r="E182" s="27"/>
      <c r="F182" s="27"/>
      <c r="G182" s="51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5">
      <c r="A183" s="27"/>
      <c r="B183" s="27"/>
      <c r="C183" s="27"/>
      <c r="D183" s="27"/>
      <c r="E183" s="27"/>
      <c r="F183" s="27"/>
      <c r="G183" s="51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5">
      <c r="A184" s="27"/>
      <c r="B184" s="27"/>
      <c r="C184" s="27"/>
      <c r="D184" s="27"/>
      <c r="E184" s="27"/>
      <c r="F184" s="27"/>
      <c r="G184" s="51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25">
      <c r="A185" s="27"/>
      <c r="B185" s="27"/>
      <c r="C185" s="27"/>
      <c r="D185" s="27"/>
      <c r="E185" s="27"/>
      <c r="F185" s="27"/>
      <c r="G185" s="51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25">
      <c r="A186" s="27"/>
      <c r="B186" s="27"/>
      <c r="C186" s="27"/>
      <c r="D186" s="27"/>
      <c r="E186" s="27"/>
      <c r="F186" s="27"/>
      <c r="G186" s="51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5">
      <c r="A187" s="27"/>
      <c r="B187" s="27"/>
      <c r="C187" s="27"/>
      <c r="D187" s="27"/>
      <c r="E187" s="27"/>
      <c r="F187" s="27"/>
      <c r="G187" s="51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25">
      <c r="A188" s="27"/>
      <c r="B188" s="27"/>
      <c r="C188" s="27"/>
      <c r="D188" s="27"/>
      <c r="E188" s="27"/>
      <c r="F188" s="27"/>
      <c r="G188" s="51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5">
      <c r="A189" s="27"/>
      <c r="B189" s="27"/>
      <c r="C189" s="27"/>
      <c r="D189" s="27"/>
      <c r="E189" s="27"/>
      <c r="F189" s="27"/>
      <c r="G189" s="51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5">
      <c r="A190" s="27"/>
      <c r="B190" s="27"/>
      <c r="C190" s="27"/>
      <c r="D190" s="27"/>
      <c r="E190" s="27"/>
      <c r="F190" s="27"/>
      <c r="G190" s="51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25">
      <c r="A191" s="27"/>
      <c r="B191" s="27"/>
      <c r="C191" s="27"/>
      <c r="D191" s="27"/>
      <c r="E191" s="27"/>
      <c r="F191" s="27"/>
      <c r="G191" s="51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5">
      <c r="A192" s="27"/>
      <c r="B192" s="27"/>
      <c r="C192" s="27"/>
      <c r="D192" s="27"/>
      <c r="E192" s="27"/>
      <c r="F192" s="27"/>
      <c r="G192" s="51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5">
      <c r="A193" s="27"/>
      <c r="B193" s="27"/>
      <c r="C193" s="27"/>
      <c r="D193" s="27"/>
      <c r="E193" s="27"/>
      <c r="F193" s="27"/>
      <c r="G193" s="51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25">
      <c r="A194" s="27"/>
      <c r="B194" s="27"/>
      <c r="C194" s="27"/>
      <c r="D194" s="27"/>
      <c r="E194" s="27"/>
      <c r="F194" s="27"/>
      <c r="G194" s="51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25">
      <c r="A195" s="27"/>
      <c r="B195" s="27"/>
      <c r="C195" s="27"/>
      <c r="D195" s="27"/>
      <c r="E195" s="27"/>
      <c r="F195" s="27"/>
      <c r="G195" s="51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25">
      <c r="A196" s="27"/>
      <c r="B196" s="27"/>
      <c r="C196" s="27"/>
      <c r="D196" s="27"/>
      <c r="E196" s="27"/>
      <c r="F196" s="27"/>
      <c r="G196" s="51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25">
      <c r="A197" s="27"/>
      <c r="B197" s="27"/>
      <c r="C197" s="27"/>
      <c r="D197" s="27"/>
      <c r="E197" s="27"/>
      <c r="F197" s="27"/>
      <c r="G197" s="51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5">
      <c r="A198" s="27"/>
      <c r="B198" s="27"/>
      <c r="C198" s="27"/>
      <c r="D198" s="27"/>
      <c r="E198" s="27"/>
      <c r="F198" s="27"/>
      <c r="G198" s="51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5">
      <c r="A199" s="27"/>
      <c r="B199" s="27"/>
      <c r="C199" s="27"/>
      <c r="D199" s="27"/>
      <c r="E199" s="27"/>
      <c r="F199" s="27"/>
      <c r="G199" s="51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5">
      <c r="A200" s="27"/>
      <c r="B200" s="27"/>
      <c r="C200" s="27"/>
      <c r="D200" s="27"/>
      <c r="E200" s="27"/>
      <c r="F200" s="27"/>
      <c r="G200" s="51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5">
      <c r="A201" s="27"/>
      <c r="B201" s="27"/>
      <c r="C201" s="27"/>
      <c r="D201" s="27"/>
      <c r="E201" s="27"/>
      <c r="F201" s="27"/>
      <c r="G201" s="51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25">
      <c r="A202" s="27"/>
      <c r="B202" s="27"/>
      <c r="C202" s="27"/>
      <c r="D202" s="27"/>
      <c r="E202" s="27"/>
      <c r="F202" s="27"/>
      <c r="G202" s="51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25">
      <c r="A203" s="27"/>
      <c r="B203" s="27"/>
      <c r="C203" s="27"/>
      <c r="D203" s="27"/>
      <c r="E203" s="27"/>
      <c r="F203" s="27"/>
      <c r="G203" s="51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25">
      <c r="A204" s="27"/>
      <c r="B204" s="27"/>
      <c r="C204" s="27"/>
      <c r="D204" s="27"/>
      <c r="E204" s="27"/>
      <c r="F204" s="27"/>
      <c r="G204" s="51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25">
      <c r="A205" s="27"/>
      <c r="B205" s="27"/>
      <c r="C205" s="27"/>
      <c r="D205" s="27"/>
      <c r="E205" s="27"/>
      <c r="F205" s="27"/>
      <c r="G205" s="51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25">
      <c r="A206" s="27"/>
      <c r="B206" s="27"/>
      <c r="C206" s="27"/>
      <c r="D206" s="27"/>
      <c r="E206" s="27"/>
      <c r="F206" s="27"/>
      <c r="G206" s="51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25">
      <c r="A207" s="27"/>
      <c r="B207" s="27"/>
      <c r="C207" s="27"/>
      <c r="D207" s="27"/>
      <c r="E207" s="27"/>
      <c r="F207" s="27"/>
      <c r="G207" s="51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5">
      <c r="A208" s="27"/>
      <c r="B208" s="27"/>
      <c r="C208" s="27"/>
      <c r="D208" s="27"/>
      <c r="E208" s="27"/>
      <c r="F208" s="27"/>
      <c r="G208" s="51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25">
      <c r="A209" s="27"/>
      <c r="B209" s="27"/>
      <c r="C209" s="27"/>
      <c r="D209" s="27"/>
      <c r="E209" s="27"/>
      <c r="F209" s="27"/>
      <c r="G209" s="51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25">
      <c r="A210" s="27"/>
      <c r="B210" s="27"/>
      <c r="C210" s="27"/>
      <c r="D210" s="27"/>
      <c r="E210" s="27"/>
      <c r="F210" s="27"/>
      <c r="G210" s="51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25">
      <c r="A211" s="27"/>
      <c r="B211" s="27"/>
      <c r="C211" s="27"/>
      <c r="D211" s="27"/>
      <c r="E211" s="27"/>
      <c r="F211" s="27"/>
      <c r="G211" s="51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5">
      <c r="A212" s="27"/>
      <c r="B212" s="27"/>
      <c r="C212" s="27"/>
      <c r="D212" s="27"/>
      <c r="E212" s="27"/>
      <c r="F212" s="27"/>
      <c r="G212" s="51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25">
      <c r="A213" s="27"/>
      <c r="B213" s="27"/>
      <c r="C213" s="27"/>
      <c r="D213" s="27"/>
      <c r="E213" s="27"/>
      <c r="F213" s="27"/>
      <c r="G213" s="51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25">
      <c r="A214" s="27"/>
      <c r="B214" s="27"/>
      <c r="C214" s="27"/>
      <c r="D214" s="27"/>
      <c r="E214" s="27"/>
      <c r="F214" s="27"/>
      <c r="G214" s="51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25">
      <c r="A215" s="27"/>
      <c r="B215" s="27"/>
      <c r="C215" s="27"/>
      <c r="D215" s="27"/>
      <c r="E215" s="27"/>
      <c r="F215" s="27"/>
      <c r="G215" s="51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25">
      <c r="A216" s="27"/>
      <c r="B216" s="27"/>
      <c r="C216" s="27"/>
      <c r="D216" s="27"/>
      <c r="E216" s="27"/>
      <c r="F216" s="27"/>
      <c r="G216" s="51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5">
      <c r="A217" s="27"/>
      <c r="B217" s="27"/>
      <c r="C217" s="27"/>
      <c r="D217" s="27"/>
      <c r="E217" s="27"/>
      <c r="F217" s="27"/>
      <c r="G217" s="51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25">
      <c r="A218" s="27"/>
      <c r="B218" s="27"/>
      <c r="C218" s="27"/>
      <c r="D218" s="27"/>
      <c r="E218" s="27"/>
      <c r="F218" s="27"/>
      <c r="G218" s="51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25">
      <c r="A219" s="27"/>
      <c r="B219" s="27"/>
      <c r="C219" s="27"/>
      <c r="D219" s="27"/>
      <c r="E219" s="27"/>
      <c r="F219" s="27"/>
      <c r="G219" s="51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25">
      <c r="A220" s="27"/>
      <c r="B220" s="27"/>
      <c r="C220" s="27"/>
      <c r="D220" s="27"/>
      <c r="E220" s="27"/>
      <c r="F220" s="27"/>
      <c r="G220" s="51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25">
      <c r="A221" s="27"/>
      <c r="B221" s="27"/>
      <c r="C221" s="27"/>
      <c r="D221" s="27"/>
      <c r="E221" s="27"/>
      <c r="F221" s="27"/>
      <c r="G221" s="51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25">
      <c r="A222" s="27"/>
      <c r="B222" s="27"/>
      <c r="C222" s="27"/>
      <c r="D222" s="27"/>
      <c r="E222" s="27"/>
      <c r="F222" s="27"/>
      <c r="G222" s="51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5">
      <c r="A223" s="27"/>
      <c r="B223" s="27"/>
      <c r="C223" s="27"/>
      <c r="D223" s="27"/>
      <c r="E223" s="27"/>
      <c r="F223" s="27"/>
      <c r="G223" s="51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5">
      <c r="A224" s="27"/>
      <c r="B224" s="27"/>
      <c r="C224" s="27"/>
      <c r="D224" s="27"/>
      <c r="E224" s="27"/>
      <c r="F224" s="27"/>
      <c r="G224" s="51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5">
      <c r="A225" s="27"/>
      <c r="B225" s="27"/>
      <c r="C225" s="27"/>
      <c r="D225" s="27"/>
      <c r="E225" s="27"/>
      <c r="F225" s="27"/>
      <c r="G225" s="51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5">
      <c r="A226" s="27"/>
      <c r="B226" s="27"/>
      <c r="C226" s="27"/>
      <c r="D226" s="27"/>
      <c r="E226" s="27"/>
      <c r="F226" s="27"/>
      <c r="G226" s="51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5">
      <c r="A227" s="27"/>
      <c r="B227" s="27"/>
      <c r="C227" s="27"/>
      <c r="D227" s="27"/>
      <c r="E227" s="27"/>
      <c r="F227" s="27"/>
      <c r="G227" s="51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5">
      <c r="A228" s="27"/>
      <c r="B228" s="27"/>
      <c r="C228" s="27"/>
      <c r="D228" s="27"/>
      <c r="E228" s="27"/>
      <c r="F228" s="27"/>
      <c r="G228" s="51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5">
      <c r="A229" s="27"/>
      <c r="B229" s="27"/>
      <c r="C229" s="27"/>
      <c r="D229" s="27"/>
      <c r="E229" s="27"/>
      <c r="F229" s="27"/>
      <c r="G229" s="51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5">
      <c r="A230" s="27"/>
      <c r="B230" s="27"/>
      <c r="C230" s="27"/>
      <c r="D230" s="27"/>
      <c r="E230" s="27"/>
      <c r="F230" s="27"/>
      <c r="G230" s="51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5">
      <c r="A231" s="27"/>
      <c r="B231" s="27"/>
      <c r="C231" s="27"/>
      <c r="D231" s="27"/>
      <c r="E231" s="27"/>
      <c r="F231" s="27"/>
      <c r="G231" s="51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5">
      <c r="A232" s="27"/>
      <c r="B232" s="27"/>
      <c r="C232" s="27"/>
      <c r="D232" s="27"/>
      <c r="E232" s="27"/>
      <c r="F232" s="27"/>
      <c r="G232" s="51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5">
      <c r="A233" s="27"/>
      <c r="B233" s="27"/>
      <c r="C233" s="27"/>
      <c r="D233" s="27"/>
      <c r="E233" s="27"/>
      <c r="F233" s="27"/>
      <c r="G233" s="51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5">
      <c r="A234" s="27"/>
      <c r="B234" s="27"/>
      <c r="C234" s="27"/>
      <c r="D234" s="27"/>
      <c r="E234" s="27"/>
      <c r="F234" s="27"/>
      <c r="G234" s="51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5">
      <c r="A235" s="27"/>
      <c r="B235" s="27"/>
      <c r="C235" s="27"/>
      <c r="D235" s="27"/>
      <c r="E235" s="27"/>
      <c r="F235" s="27"/>
      <c r="G235" s="51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5">
      <c r="A236" s="27"/>
      <c r="B236" s="27"/>
      <c r="C236" s="27"/>
      <c r="D236" s="27"/>
      <c r="E236" s="27"/>
      <c r="F236" s="27"/>
      <c r="G236" s="51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5">
      <c r="A237" s="27"/>
      <c r="B237" s="27"/>
      <c r="C237" s="27"/>
      <c r="D237" s="27"/>
      <c r="E237" s="27"/>
      <c r="F237" s="27"/>
      <c r="G237" s="51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5">
      <c r="A238" s="27"/>
      <c r="B238" s="27"/>
      <c r="C238" s="27"/>
      <c r="D238" s="27"/>
      <c r="E238" s="27"/>
      <c r="F238" s="27"/>
      <c r="G238" s="51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5">
      <c r="A239" s="27"/>
      <c r="B239" s="27"/>
      <c r="C239" s="27"/>
      <c r="D239" s="27"/>
      <c r="E239" s="27"/>
      <c r="F239" s="27"/>
      <c r="G239" s="51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5">
      <c r="A240" s="27"/>
      <c r="B240" s="27"/>
      <c r="C240" s="27"/>
      <c r="D240" s="27"/>
      <c r="E240" s="27"/>
      <c r="F240" s="27"/>
      <c r="G240" s="51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5">
      <c r="A241" s="27"/>
      <c r="B241" s="27"/>
      <c r="C241" s="27"/>
      <c r="D241" s="27"/>
      <c r="E241" s="27"/>
      <c r="F241" s="27"/>
      <c r="G241" s="51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5">
      <c r="A242" s="27"/>
      <c r="B242" s="27"/>
      <c r="C242" s="27"/>
      <c r="D242" s="27"/>
      <c r="E242" s="27"/>
      <c r="F242" s="27"/>
      <c r="G242" s="51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5">
      <c r="A243" s="27"/>
      <c r="B243" s="27"/>
      <c r="C243" s="27"/>
      <c r="D243" s="27"/>
      <c r="E243" s="27"/>
      <c r="F243" s="27"/>
      <c r="G243" s="51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5">
      <c r="A244" s="27"/>
      <c r="B244" s="27"/>
      <c r="C244" s="27"/>
      <c r="D244" s="27"/>
      <c r="E244" s="27"/>
      <c r="F244" s="27"/>
      <c r="G244" s="51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5">
      <c r="A245" s="27"/>
      <c r="B245" s="27"/>
      <c r="C245" s="27"/>
      <c r="D245" s="27"/>
      <c r="E245" s="27"/>
      <c r="F245" s="27"/>
      <c r="G245" s="51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5">
      <c r="A246" s="27"/>
      <c r="B246" s="27"/>
      <c r="C246" s="27"/>
      <c r="D246" s="27"/>
      <c r="E246" s="27"/>
      <c r="F246" s="27"/>
      <c r="G246" s="51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5">
      <c r="A247" s="27"/>
      <c r="B247" s="27"/>
      <c r="C247" s="27"/>
      <c r="D247" s="27"/>
      <c r="E247" s="27"/>
      <c r="F247" s="27"/>
      <c r="G247" s="51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5">
      <c r="A248" s="27"/>
      <c r="B248" s="27"/>
      <c r="C248" s="27"/>
      <c r="D248" s="27"/>
      <c r="E248" s="27"/>
      <c r="F248" s="27"/>
      <c r="G248" s="51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5">
      <c r="A249" s="27"/>
      <c r="B249" s="27"/>
      <c r="C249" s="27"/>
      <c r="D249" s="27"/>
      <c r="E249" s="27"/>
      <c r="F249" s="27"/>
      <c r="G249" s="51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5">
      <c r="A250" s="27"/>
      <c r="B250" s="27"/>
      <c r="C250" s="27"/>
      <c r="D250" s="27"/>
      <c r="E250" s="27"/>
      <c r="F250" s="27"/>
      <c r="G250" s="51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5">
      <c r="A251" s="27"/>
      <c r="B251" s="27"/>
      <c r="C251" s="27"/>
      <c r="D251" s="27"/>
      <c r="E251" s="27"/>
      <c r="F251" s="27"/>
      <c r="G251" s="51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5">
      <c r="A252" s="27"/>
      <c r="B252" s="27"/>
      <c r="C252" s="27"/>
      <c r="D252" s="27"/>
      <c r="E252" s="27"/>
      <c r="F252" s="27"/>
      <c r="G252" s="51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5">
      <c r="A253" s="27"/>
      <c r="B253" s="27"/>
      <c r="C253" s="27"/>
      <c r="D253" s="27"/>
      <c r="E253" s="27"/>
      <c r="F253" s="27"/>
      <c r="G253" s="51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5">
      <c r="A254" s="27"/>
      <c r="B254" s="27"/>
      <c r="C254" s="27"/>
      <c r="D254" s="27"/>
      <c r="E254" s="27"/>
      <c r="F254" s="27"/>
      <c r="G254" s="51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5">
      <c r="A255" s="27"/>
      <c r="B255" s="27"/>
      <c r="C255" s="27"/>
      <c r="D255" s="27"/>
      <c r="E255" s="27"/>
      <c r="F255" s="27"/>
      <c r="G255" s="51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5">
      <c r="A256" s="27"/>
      <c r="B256" s="27"/>
      <c r="C256" s="27"/>
      <c r="D256" s="27"/>
      <c r="E256" s="27"/>
      <c r="F256" s="27"/>
      <c r="G256" s="51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5">
      <c r="A257" s="27"/>
      <c r="B257" s="27"/>
      <c r="C257" s="27"/>
      <c r="D257" s="27"/>
      <c r="E257" s="27"/>
      <c r="F257" s="27"/>
      <c r="G257" s="51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5">
      <c r="A258" s="27"/>
      <c r="B258" s="27"/>
      <c r="C258" s="27"/>
      <c r="D258" s="27"/>
      <c r="E258" s="27"/>
      <c r="F258" s="27"/>
      <c r="G258" s="51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5">
      <c r="A259" s="27"/>
      <c r="B259" s="27"/>
      <c r="C259" s="27"/>
      <c r="D259" s="27"/>
      <c r="E259" s="27"/>
      <c r="F259" s="27"/>
      <c r="G259" s="51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5">
      <c r="A260" s="27"/>
      <c r="B260" s="27"/>
      <c r="C260" s="27"/>
      <c r="D260" s="27"/>
      <c r="E260" s="27"/>
      <c r="F260" s="27"/>
      <c r="G260" s="51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5">
      <c r="A261" s="27"/>
      <c r="B261" s="27"/>
      <c r="C261" s="27"/>
      <c r="D261" s="27"/>
      <c r="E261" s="27"/>
      <c r="F261" s="27"/>
      <c r="G261" s="51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5">
      <c r="A262" s="27"/>
      <c r="B262" s="27"/>
      <c r="C262" s="27"/>
      <c r="D262" s="27"/>
      <c r="E262" s="27"/>
      <c r="F262" s="27"/>
      <c r="G262" s="51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5">
      <c r="A263" s="27"/>
      <c r="B263" s="27"/>
      <c r="C263" s="27"/>
      <c r="D263" s="27"/>
      <c r="E263" s="27"/>
      <c r="F263" s="27"/>
      <c r="G263" s="51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5">
      <c r="A264" s="27"/>
      <c r="B264" s="27"/>
      <c r="C264" s="27"/>
      <c r="D264" s="27"/>
      <c r="E264" s="27"/>
      <c r="F264" s="27"/>
      <c r="G264" s="51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</sheetData>
  <mergeCells count="8">
    <mergeCell ref="A1:B2"/>
    <mergeCell ref="C1:Y1"/>
    <mergeCell ref="C2:Y2"/>
    <mergeCell ref="B31:G31"/>
    <mergeCell ref="A3:B4"/>
    <mergeCell ref="A5:B5"/>
    <mergeCell ref="A6:B6"/>
    <mergeCell ref="Y3:Y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3"/>
  <sheetViews>
    <sheetView zoomScale="112" zoomScaleNormal="112" workbookViewId="0">
      <pane xSplit="2" ySplit="6" topLeftCell="P10" activePane="bottomRight" state="frozen"/>
      <selection pane="topRight" activeCell="C1" sqref="C1"/>
      <selection pane="bottomLeft" activeCell="A8" sqref="A8"/>
      <selection pane="bottomRight" activeCell="C1" sqref="C1:Y1"/>
    </sheetView>
  </sheetViews>
  <sheetFormatPr defaultColWidth="9.109375" defaultRowHeight="13.2" x14ac:dyDescent="0.25"/>
  <cols>
    <col min="1" max="1" width="11.77734375" style="45" customWidth="1"/>
    <col min="2" max="2" width="9.5546875" style="45" bestFit="1" customWidth="1"/>
    <col min="3" max="3" width="8.77734375" style="45" customWidth="1"/>
    <col min="4" max="4" width="9.109375" style="45" bestFit="1" customWidth="1"/>
    <col min="5" max="5" width="9" style="45" customWidth="1"/>
    <col min="6" max="6" width="14.5546875" style="45" customWidth="1"/>
    <col min="7" max="7" width="8.21875" style="45" bestFit="1" customWidth="1"/>
    <col min="8" max="8" width="9.6640625" style="45" bestFit="1" customWidth="1"/>
    <col min="9" max="9" width="10.21875" style="45" customWidth="1"/>
    <col min="10" max="10" width="15.21875" style="45" customWidth="1"/>
    <col min="11" max="11" width="13.88671875" style="45" customWidth="1"/>
    <col min="12" max="12" width="13.109375" style="45" customWidth="1"/>
    <col min="13" max="13" width="8.109375" style="45" customWidth="1"/>
    <col min="14" max="14" width="12.109375" style="45" customWidth="1"/>
    <col min="15" max="15" width="14.5546875" style="45" customWidth="1"/>
    <col min="16" max="16" width="12.77734375" style="45" customWidth="1"/>
    <col min="17" max="17" width="9.33203125" style="45" customWidth="1"/>
    <col min="18" max="18" width="17.109375" style="45" customWidth="1"/>
    <col min="19" max="19" width="14.6640625" style="45" customWidth="1"/>
    <col min="20" max="20" width="21.77734375" style="45" customWidth="1"/>
    <col min="21" max="21" width="11.5546875" style="45" customWidth="1"/>
    <col min="22" max="22" width="12.88671875" style="45" bestFit="1" customWidth="1"/>
    <col min="23" max="23" width="13.109375" style="45" customWidth="1"/>
    <col min="24" max="24" width="6.6640625" style="45" bestFit="1" customWidth="1"/>
    <col min="25" max="25" width="8.88671875" style="45" bestFit="1" customWidth="1"/>
    <col min="26" max="26" width="9.109375" style="45"/>
    <col min="27" max="27" width="14.5546875" style="45" bestFit="1" customWidth="1"/>
    <col min="28" max="16384" width="9.109375" style="45"/>
  </cols>
  <sheetData>
    <row r="1" spans="1:28" ht="17.399999999999999" x14ac:dyDescent="0.3">
      <c r="A1" s="235" t="s">
        <v>54</v>
      </c>
      <c r="B1" s="236"/>
      <c r="C1" s="241" t="s">
        <v>109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3"/>
    </row>
    <row r="2" spans="1:28" ht="14.4" x14ac:dyDescent="0.3">
      <c r="A2" s="237"/>
      <c r="B2" s="238"/>
      <c r="C2" s="438" t="s">
        <v>145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6"/>
    </row>
    <row r="3" spans="1:28" ht="13.5" customHeight="1" x14ac:dyDescent="0.3">
      <c r="A3" s="239"/>
      <c r="B3" s="240"/>
      <c r="C3" s="244" t="s">
        <v>124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6"/>
    </row>
    <row r="4" spans="1:28" ht="15.6" x14ac:dyDescent="0.25">
      <c r="A4" s="224" t="s">
        <v>97</v>
      </c>
      <c r="B4" s="225"/>
      <c r="C4" s="60" t="s">
        <v>8</v>
      </c>
      <c r="D4" s="60" t="s">
        <v>9</v>
      </c>
      <c r="E4" s="60" t="s">
        <v>10</v>
      </c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60" t="s">
        <v>16</v>
      </c>
      <c r="L4" s="60" t="s">
        <v>17</v>
      </c>
      <c r="M4" s="60" t="s">
        <v>18</v>
      </c>
      <c r="N4" s="60" t="s">
        <v>19</v>
      </c>
      <c r="O4" s="60" t="s">
        <v>20</v>
      </c>
      <c r="P4" s="60" t="s">
        <v>21</v>
      </c>
      <c r="Q4" s="60" t="s">
        <v>22</v>
      </c>
      <c r="R4" s="60" t="s">
        <v>23</v>
      </c>
      <c r="S4" s="60" t="s">
        <v>24</v>
      </c>
      <c r="T4" s="60" t="s">
        <v>25</v>
      </c>
      <c r="U4" s="128" t="s">
        <v>48</v>
      </c>
      <c r="V4" s="60" t="s">
        <v>26</v>
      </c>
      <c r="W4" s="60" t="s">
        <v>49</v>
      </c>
      <c r="X4" s="45" t="s">
        <v>50</v>
      </c>
      <c r="Y4" s="233" t="s">
        <v>2</v>
      </c>
    </row>
    <row r="5" spans="1:28" ht="51.6" customHeight="1" x14ac:dyDescent="0.25">
      <c r="A5" s="225"/>
      <c r="B5" s="225"/>
      <c r="C5" s="65" t="s">
        <v>77</v>
      </c>
      <c r="D5" s="65" t="s">
        <v>78</v>
      </c>
      <c r="E5" s="65" t="s">
        <v>79</v>
      </c>
      <c r="F5" s="65" t="s">
        <v>104</v>
      </c>
      <c r="G5" s="65" t="s">
        <v>80</v>
      </c>
      <c r="H5" s="65" t="s">
        <v>81</v>
      </c>
      <c r="I5" s="65" t="s">
        <v>82</v>
      </c>
      <c r="J5" s="65" t="s">
        <v>83</v>
      </c>
      <c r="K5" s="65" t="s">
        <v>84</v>
      </c>
      <c r="L5" s="65" t="s">
        <v>85</v>
      </c>
      <c r="M5" s="65" t="s">
        <v>86</v>
      </c>
      <c r="N5" s="65" t="s">
        <v>87</v>
      </c>
      <c r="O5" s="65" t="s">
        <v>88</v>
      </c>
      <c r="P5" s="65" t="s">
        <v>89</v>
      </c>
      <c r="Q5" s="65" t="s">
        <v>90</v>
      </c>
      <c r="R5" s="65" t="s">
        <v>91</v>
      </c>
      <c r="S5" s="65" t="s">
        <v>92</v>
      </c>
      <c r="T5" s="65" t="s">
        <v>93</v>
      </c>
      <c r="U5" s="65" t="s">
        <v>94</v>
      </c>
      <c r="V5" s="65" t="s">
        <v>95</v>
      </c>
      <c r="W5" s="65" t="s">
        <v>96</v>
      </c>
      <c r="X5" s="61" t="s">
        <v>27</v>
      </c>
      <c r="Y5" s="234"/>
    </row>
    <row r="6" spans="1:28" ht="14.4" x14ac:dyDescent="0.25">
      <c r="A6" s="226" t="s">
        <v>101</v>
      </c>
      <c r="B6" s="226"/>
      <c r="C6" s="57" t="s">
        <v>28</v>
      </c>
      <c r="D6" s="57" t="s">
        <v>29</v>
      </c>
      <c r="E6" s="57" t="s">
        <v>30</v>
      </c>
      <c r="F6" s="57" t="s">
        <v>31</v>
      </c>
      <c r="G6" s="57" t="s">
        <v>32</v>
      </c>
      <c r="H6" s="57" t="s">
        <v>33</v>
      </c>
      <c r="I6" s="57" t="s">
        <v>34</v>
      </c>
      <c r="J6" s="57" t="s">
        <v>35</v>
      </c>
      <c r="K6" s="57" t="s">
        <v>36</v>
      </c>
      <c r="L6" s="57" t="s">
        <v>37</v>
      </c>
      <c r="M6" s="57" t="s">
        <v>38</v>
      </c>
      <c r="N6" s="57" t="s">
        <v>39</v>
      </c>
      <c r="O6" s="57" t="s">
        <v>40</v>
      </c>
      <c r="P6" s="57" t="s">
        <v>41</v>
      </c>
      <c r="Q6" s="57" t="s">
        <v>42</v>
      </c>
      <c r="R6" s="57" t="s">
        <v>43</v>
      </c>
      <c r="S6" s="57" t="s">
        <v>44</v>
      </c>
      <c r="T6" s="57" t="s">
        <v>45</v>
      </c>
      <c r="U6" s="57" t="s">
        <v>51</v>
      </c>
      <c r="V6" s="57" t="s">
        <v>46</v>
      </c>
      <c r="W6" s="57" t="s">
        <v>56</v>
      </c>
      <c r="X6" s="63" t="s">
        <v>137</v>
      </c>
      <c r="Y6" s="57"/>
    </row>
    <row r="7" spans="1:28" ht="17.399999999999999" x14ac:dyDescent="0.25">
      <c r="A7" s="227" t="s">
        <v>120</v>
      </c>
      <c r="B7" s="228"/>
    </row>
    <row r="8" spans="1:28" ht="14.4" customHeight="1" x14ac:dyDescent="0.25">
      <c r="A8" s="144">
        <v>2015</v>
      </c>
      <c r="B8" s="140"/>
      <c r="C8" s="291">
        <v>304381.22200000001</v>
      </c>
      <c r="D8" s="291">
        <v>82994.349000000002</v>
      </c>
      <c r="E8" s="291">
        <v>270941.13900000002</v>
      </c>
      <c r="F8" s="291">
        <v>135161.37899999999</v>
      </c>
      <c r="G8" s="291">
        <v>21472.071</v>
      </c>
      <c r="H8" s="291">
        <v>310.279</v>
      </c>
      <c r="I8" s="291">
        <v>164.738</v>
      </c>
      <c r="J8" s="291">
        <v>0</v>
      </c>
      <c r="K8" s="291">
        <v>2284655.2740000002</v>
      </c>
      <c r="L8" s="291">
        <v>192.97200000000001</v>
      </c>
      <c r="M8" s="291">
        <v>20.521000000000001</v>
      </c>
      <c r="N8" s="291">
        <v>0.13600000000000001</v>
      </c>
      <c r="O8" s="291">
        <v>40.966000000000001</v>
      </c>
      <c r="P8" s="291">
        <v>19779.846000000001</v>
      </c>
      <c r="Q8" s="291">
        <v>2245.33</v>
      </c>
      <c r="R8" s="291">
        <v>38355.930999999997</v>
      </c>
      <c r="S8" s="291">
        <v>9033.1650000000009</v>
      </c>
      <c r="T8" s="291">
        <v>4108.0060000000003</v>
      </c>
      <c r="U8" s="291">
        <v>923.56299999999999</v>
      </c>
      <c r="V8" s="291">
        <v>1271.5309999999999</v>
      </c>
      <c r="W8" s="291">
        <v>0</v>
      </c>
      <c r="X8" s="291">
        <v>17</v>
      </c>
      <c r="Y8" s="291">
        <f>SUM(C8:X8)</f>
        <v>3176069.4180000005</v>
      </c>
      <c r="Z8" s="58"/>
      <c r="AA8" s="273"/>
      <c r="AB8" s="93"/>
    </row>
    <row r="9" spans="1:28" ht="14.4" customHeight="1" x14ac:dyDescent="0.25">
      <c r="A9" s="96" t="s">
        <v>146</v>
      </c>
      <c r="B9" s="116"/>
      <c r="C9" s="291">
        <v>295001.70400000003</v>
      </c>
      <c r="D9" s="291">
        <v>94409.987999999998</v>
      </c>
      <c r="E9" s="291">
        <v>299535.90899999999</v>
      </c>
      <c r="F9" s="291">
        <v>150477.07199999999</v>
      </c>
      <c r="G9" s="291">
        <v>5331.9579999999996</v>
      </c>
      <c r="H9" s="291">
        <v>314.76900000000001</v>
      </c>
      <c r="I9" s="291">
        <v>145.917</v>
      </c>
      <c r="J9" s="291">
        <v>0</v>
      </c>
      <c r="K9" s="291">
        <v>2553183.4210000001</v>
      </c>
      <c r="L9" s="291">
        <v>155.01400000000001</v>
      </c>
      <c r="M9" s="291">
        <v>250.61099999999999</v>
      </c>
      <c r="N9" s="291">
        <v>15.382999999999999</v>
      </c>
      <c r="O9" s="291">
        <v>66</v>
      </c>
      <c r="P9" s="291">
        <v>18051.159</v>
      </c>
      <c r="Q9" s="291">
        <v>3713.5010000000002</v>
      </c>
      <c r="R9" s="291">
        <v>33595.353000000003</v>
      </c>
      <c r="S9" s="291">
        <v>10984.39</v>
      </c>
      <c r="T9" s="291">
        <v>4433.42</v>
      </c>
      <c r="U9" s="291">
        <v>669.64499999999998</v>
      </c>
      <c r="V9" s="291">
        <v>133.11199999999999</v>
      </c>
      <c r="W9" s="291">
        <v>0.16</v>
      </c>
      <c r="X9" s="291">
        <v>0</v>
      </c>
      <c r="Y9" s="291">
        <f t="shared" ref="Y9:Y12" si="0">SUM(C9:X9)</f>
        <v>3470468.4860000005</v>
      </c>
      <c r="Z9" s="17"/>
      <c r="AA9" s="273"/>
      <c r="AB9" s="93"/>
    </row>
    <row r="10" spans="1:28" s="112" customFormat="1" ht="13.8" x14ac:dyDescent="0.25">
      <c r="A10" s="142">
        <v>2017</v>
      </c>
      <c r="B10" s="145"/>
      <c r="C10" s="291">
        <v>403781.65899999999</v>
      </c>
      <c r="D10" s="291">
        <v>118256.94</v>
      </c>
      <c r="E10" s="291">
        <v>312460.12900000002</v>
      </c>
      <c r="F10" s="291">
        <v>96141.4</v>
      </c>
      <c r="G10" s="291">
        <v>165178.13500000001</v>
      </c>
      <c r="H10" s="291">
        <v>454.84300000000002</v>
      </c>
      <c r="I10" s="291">
        <v>205.548</v>
      </c>
      <c r="J10" s="291">
        <v>0</v>
      </c>
      <c r="K10" s="291">
        <v>2782105.3670000001</v>
      </c>
      <c r="L10" s="291">
        <v>3.1890000000000001</v>
      </c>
      <c r="M10" s="291">
        <v>191.75399999999999</v>
      </c>
      <c r="N10" s="291">
        <v>0.127</v>
      </c>
      <c r="O10" s="291">
        <v>45.406999999999996</v>
      </c>
      <c r="P10" s="291">
        <v>25709.842000000001</v>
      </c>
      <c r="Q10" s="291">
        <v>3593.4850000000001</v>
      </c>
      <c r="R10" s="291">
        <v>19702.451000000001</v>
      </c>
      <c r="S10" s="291">
        <v>4043.4369999999999</v>
      </c>
      <c r="T10" s="291">
        <v>2474.7809999999999</v>
      </c>
      <c r="U10" s="291">
        <v>0.7</v>
      </c>
      <c r="V10" s="291">
        <v>429.45299999999997</v>
      </c>
      <c r="W10" s="291">
        <v>0</v>
      </c>
      <c r="X10" s="291">
        <v>0</v>
      </c>
      <c r="Y10" s="291">
        <f t="shared" si="0"/>
        <v>3934778.6470000003</v>
      </c>
      <c r="Z10" s="50"/>
      <c r="AA10" s="273"/>
      <c r="AB10" s="110"/>
    </row>
    <row r="11" spans="1:28" s="139" customFormat="1" ht="13.8" x14ac:dyDescent="0.25">
      <c r="A11" s="142">
        <v>2018</v>
      </c>
      <c r="B11" s="143"/>
      <c r="C11" s="291">
        <f>SUM(C15:C26)</f>
        <v>269769.74817462184</v>
      </c>
      <c r="D11" s="291">
        <f t="shared" ref="D11:X11" si="1">SUM(D15:D26)</f>
        <v>57227.793339999997</v>
      </c>
      <c r="E11" s="291">
        <f t="shared" si="1"/>
        <v>258690.82024999999</v>
      </c>
      <c r="F11" s="291">
        <f t="shared" si="1"/>
        <v>332938.13370999997</v>
      </c>
      <c r="G11" s="291">
        <f t="shared" si="1"/>
        <v>169518.91467999999</v>
      </c>
      <c r="H11" s="291">
        <f t="shared" si="1"/>
        <v>576.07740999999999</v>
      </c>
      <c r="I11" s="291">
        <f t="shared" si="1"/>
        <v>409.11415999999997</v>
      </c>
      <c r="J11" s="291">
        <f t="shared" si="1"/>
        <v>0.6</v>
      </c>
      <c r="K11" s="291">
        <f t="shared" si="1"/>
        <v>3397508.5818000003</v>
      </c>
      <c r="L11" s="291">
        <f t="shared" si="1"/>
        <v>14.91573</v>
      </c>
      <c r="M11" s="291">
        <f t="shared" si="1"/>
        <v>105.30153</v>
      </c>
      <c r="N11" s="291">
        <f t="shared" si="1"/>
        <v>0</v>
      </c>
      <c r="O11" s="291">
        <f t="shared" si="1"/>
        <v>3.18275</v>
      </c>
      <c r="P11" s="291">
        <f t="shared" si="1"/>
        <v>25479.541730000001</v>
      </c>
      <c r="Q11" s="291">
        <f t="shared" si="1"/>
        <v>4084.4176500000008</v>
      </c>
      <c r="R11" s="291">
        <f t="shared" si="1"/>
        <v>9473.5288700000001</v>
      </c>
      <c r="S11" s="291">
        <f t="shared" si="1"/>
        <v>1759.2428500000001</v>
      </c>
      <c r="T11" s="291">
        <f t="shared" si="1"/>
        <v>2103.4506499999998</v>
      </c>
      <c r="U11" s="291">
        <f t="shared" si="1"/>
        <v>0</v>
      </c>
      <c r="V11" s="291">
        <f t="shared" si="1"/>
        <v>1831.7201600000001</v>
      </c>
      <c r="W11" s="291">
        <f t="shared" si="1"/>
        <v>0</v>
      </c>
      <c r="X11" s="291">
        <f t="shared" si="1"/>
        <v>0</v>
      </c>
      <c r="Y11" s="291">
        <f t="shared" si="0"/>
        <v>4531495.0854446208</v>
      </c>
      <c r="Z11" s="50"/>
      <c r="AA11" s="273"/>
      <c r="AB11" s="110"/>
    </row>
    <row r="12" spans="1:28" s="139" customFormat="1" ht="17.25" customHeight="1" x14ac:dyDescent="0.3">
      <c r="A12" s="287" t="s">
        <v>187</v>
      </c>
      <c r="B12" s="288"/>
      <c r="C12" s="291">
        <f>SUM(C28:C30)</f>
        <v>36141.380609999993</v>
      </c>
      <c r="D12" s="291">
        <f t="shared" ref="D12:X12" si="2">SUM(D28:D30)</f>
        <v>1764.45</v>
      </c>
      <c r="E12" s="291">
        <f t="shared" si="2"/>
        <v>56351.029720000006</v>
      </c>
      <c r="F12" s="291">
        <f t="shared" si="2"/>
        <v>95174.796319999994</v>
      </c>
      <c r="G12" s="291">
        <f t="shared" si="2"/>
        <v>21345.29984</v>
      </c>
      <c r="H12" s="291">
        <f t="shared" si="2"/>
        <v>46.42512</v>
      </c>
      <c r="I12" s="291">
        <f t="shared" si="2"/>
        <v>0</v>
      </c>
      <c r="J12" s="291">
        <f t="shared" si="2"/>
        <v>0</v>
      </c>
      <c r="K12" s="291">
        <f t="shared" si="2"/>
        <v>878539.34447000071</v>
      </c>
      <c r="L12" s="291">
        <f t="shared" si="2"/>
        <v>274.96516000000003</v>
      </c>
      <c r="M12" s="291">
        <f t="shared" si="2"/>
        <v>82.866</v>
      </c>
      <c r="N12" s="291">
        <f t="shared" si="2"/>
        <v>4.6399999999999997</v>
      </c>
      <c r="O12" s="291">
        <f t="shared" si="2"/>
        <v>0</v>
      </c>
      <c r="P12" s="291">
        <f t="shared" si="2"/>
        <v>901.31999999999994</v>
      </c>
      <c r="Q12" s="291">
        <f t="shared" si="2"/>
        <v>8910.1146000000008</v>
      </c>
      <c r="R12" s="291">
        <f t="shared" si="2"/>
        <v>5811.5234</v>
      </c>
      <c r="S12" s="291">
        <f t="shared" si="2"/>
        <v>398.10608999999999</v>
      </c>
      <c r="T12" s="291">
        <f t="shared" si="2"/>
        <v>2.9550999999999998</v>
      </c>
      <c r="U12" s="291">
        <f t="shared" si="2"/>
        <v>0</v>
      </c>
      <c r="V12" s="291">
        <f t="shared" si="2"/>
        <v>576.62554999999998</v>
      </c>
      <c r="W12" s="291">
        <f t="shared" si="2"/>
        <v>0</v>
      </c>
      <c r="X12" s="291">
        <f t="shared" si="2"/>
        <v>0</v>
      </c>
      <c r="Y12" s="291">
        <f t="shared" si="0"/>
        <v>1106325.8419800003</v>
      </c>
      <c r="Z12" s="50"/>
      <c r="AA12" s="273"/>
      <c r="AB12" s="110"/>
    </row>
    <row r="13" spans="1:28" s="112" customFormat="1" ht="13.8" x14ac:dyDescent="0.25">
      <c r="A13" s="118"/>
      <c r="B13" s="119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50"/>
      <c r="AA13" s="110"/>
      <c r="AB13" s="110"/>
    </row>
    <row r="14" spans="1:28" s="15" customFormat="1" ht="17.399999999999999" x14ac:dyDescent="0.25">
      <c r="A14" s="66" t="s">
        <v>62</v>
      </c>
      <c r="B14" s="67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17"/>
      <c r="AA14" s="93"/>
      <c r="AB14" s="93"/>
    </row>
    <row r="15" spans="1:28" s="15" customFormat="1" ht="13.8" x14ac:dyDescent="0.25">
      <c r="A15" s="168">
        <v>2018</v>
      </c>
      <c r="B15" s="68" t="s">
        <v>71</v>
      </c>
      <c r="C15" s="58">
        <f>'3_DX'!C14+'4_ReX'!C14</f>
        <v>42183.278729999991</v>
      </c>
      <c r="D15" s="58">
        <f>'3_DX'!D14+'4_ReX'!D14</f>
        <v>562.07249000000002</v>
      </c>
      <c r="E15" s="58">
        <f>'3_DX'!E14+'4_ReX'!E14</f>
        <v>20100.312290000002</v>
      </c>
      <c r="F15" s="58">
        <f>'3_DX'!F14+'4_ReX'!F14</f>
        <v>6162.7502599999998</v>
      </c>
      <c r="G15" s="58">
        <f>'3_DX'!G14+'4_ReX'!G14</f>
        <v>11492.49459</v>
      </c>
      <c r="H15" s="58">
        <f>'3_DX'!H14+'4_ReX'!H14</f>
        <v>0.80386000000000002</v>
      </c>
      <c r="I15" s="58">
        <f>'3_DX'!I14+'4_ReX'!I14</f>
        <v>0</v>
      </c>
      <c r="J15" s="58">
        <f>'3_DX'!J14+'4_ReX'!J14</f>
        <v>0</v>
      </c>
      <c r="K15" s="58">
        <f>'3_DX'!K14+'4_ReX'!K14</f>
        <v>371140.6283300005</v>
      </c>
      <c r="L15" s="58">
        <f>'3_DX'!L14+'4_ReX'!L14</f>
        <v>0</v>
      </c>
      <c r="M15" s="58">
        <f>'3_DX'!M14+'4_ReX'!M14</f>
        <v>7.35</v>
      </c>
      <c r="N15" s="58">
        <f>'3_DX'!N14+'4_ReX'!N14</f>
        <v>0</v>
      </c>
      <c r="O15" s="58">
        <f>'3_DX'!O14+'4_ReX'!O14</f>
        <v>0</v>
      </c>
      <c r="P15" s="58">
        <f>'3_DX'!P14+'4_ReX'!P14</f>
        <v>4710.09</v>
      </c>
      <c r="Q15" s="58">
        <f>'3_DX'!Q14+'4_ReX'!Q14</f>
        <v>153.65436</v>
      </c>
      <c r="R15" s="58">
        <f>'3_DX'!R14+'4_ReX'!R14</f>
        <v>65.293400000000005</v>
      </c>
      <c r="S15" s="58">
        <f>'3_DX'!S14+'4_ReX'!S14</f>
        <v>0.1</v>
      </c>
      <c r="T15" s="58">
        <f>'3_DX'!T14+'4_ReX'!T14</f>
        <v>462.27916999999997</v>
      </c>
      <c r="U15" s="58">
        <f>'3_DX'!U14+'4_ReX'!U14</f>
        <v>0</v>
      </c>
      <c r="V15" s="58">
        <f>'3_DX'!V14+'4_ReX'!V14</f>
        <v>0</v>
      </c>
      <c r="W15" s="58">
        <f>'3_DX'!W14+'4_ReX'!W14</f>
        <v>0</v>
      </c>
      <c r="X15" s="58">
        <f>'3_DX'!X14+'4_ReX'!X14</f>
        <v>0</v>
      </c>
      <c r="Y15" s="58">
        <f>SUM(C15:X15)</f>
        <v>457041.10748000047</v>
      </c>
      <c r="Z15" s="17"/>
      <c r="AA15" s="273"/>
      <c r="AB15" s="93"/>
    </row>
    <row r="16" spans="1:28" s="15" customFormat="1" ht="13.8" x14ac:dyDescent="0.25">
      <c r="A16" s="68"/>
      <c r="B16" s="68" t="s">
        <v>72</v>
      </c>
      <c r="C16" s="58">
        <f>'3_DX'!C15+'4_ReX'!C15</f>
        <v>35603.271706771404</v>
      </c>
      <c r="D16" s="58">
        <f>'3_DX'!D15+'4_ReX'!D15</f>
        <v>20351.7</v>
      </c>
      <c r="E16" s="58">
        <f>'3_DX'!E15+'4_ReX'!E15</f>
        <v>19779.525200000007</v>
      </c>
      <c r="F16" s="58">
        <f>'3_DX'!F15+'4_ReX'!F15</f>
        <v>7075.2884299999987</v>
      </c>
      <c r="G16" s="58">
        <f>'3_DX'!G15+'4_ReX'!G15</f>
        <v>11087.62934</v>
      </c>
      <c r="H16" s="58">
        <f>'3_DX'!H15+'4_ReX'!H15</f>
        <v>324.33052000000004</v>
      </c>
      <c r="I16" s="58">
        <f>'3_DX'!I15+'4_ReX'!I15</f>
        <v>0</v>
      </c>
      <c r="J16" s="58">
        <f>'3_DX'!J15+'4_ReX'!J15</f>
        <v>0</v>
      </c>
      <c r="K16" s="58">
        <f>'3_DX'!K15+'4_ReX'!K15</f>
        <v>249027.99039999934</v>
      </c>
      <c r="L16" s="58">
        <f>'3_DX'!L15+'4_ReX'!L15</f>
        <v>0</v>
      </c>
      <c r="M16" s="58">
        <f>'3_DX'!M15+'4_ReX'!M15</f>
        <v>0.1</v>
      </c>
      <c r="N16" s="58">
        <f>'3_DX'!N15+'4_ReX'!N15</f>
        <v>0</v>
      </c>
      <c r="O16" s="58">
        <f>'3_DX'!O15+'4_ReX'!O15</f>
        <v>0</v>
      </c>
      <c r="P16" s="58">
        <f>'3_DX'!P15+'4_ReX'!P15</f>
        <v>1164.27</v>
      </c>
      <c r="Q16" s="58">
        <f>'3_DX'!Q15+'4_ReX'!Q15</f>
        <v>238.34102000000001</v>
      </c>
      <c r="R16" s="58">
        <f>'3_DX'!R15+'4_ReX'!R15</f>
        <v>46.813299999999998</v>
      </c>
      <c r="S16" s="58">
        <f>'3_DX'!S15+'4_ReX'!S15</f>
        <v>72.23111999999999</v>
      </c>
      <c r="T16" s="58">
        <f>'3_DX'!T15+'4_ReX'!T15</f>
        <v>0</v>
      </c>
      <c r="U16" s="58">
        <f>'3_DX'!U15+'4_ReX'!U15</f>
        <v>0</v>
      </c>
      <c r="V16" s="58">
        <f>'3_DX'!V15+'4_ReX'!V15</f>
        <v>2.5499999999999998</v>
      </c>
      <c r="W16" s="58">
        <f>'3_DX'!W15+'4_ReX'!W15</f>
        <v>0</v>
      </c>
      <c r="X16" s="58">
        <f>'3_DX'!X15+'4_ReX'!X15</f>
        <v>0</v>
      </c>
      <c r="Y16" s="58">
        <f t="shared" ref="Y16:Y26" si="3">SUM(C16:X16)</f>
        <v>344774.04103677074</v>
      </c>
      <c r="Z16" s="17"/>
      <c r="AA16" s="273"/>
      <c r="AB16" s="93"/>
    </row>
    <row r="17" spans="1:28" s="15" customFormat="1" ht="13.8" x14ac:dyDescent="0.25">
      <c r="A17" s="68"/>
      <c r="B17" s="68" t="s">
        <v>67</v>
      </c>
      <c r="C17" s="58">
        <f>'3_DX'!C16+'4_ReX'!C16</f>
        <v>44866.920789999989</v>
      </c>
      <c r="D17" s="58">
        <f>'3_DX'!D16+'4_ReX'!D16</f>
        <v>4959.76</v>
      </c>
      <c r="E17" s="58">
        <f>'3_DX'!E16+'4_ReX'!E16</f>
        <v>20454.73419000001</v>
      </c>
      <c r="F17" s="58">
        <f>'3_DX'!F16+'4_ReX'!F16</f>
        <v>5427.5236499999992</v>
      </c>
      <c r="G17" s="58">
        <f>'3_DX'!G16+'4_ReX'!G16</f>
        <v>16225.271030000002</v>
      </c>
      <c r="H17" s="58">
        <f>'3_DX'!H16+'4_ReX'!H16</f>
        <v>128.86198000000002</v>
      </c>
      <c r="I17" s="58">
        <f>'3_DX'!I16+'4_ReX'!I16</f>
        <v>0</v>
      </c>
      <c r="J17" s="58">
        <f>'3_DX'!J16+'4_ReX'!J16</f>
        <v>0</v>
      </c>
      <c r="K17" s="58">
        <f>'3_DX'!K16+'4_ReX'!K16</f>
        <v>321964.48200999992</v>
      </c>
      <c r="L17" s="58">
        <f>'3_DX'!L16+'4_ReX'!L16</f>
        <v>1.5</v>
      </c>
      <c r="M17" s="58">
        <f>'3_DX'!M16+'4_ReX'!M16</f>
        <v>0</v>
      </c>
      <c r="N17" s="58">
        <f>'3_DX'!N16+'4_ReX'!N16</f>
        <v>0</v>
      </c>
      <c r="O17" s="58">
        <f>'3_DX'!O16+'4_ReX'!O16</f>
        <v>0</v>
      </c>
      <c r="P17" s="58">
        <f>'3_DX'!P16+'4_ReX'!P16</f>
        <v>2043.9</v>
      </c>
      <c r="Q17" s="58">
        <f>'3_DX'!Q16+'4_ReX'!Q16</f>
        <v>458.62443000000007</v>
      </c>
      <c r="R17" s="58">
        <f>'3_DX'!R16+'4_ReX'!R16</f>
        <v>198.65779999999998</v>
      </c>
      <c r="S17" s="58">
        <f>'3_DX'!S16+'4_ReX'!S16</f>
        <v>0</v>
      </c>
      <c r="T17" s="58">
        <f>'3_DX'!T16+'4_ReX'!T16</f>
        <v>8.9389000000000003</v>
      </c>
      <c r="U17" s="58">
        <f>'3_DX'!U16+'4_ReX'!U16</f>
        <v>0</v>
      </c>
      <c r="V17" s="58">
        <f>'3_DX'!V16+'4_ReX'!V16</f>
        <v>0</v>
      </c>
      <c r="W17" s="58">
        <f>'3_DX'!W16+'4_ReX'!W16</f>
        <v>0</v>
      </c>
      <c r="X17" s="58">
        <f>'3_DX'!X16+'4_ReX'!X16</f>
        <v>0</v>
      </c>
      <c r="Y17" s="58">
        <f t="shared" si="3"/>
        <v>416739.17477999994</v>
      </c>
      <c r="Z17" s="17"/>
      <c r="AA17" s="273"/>
      <c r="AB17" s="93"/>
    </row>
    <row r="18" spans="1:28" s="19" customFormat="1" ht="14.4" x14ac:dyDescent="0.3">
      <c r="A18" s="68"/>
      <c r="B18" s="68" t="s">
        <v>68</v>
      </c>
      <c r="C18" s="58">
        <f>'3_DX'!C17+'4_ReX'!C17</f>
        <v>67416.61892785049</v>
      </c>
      <c r="D18" s="58">
        <f>'3_DX'!D17+'4_ReX'!D17</f>
        <v>11137.55</v>
      </c>
      <c r="E18" s="58">
        <f>'3_DX'!E17+'4_ReX'!E17</f>
        <v>6825.6849900000007</v>
      </c>
      <c r="F18" s="58">
        <f>'3_DX'!F17+'4_ReX'!F17</f>
        <v>10559.36254</v>
      </c>
      <c r="G18" s="58">
        <f>'3_DX'!G17+'4_ReX'!G17</f>
        <v>11049.330449999999</v>
      </c>
      <c r="H18" s="58">
        <f>'3_DX'!H17+'4_ReX'!H17</f>
        <v>0.30807999999999996</v>
      </c>
      <c r="I18" s="58">
        <f>'3_DX'!I17+'4_ReX'!I17</f>
        <v>6.5</v>
      </c>
      <c r="J18" s="58">
        <f>'3_DX'!J17+'4_ReX'!J17</f>
        <v>0</v>
      </c>
      <c r="K18" s="58">
        <f>'3_DX'!K17+'4_ReX'!K17</f>
        <v>304347.80737000034</v>
      </c>
      <c r="L18" s="58">
        <f>'3_DX'!L17+'4_ReX'!L17</f>
        <v>0</v>
      </c>
      <c r="M18" s="58">
        <f>'3_DX'!M17+'4_ReX'!M17</f>
        <v>0</v>
      </c>
      <c r="N18" s="58">
        <f>'3_DX'!N17+'4_ReX'!N17</f>
        <v>0</v>
      </c>
      <c r="O18" s="58">
        <f>'3_DX'!O17+'4_ReX'!O17</f>
        <v>0</v>
      </c>
      <c r="P18" s="58">
        <f>'3_DX'!P17+'4_ReX'!P17</f>
        <v>1292.5</v>
      </c>
      <c r="Q18" s="58">
        <f>'3_DX'!Q17+'4_ReX'!Q17</f>
        <v>464.78523000000001</v>
      </c>
      <c r="R18" s="58">
        <f>'3_DX'!R17+'4_ReX'!R17</f>
        <v>4284.7389499999999</v>
      </c>
      <c r="S18" s="58">
        <f>'3_DX'!S17+'4_ReX'!S17</f>
        <v>10.4</v>
      </c>
      <c r="T18" s="58">
        <f>'3_DX'!T17+'4_ReX'!T17</f>
        <v>0</v>
      </c>
      <c r="U18" s="58">
        <f>'3_DX'!U17+'4_ReX'!U17</f>
        <v>0</v>
      </c>
      <c r="V18" s="58">
        <f>'3_DX'!V17+'4_ReX'!V17</f>
        <v>4.05</v>
      </c>
      <c r="W18" s="58">
        <f>'3_DX'!W17+'4_ReX'!W17</f>
        <v>0</v>
      </c>
      <c r="X18" s="58">
        <f>'3_DX'!X17+'4_ReX'!X17</f>
        <v>0</v>
      </c>
      <c r="Y18" s="58">
        <f t="shared" si="3"/>
        <v>417399.63653785083</v>
      </c>
      <c r="Z18" s="289"/>
      <c r="AA18" s="273"/>
      <c r="AB18" s="93"/>
    </row>
    <row r="19" spans="1:28" s="15" customFormat="1" ht="13.8" x14ac:dyDescent="0.25">
      <c r="A19" s="68"/>
      <c r="B19" s="68" t="s">
        <v>7</v>
      </c>
      <c r="C19" s="58">
        <f>'3_DX'!C18+'4_ReX'!C18</f>
        <v>22144.76829</v>
      </c>
      <c r="D19" s="58">
        <f>'3_DX'!D18+'4_ReX'!D18</f>
        <v>824.27857999999992</v>
      </c>
      <c r="E19" s="58">
        <f>'3_DX'!E18+'4_ReX'!E18</f>
        <v>31920.70997</v>
      </c>
      <c r="F19" s="58">
        <f>'3_DX'!F18+'4_ReX'!F18</f>
        <v>24080.932239999998</v>
      </c>
      <c r="G19" s="58">
        <f>'3_DX'!G18+'4_ReX'!G18</f>
        <v>10450.66001</v>
      </c>
      <c r="H19" s="58">
        <f>'3_DX'!H18+'4_ReX'!H18</f>
        <v>64.373910000000009</v>
      </c>
      <c r="I19" s="58">
        <f>'3_DX'!I18+'4_ReX'!I18</f>
        <v>13.108889999999999</v>
      </c>
      <c r="J19" s="58">
        <f>'3_DX'!J18+'4_ReX'!J18</f>
        <v>0</v>
      </c>
      <c r="K19" s="58">
        <f>'3_DX'!K18+'4_ReX'!K18</f>
        <v>285294.56463000021</v>
      </c>
      <c r="L19" s="58">
        <f>'3_DX'!L18+'4_ReX'!L18</f>
        <v>0</v>
      </c>
      <c r="M19" s="58">
        <f>'3_DX'!M18+'4_ReX'!M18</f>
        <v>0</v>
      </c>
      <c r="N19" s="58">
        <f>'3_DX'!N18+'4_ReX'!N18</f>
        <v>0</v>
      </c>
      <c r="O19" s="58">
        <f>'3_DX'!O18+'4_ReX'!O18</f>
        <v>0</v>
      </c>
      <c r="P19" s="58">
        <f>'3_DX'!P18+'4_ReX'!P18</f>
        <v>1632.6</v>
      </c>
      <c r="Q19" s="58">
        <f>'3_DX'!Q18+'4_ReX'!Q18</f>
        <v>254.82512000000003</v>
      </c>
      <c r="R19" s="58">
        <f>'3_DX'!R18+'4_ReX'!R18</f>
        <v>196.44173000000001</v>
      </c>
      <c r="S19" s="58">
        <f>'3_DX'!S18+'4_ReX'!S18</f>
        <v>521.59741999999994</v>
      </c>
      <c r="T19" s="58">
        <f>'3_DX'!T18+'4_ReX'!T18</f>
        <v>27.60736</v>
      </c>
      <c r="U19" s="58">
        <f>'3_DX'!U18+'4_ReX'!U18</f>
        <v>0</v>
      </c>
      <c r="V19" s="58">
        <f>'3_DX'!V18+'4_ReX'!V18</f>
        <v>0</v>
      </c>
      <c r="W19" s="58">
        <f>'3_DX'!W18+'4_ReX'!W18</f>
        <v>0</v>
      </c>
      <c r="X19" s="58">
        <f>'3_DX'!X18+'4_ReX'!X18</f>
        <v>0</v>
      </c>
      <c r="Y19" s="58">
        <f t="shared" si="3"/>
        <v>377426.4681500002</v>
      </c>
      <c r="Z19" s="17"/>
      <c r="AA19" s="273"/>
      <c r="AB19" s="93"/>
    </row>
    <row r="20" spans="1:28" ht="13.8" x14ac:dyDescent="0.25">
      <c r="A20" s="68"/>
      <c r="B20" s="68" t="s">
        <v>69</v>
      </c>
      <c r="C20" s="58">
        <f>'3_DX'!C19+'4_ReX'!C19</f>
        <v>26545.873259999997</v>
      </c>
      <c r="D20" s="58">
        <f>'3_DX'!D19+'4_ReX'!D19</f>
        <v>311.63364000000001</v>
      </c>
      <c r="E20" s="58">
        <f>'3_DX'!E19+'4_ReX'!E19</f>
        <v>29306.845849999998</v>
      </c>
      <c r="F20" s="58">
        <f>'3_DX'!F19+'4_ReX'!F19</f>
        <v>13028.63832</v>
      </c>
      <c r="G20" s="58">
        <f>'3_DX'!G19+'4_ReX'!G19</f>
        <v>18721.676019999999</v>
      </c>
      <c r="H20" s="58">
        <f>'3_DX'!H19+'4_ReX'!H19</f>
        <v>17.291220000000003</v>
      </c>
      <c r="I20" s="58">
        <f>'3_DX'!I19+'4_ReX'!I19</f>
        <v>8.7983999999999991</v>
      </c>
      <c r="J20" s="58">
        <f>'3_DX'!J19+'4_ReX'!J19</f>
        <v>0</v>
      </c>
      <c r="K20" s="58">
        <f>'3_DX'!K19+'4_ReX'!K19</f>
        <v>196708.55817000018</v>
      </c>
      <c r="L20" s="58">
        <f>'3_DX'!L19+'4_ReX'!L19</f>
        <v>0</v>
      </c>
      <c r="M20" s="58">
        <f>'3_DX'!M19+'4_ReX'!M19</f>
        <v>1</v>
      </c>
      <c r="N20" s="58">
        <f>'3_DX'!N19+'4_ReX'!N19</f>
        <v>0</v>
      </c>
      <c r="O20" s="58">
        <f>'3_DX'!O19+'4_ReX'!O19</f>
        <v>0</v>
      </c>
      <c r="P20" s="58">
        <f>'3_DX'!P19+'4_ReX'!P19</f>
        <v>1722.423</v>
      </c>
      <c r="Q20" s="58">
        <f>'3_DX'!Q19+'4_ReX'!Q19</f>
        <v>490.50975</v>
      </c>
      <c r="R20" s="58">
        <f>'3_DX'!R19+'4_ReX'!R19</f>
        <v>722.15208999999993</v>
      </c>
      <c r="S20" s="58">
        <f>'3_DX'!S19+'4_ReX'!S19</f>
        <v>751.2</v>
      </c>
      <c r="T20" s="58">
        <f>'3_DX'!T19+'4_ReX'!T19</f>
        <v>768.8971499999999</v>
      </c>
      <c r="U20" s="58">
        <f>'3_DX'!U19+'4_ReX'!U19</f>
        <v>0</v>
      </c>
      <c r="V20" s="58">
        <f>'3_DX'!V19+'4_ReX'!V19</f>
        <v>11.443680000000001</v>
      </c>
      <c r="W20" s="58">
        <f>'3_DX'!W19+'4_ReX'!W19</f>
        <v>0</v>
      </c>
      <c r="X20" s="58">
        <f>'3_DX'!X19+'4_ReX'!X19</f>
        <v>0</v>
      </c>
      <c r="Y20" s="58">
        <f t="shared" si="3"/>
        <v>289116.94055000023</v>
      </c>
      <c r="Z20" s="58"/>
      <c r="AA20" s="273"/>
      <c r="AB20" s="93"/>
    </row>
    <row r="21" spans="1:28" ht="13.8" x14ac:dyDescent="0.25">
      <c r="A21" s="68"/>
      <c r="B21" s="68" t="s">
        <v>70</v>
      </c>
      <c r="C21" s="58">
        <f>'3_DX'!C20+'4_ReX'!C20</f>
        <v>1467.7792400000001</v>
      </c>
      <c r="D21" s="58">
        <f>'3_DX'!D20+'4_ReX'!D20</f>
        <v>7448.39</v>
      </c>
      <c r="E21" s="58">
        <f>'3_DX'!E20+'4_ReX'!E20</f>
        <v>25629.271120000001</v>
      </c>
      <c r="F21" s="58">
        <f>'3_DX'!F20+'4_ReX'!F20</f>
        <v>56948.361930000006</v>
      </c>
      <c r="G21" s="58">
        <f>'3_DX'!G20+'4_ReX'!G20</f>
        <v>16233.891960000001</v>
      </c>
      <c r="H21" s="58">
        <f>'3_DX'!H20+'4_ReX'!H20</f>
        <v>31.557839999999999</v>
      </c>
      <c r="I21" s="58">
        <f>'3_DX'!I20+'4_ReX'!I20</f>
        <v>0</v>
      </c>
      <c r="J21" s="58">
        <f>'3_DX'!J20+'4_ReX'!J20</f>
        <v>0</v>
      </c>
      <c r="K21" s="58">
        <f>'3_DX'!K20+'4_ReX'!K20</f>
        <v>276632.75676000008</v>
      </c>
      <c r="L21" s="58">
        <f>'3_DX'!L20+'4_ReX'!L20</f>
        <v>11</v>
      </c>
      <c r="M21" s="58">
        <f>'3_DX'!M20+'4_ReX'!M20</f>
        <v>0.15</v>
      </c>
      <c r="N21" s="58">
        <f>'3_DX'!N20+'4_ReX'!N20</f>
        <v>0</v>
      </c>
      <c r="O21" s="58">
        <f>'3_DX'!O20+'4_ReX'!O20</f>
        <v>2.9420000000000002</v>
      </c>
      <c r="P21" s="58">
        <f>'3_DX'!P20+'4_ReX'!P20</f>
        <v>3220</v>
      </c>
      <c r="Q21" s="58">
        <f>'3_DX'!Q20+'4_ReX'!Q20</f>
        <v>454.97553000000005</v>
      </c>
      <c r="R21" s="58">
        <f>'3_DX'!R20+'4_ReX'!R20</f>
        <v>327.30401000000001</v>
      </c>
      <c r="S21" s="58">
        <f>'3_DX'!S20+'4_ReX'!S20</f>
        <v>0</v>
      </c>
      <c r="T21" s="58">
        <f>'3_DX'!T20+'4_ReX'!T20</f>
        <v>0</v>
      </c>
      <c r="U21" s="58">
        <f>'3_DX'!U20+'4_ReX'!U20</f>
        <v>0</v>
      </c>
      <c r="V21" s="58">
        <f>'3_DX'!V20+'4_ReX'!V20</f>
        <v>219.82647999999998</v>
      </c>
      <c r="W21" s="58">
        <f>'3_DX'!W20+'4_ReX'!W20</f>
        <v>0</v>
      </c>
      <c r="X21" s="58">
        <f>'3_DX'!X20+'4_ReX'!X20</f>
        <v>0</v>
      </c>
      <c r="Y21" s="58">
        <f t="shared" si="3"/>
        <v>388628.20687000011</v>
      </c>
      <c r="Z21" s="58"/>
      <c r="AA21" s="273"/>
      <c r="AB21" s="93"/>
    </row>
    <row r="22" spans="1:28" ht="13.8" x14ac:dyDescent="0.25">
      <c r="A22" s="68"/>
      <c r="B22" s="68" t="s">
        <v>73</v>
      </c>
      <c r="C22" s="58">
        <f>'3_DX'!C21+'4_ReX'!C21</f>
        <v>1675.9815199999998</v>
      </c>
      <c r="D22" s="58">
        <f>'3_DX'!D21+'4_ReX'!D21</f>
        <v>343.54559</v>
      </c>
      <c r="E22" s="58">
        <f>'3_DX'!E21+'4_ReX'!E21</f>
        <v>4271.2841399999998</v>
      </c>
      <c r="F22" s="58">
        <f>'3_DX'!F21+'4_ReX'!F21</f>
        <v>53632.96112</v>
      </c>
      <c r="G22" s="58">
        <f>'3_DX'!G21+'4_ReX'!G21</f>
        <v>5956.6878899999992</v>
      </c>
      <c r="H22" s="58">
        <f>'3_DX'!H21+'4_ReX'!H21</f>
        <v>0</v>
      </c>
      <c r="I22" s="58">
        <f>'3_DX'!I21+'4_ReX'!I21</f>
        <v>0</v>
      </c>
      <c r="J22" s="58">
        <f>'3_DX'!J21+'4_ReX'!J21</f>
        <v>0</v>
      </c>
      <c r="K22" s="58">
        <f>'3_DX'!K21+'4_ReX'!K21</f>
        <v>233642.86391000057</v>
      </c>
      <c r="L22" s="58">
        <f>'3_DX'!L21+'4_ReX'!L21</f>
        <v>0.12092</v>
      </c>
      <c r="M22" s="58">
        <f>'3_DX'!M21+'4_ReX'!M21</f>
        <v>42.910699999999999</v>
      </c>
      <c r="N22" s="58">
        <f>'3_DX'!N21+'4_ReX'!N21</f>
        <v>0</v>
      </c>
      <c r="O22" s="58">
        <f>'3_DX'!O21+'4_ReX'!O21</f>
        <v>0.12092</v>
      </c>
      <c r="P22" s="58">
        <f>'3_DX'!P21+'4_ReX'!P21</f>
        <v>3511.4430000000002</v>
      </c>
      <c r="Q22" s="58">
        <f>'3_DX'!Q21+'4_ReX'!Q21</f>
        <v>109.81601000000001</v>
      </c>
      <c r="R22" s="58">
        <f>'3_DX'!R21+'4_ReX'!R21</f>
        <v>719.05077000000006</v>
      </c>
      <c r="S22" s="58">
        <f>'3_DX'!S21+'4_ReX'!S21</f>
        <v>130</v>
      </c>
      <c r="T22" s="58">
        <f>'3_DX'!T21+'4_ReX'!T21</f>
        <v>0</v>
      </c>
      <c r="U22" s="58">
        <f>'3_DX'!U21+'4_ReX'!U21</f>
        <v>0</v>
      </c>
      <c r="V22" s="58">
        <f>'3_DX'!V21+'4_ReX'!V21</f>
        <v>4.05</v>
      </c>
      <c r="W22" s="58">
        <f>'3_DX'!W21+'4_ReX'!W21</f>
        <v>0</v>
      </c>
      <c r="X22" s="58">
        <f>'3_DX'!X21+'4_ReX'!X21</f>
        <v>0</v>
      </c>
      <c r="Y22" s="58">
        <f t="shared" si="3"/>
        <v>304040.8364900006</v>
      </c>
      <c r="Z22" s="58"/>
      <c r="AA22" s="273"/>
      <c r="AB22" s="93"/>
    </row>
    <row r="23" spans="1:28" ht="13.8" x14ac:dyDescent="0.25">
      <c r="A23" s="68"/>
      <c r="B23" s="68" t="s">
        <v>63</v>
      </c>
      <c r="C23" s="58">
        <f>'3_DX'!C22+'4_ReX'!C22</f>
        <v>3196.9400399999995</v>
      </c>
      <c r="D23" s="58">
        <f>'3_DX'!D22+'4_ReX'!D22</f>
        <v>3122.88</v>
      </c>
      <c r="E23" s="58">
        <f>'3_DX'!E22+'4_ReX'!E22</f>
        <v>32695.744630000001</v>
      </c>
      <c r="F23" s="58">
        <f>'3_DX'!F22+'4_ReX'!F22</f>
        <v>45585.20478</v>
      </c>
      <c r="G23" s="58">
        <f>'3_DX'!G22+'4_ReX'!G22</f>
        <v>17563.035940000002</v>
      </c>
      <c r="H23" s="58">
        <f>'3_DX'!H22+'4_ReX'!H22</f>
        <v>0</v>
      </c>
      <c r="I23" s="58">
        <f>'3_DX'!I22+'4_ReX'!I22</f>
        <v>343.13706000000002</v>
      </c>
      <c r="J23" s="58">
        <f>'3_DX'!J22+'4_ReX'!J22</f>
        <v>0.6</v>
      </c>
      <c r="K23" s="58">
        <f>'3_DX'!K22+'4_ReX'!K22</f>
        <v>297118.21593999962</v>
      </c>
      <c r="L23" s="58">
        <f>'3_DX'!L22+'4_ReX'!L22</f>
        <v>0</v>
      </c>
      <c r="M23" s="58">
        <f>'3_DX'!M22+'4_ReX'!M22</f>
        <v>26.021000000000001</v>
      </c>
      <c r="N23" s="58">
        <f>'3_DX'!N22+'4_ReX'!N22</f>
        <v>0</v>
      </c>
      <c r="O23" s="58">
        <f>'3_DX'!O22+'4_ReX'!O22</f>
        <v>0</v>
      </c>
      <c r="P23" s="58">
        <f>'3_DX'!P22+'4_ReX'!P22</f>
        <v>2129.7257300000001</v>
      </c>
      <c r="Q23" s="58">
        <f>'3_DX'!Q22+'4_ReX'!Q22</f>
        <v>142.22287</v>
      </c>
      <c r="R23" s="58">
        <f>'3_DX'!R22+'4_ReX'!R22</f>
        <v>22.131239999999998</v>
      </c>
      <c r="S23" s="58">
        <f>'3_DX'!S22+'4_ReX'!S22</f>
        <v>17.156849999999999</v>
      </c>
      <c r="T23" s="58">
        <f>'3_DX'!T22+'4_ReX'!T22</f>
        <v>0.6</v>
      </c>
      <c r="U23" s="58">
        <f>'3_DX'!U22+'4_ReX'!U22</f>
        <v>0</v>
      </c>
      <c r="V23" s="58">
        <f>'3_DX'!V22+'4_ReX'!V22</f>
        <v>792.6</v>
      </c>
      <c r="W23" s="58">
        <f>'3_DX'!W22+'4_ReX'!W22</f>
        <v>0</v>
      </c>
      <c r="X23" s="58">
        <f>'3_DX'!X22+'4_ReX'!X22</f>
        <v>0</v>
      </c>
      <c r="Y23" s="58">
        <f t="shared" si="3"/>
        <v>402756.21607999963</v>
      </c>
      <c r="Z23" s="58"/>
      <c r="AA23" s="273"/>
      <c r="AB23" s="93"/>
    </row>
    <row r="24" spans="1:28" ht="13.8" x14ac:dyDescent="0.25">
      <c r="A24" s="15"/>
      <c r="B24" s="68" t="s">
        <v>64</v>
      </c>
      <c r="C24" s="58">
        <f>'3_DX'!C23+'4_ReX'!C23</f>
        <v>689.62873999999999</v>
      </c>
      <c r="D24" s="58">
        <f>'3_DX'!D23+'4_ReX'!D23</f>
        <v>422.96104000000003</v>
      </c>
      <c r="E24" s="58">
        <f>'3_DX'!E23+'4_ReX'!E23</f>
        <v>34746.010920000001</v>
      </c>
      <c r="F24" s="58">
        <f>'3_DX'!F23+'4_ReX'!F23</f>
        <v>29789.323370000002</v>
      </c>
      <c r="G24" s="58">
        <f>'3_DX'!G23+'4_ReX'!G23</f>
        <v>16686.320880000003</v>
      </c>
      <c r="H24" s="58">
        <f>'3_DX'!H23+'4_ReX'!H23</f>
        <v>3.2</v>
      </c>
      <c r="I24" s="58">
        <f>'3_DX'!I23+'4_ReX'!I23</f>
        <v>37.274999999999999</v>
      </c>
      <c r="J24" s="58">
        <f>'3_DX'!J23+'4_ReX'!J23</f>
        <v>0</v>
      </c>
      <c r="K24" s="58">
        <f>'3_DX'!K23+'4_ReX'!K23</f>
        <v>394562.38941000059</v>
      </c>
      <c r="L24" s="58">
        <f>'3_DX'!L23+'4_ReX'!L23</f>
        <v>0</v>
      </c>
      <c r="M24" s="58">
        <f>'3_DX'!M23+'4_ReX'!M23</f>
        <v>0.96983000000000008</v>
      </c>
      <c r="N24" s="58">
        <f>'3_DX'!N23+'4_ReX'!N23</f>
        <v>0</v>
      </c>
      <c r="O24" s="58">
        <f>'3_DX'!O23+'4_ReX'!O23</f>
        <v>0.11982999999999999</v>
      </c>
      <c r="P24" s="58">
        <f>'3_DX'!P23+'4_ReX'!P23</f>
        <v>1298.1199999999999</v>
      </c>
      <c r="Q24" s="58">
        <f>'3_DX'!Q23+'4_ReX'!Q23</f>
        <v>428.74715000000003</v>
      </c>
      <c r="R24" s="58">
        <f>'3_DX'!R23+'4_ReX'!R23</f>
        <v>2579.9371599999999</v>
      </c>
      <c r="S24" s="58">
        <f>'3_DX'!S23+'4_ReX'!S23</f>
        <v>18.867940000000001</v>
      </c>
      <c r="T24" s="58">
        <f>'3_DX'!T23+'4_ReX'!T23</f>
        <v>0.16406999999999999</v>
      </c>
      <c r="U24" s="58">
        <f>'3_DX'!U23+'4_ReX'!U23</f>
        <v>0</v>
      </c>
      <c r="V24" s="58">
        <f>'3_DX'!V23+'4_ReX'!V23</f>
        <v>1.53</v>
      </c>
      <c r="W24" s="58">
        <f>'3_DX'!W23+'4_ReX'!W23</f>
        <v>0</v>
      </c>
      <c r="X24" s="58">
        <f>'3_DX'!X23+'4_ReX'!X23</f>
        <v>0</v>
      </c>
      <c r="Y24" s="58">
        <f t="shared" si="3"/>
        <v>481265.56534000061</v>
      </c>
      <c r="Z24" s="58"/>
      <c r="AA24" s="273"/>
      <c r="AB24" s="93"/>
    </row>
    <row r="25" spans="1:28" ht="13.8" x14ac:dyDescent="0.25">
      <c r="A25" s="68"/>
      <c r="B25" s="68" t="s">
        <v>65</v>
      </c>
      <c r="C25" s="58">
        <f>'3_DX'!C24+'4_ReX'!C24</f>
        <v>8791.1599100000003</v>
      </c>
      <c r="D25" s="58">
        <f>'3_DX'!D24+'4_ReX'!D24</f>
        <v>7493.3119999999999</v>
      </c>
      <c r="E25" s="58">
        <f>'3_DX'!E24+'4_ReX'!E24</f>
        <v>6171.9385699999993</v>
      </c>
      <c r="F25" s="58">
        <f>'3_DX'!F24+'4_ReX'!F24</f>
        <v>51825.172759999994</v>
      </c>
      <c r="G25" s="58">
        <f>'3_DX'!G24+'4_ReX'!G24</f>
        <v>17193.072830000001</v>
      </c>
      <c r="H25" s="58">
        <f>'3_DX'!H24+'4_ReX'!H24</f>
        <v>0.15</v>
      </c>
      <c r="I25" s="58">
        <f>'3_DX'!I24+'4_ReX'!I24</f>
        <v>0</v>
      </c>
      <c r="J25" s="58">
        <f>'3_DX'!J24+'4_ReX'!J24</f>
        <v>0</v>
      </c>
      <c r="K25" s="58">
        <f>'3_DX'!K24+'4_ReX'!K24</f>
        <v>349772.7987499992</v>
      </c>
      <c r="L25" s="58">
        <f>'3_DX'!L24+'4_ReX'!L24</f>
        <v>0.5</v>
      </c>
      <c r="M25" s="58">
        <f>'3_DX'!M24+'4_ReX'!M24</f>
        <v>7.35</v>
      </c>
      <c r="N25" s="58">
        <f>'3_DX'!N24+'4_ReX'!N24</f>
        <v>0</v>
      </c>
      <c r="O25" s="58">
        <f>'3_DX'!O24+'4_ReX'!O24</f>
        <v>0</v>
      </c>
      <c r="P25" s="58">
        <f>'3_DX'!P24+'4_ReX'!P24</f>
        <v>2148.5</v>
      </c>
      <c r="Q25" s="58">
        <f>'3_DX'!Q24+'4_ReX'!Q24</f>
        <v>726.51878999999997</v>
      </c>
      <c r="R25" s="58">
        <f>'3_DX'!R24+'4_ReX'!R24</f>
        <v>281.63388000000003</v>
      </c>
      <c r="S25" s="58">
        <f>'3_DX'!S24+'4_ReX'!S24</f>
        <v>211.39544000000001</v>
      </c>
      <c r="T25" s="58">
        <f>'3_DX'!T24+'4_ReX'!T24</f>
        <v>88.442999999999998</v>
      </c>
      <c r="U25" s="58">
        <f>'3_DX'!U24+'4_ReX'!U24</f>
        <v>0</v>
      </c>
      <c r="V25" s="58">
        <f>'3_DX'!V24+'4_ReX'!V24</f>
        <v>790</v>
      </c>
      <c r="W25" s="58">
        <f>'3_DX'!W24+'4_ReX'!W24</f>
        <v>0</v>
      </c>
      <c r="X25" s="58">
        <f>'3_DX'!X24+'4_ReX'!X24</f>
        <v>0</v>
      </c>
      <c r="Y25" s="58">
        <f t="shared" si="3"/>
        <v>445501.94592999917</v>
      </c>
      <c r="Z25" s="58"/>
      <c r="AA25" s="273"/>
      <c r="AB25" s="93"/>
    </row>
    <row r="26" spans="1:28" ht="13.8" x14ac:dyDescent="0.25">
      <c r="A26" s="68"/>
      <c r="B26" s="68" t="s">
        <v>66</v>
      </c>
      <c r="C26" s="58">
        <f>'3_DX'!C25+'4_ReX'!C25</f>
        <v>15187.52702</v>
      </c>
      <c r="D26" s="58">
        <f>'3_DX'!D25+'4_ReX'!D25</f>
        <v>249.71</v>
      </c>
      <c r="E26" s="58">
        <f>'3_DX'!E25+'4_ReX'!E25</f>
        <v>26788.758379999999</v>
      </c>
      <c r="F26" s="58">
        <f>'3_DX'!F25+'4_ReX'!F25</f>
        <v>28822.614310000004</v>
      </c>
      <c r="G26" s="58">
        <f>'3_DX'!G25+'4_ReX'!G25</f>
        <v>16858.843739999997</v>
      </c>
      <c r="H26" s="58">
        <f>'3_DX'!H25+'4_ReX'!H25</f>
        <v>5.2</v>
      </c>
      <c r="I26" s="58">
        <f>'3_DX'!I25+'4_ReX'!I25</f>
        <v>0.29481000000000002</v>
      </c>
      <c r="J26" s="58">
        <f>'3_DX'!J25+'4_ReX'!J25</f>
        <v>0</v>
      </c>
      <c r="K26" s="58">
        <f>'3_DX'!K25+'4_ReX'!K25</f>
        <v>117295.52611999981</v>
      </c>
      <c r="L26" s="58">
        <f>'3_DX'!L25+'4_ReX'!L25</f>
        <v>1.79481</v>
      </c>
      <c r="M26" s="58">
        <f>'3_DX'!M25+'4_ReX'!M25</f>
        <v>19.45</v>
      </c>
      <c r="N26" s="58">
        <f>'3_DX'!N25+'4_ReX'!N25</f>
        <v>0</v>
      </c>
      <c r="O26" s="58">
        <f>'3_DX'!O25+'4_ReX'!O25</f>
        <v>0</v>
      </c>
      <c r="P26" s="58">
        <f>'3_DX'!P25+'4_ReX'!P25</f>
        <v>605.97</v>
      </c>
      <c r="Q26" s="58">
        <f>'3_DX'!Q25+'4_ReX'!Q25</f>
        <v>161.39739</v>
      </c>
      <c r="R26" s="58">
        <f>'3_DX'!R25+'4_ReX'!R25</f>
        <v>29.37454</v>
      </c>
      <c r="S26" s="58">
        <f>'3_DX'!S25+'4_ReX'!S25</f>
        <v>26.294079999999997</v>
      </c>
      <c r="T26" s="58">
        <f>'3_DX'!T25+'4_ReX'!T25</f>
        <v>746.52099999999996</v>
      </c>
      <c r="U26" s="58">
        <f>'3_DX'!U25+'4_ReX'!U25</f>
        <v>0</v>
      </c>
      <c r="V26" s="58">
        <f>'3_DX'!V25+'4_ReX'!V25</f>
        <v>5.67</v>
      </c>
      <c r="W26" s="58">
        <f>'3_DX'!W25+'4_ReX'!W25</f>
        <v>0</v>
      </c>
      <c r="X26" s="58">
        <f>'3_DX'!X25+'4_ReX'!X25</f>
        <v>0</v>
      </c>
      <c r="Y26" s="58">
        <f t="shared" si="3"/>
        <v>206804.9461999998</v>
      </c>
      <c r="Z26" s="58"/>
      <c r="AA26" s="273"/>
      <c r="AB26" s="93"/>
    </row>
    <row r="27" spans="1:28" ht="13.8" x14ac:dyDescent="0.25">
      <c r="A27" s="68"/>
      <c r="B27" s="68"/>
      <c r="C27" s="58"/>
      <c r="D27" s="58"/>
      <c r="E27" s="58"/>
      <c r="F27" s="58"/>
      <c r="G27" s="272"/>
      <c r="H27" s="58"/>
      <c r="I27" s="272"/>
      <c r="J27" s="272"/>
      <c r="K27" s="58"/>
      <c r="L27" s="58"/>
      <c r="M27" s="272"/>
      <c r="N27" s="272"/>
      <c r="O27" s="272"/>
      <c r="P27" s="58"/>
      <c r="Q27" s="58"/>
      <c r="R27" s="272"/>
      <c r="S27" s="58"/>
      <c r="T27" s="272"/>
      <c r="U27" s="272"/>
      <c r="V27" s="272"/>
      <c r="W27" s="272"/>
      <c r="X27" s="272"/>
      <c r="Y27" s="58"/>
      <c r="Z27" s="58"/>
      <c r="AA27" s="273"/>
      <c r="AB27" s="93"/>
    </row>
    <row r="28" spans="1:28" ht="13.8" x14ac:dyDescent="0.25">
      <c r="A28" s="97" t="s">
        <v>189</v>
      </c>
      <c r="B28" s="40" t="s">
        <v>71</v>
      </c>
      <c r="C28" s="272">
        <f>'3_DX'!C27+'4_ReX'!C27</f>
        <v>26239.899659999999</v>
      </c>
      <c r="D28" s="272">
        <f>'3_DX'!D27+'4_ReX'!D27</f>
        <v>604</v>
      </c>
      <c r="E28" s="272">
        <f>'3_DX'!E27+'4_ReX'!E27</f>
        <v>21191.434510000003</v>
      </c>
      <c r="F28" s="272">
        <f>'3_DX'!F27+'4_ReX'!F27</f>
        <v>17820.059920000003</v>
      </c>
      <c r="G28" s="272">
        <f>'3_DX'!G27+'4_ReX'!G27</f>
        <v>5633.8170800000007</v>
      </c>
      <c r="H28" s="272">
        <f>'3_DX'!H27+'4_ReX'!H27</f>
        <v>42.325119999999998</v>
      </c>
      <c r="I28" s="272">
        <f>'3_DX'!I27+'4_ReX'!I27</f>
        <v>0</v>
      </c>
      <c r="J28" s="272">
        <f>'3_DX'!J27+'4_ReX'!J27</f>
        <v>0</v>
      </c>
      <c r="K28" s="272">
        <f>'3_DX'!K27+'4_ReX'!K27</f>
        <v>316475.84464000037</v>
      </c>
      <c r="L28" s="272">
        <f>'3_DX'!L27+'4_ReX'!L27</f>
        <v>164</v>
      </c>
      <c r="M28" s="272">
        <f>'3_DX'!M27+'4_ReX'!M27</f>
        <v>54.054000000000002</v>
      </c>
      <c r="N28" s="272">
        <f>'3_DX'!N27+'4_ReX'!N27</f>
        <v>0</v>
      </c>
      <c r="O28" s="272">
        <f>'3_DX'!O27+'4_ReX'!O27</f>
        <v>0</v>
      </c>
      <c r="P28" s="272">
        <f>'3_DX'!P27+'4_ReX'!P27</f>
        <v>401.32</v>
      </c>
      <c r="Q28" s="272">
        <f>'3_DX'!Q27+'4_ReX'!Q27</f>
        <v>563.68778999999995</v>
      </c>
      <c r="R28" s="272">
        <f>'3_DX'!R27+'4_ReX'!R27</f>
        <v>4186.4998900000001</v>
      </c>
      <c r="S28" s="272">
        <f>'3_DX'!S27+'4_ReX'!S27</f>
        <v>364.27893</v>
      </c>
      <c r="T28" s="272">
        <f>'3_DX'!T27+'4_ReX'!T27</f>
        <v>0</v>
      </c>
      <c r="U28" s="272">
        <f>'3_DX'!U27+'4_ReX'!U27</f>
        <v>0</v>
      </c>
      <c r="V28" s="272">
        <f>'3_DX'!V27+'4_ReX'!V27</f>
        <v>10.289</v>
      </c>
      <c r="W28" s="272">
        <f>'3_DX'!W27+'4_ReX'!W27</f>
        <v>0</v>
      </c>
      <c r="X28" s="272">
        <f>'3_DX'!X27+'4_ReX'!X27</f>
        <v>0</v>
      </c>
      <c r="Y28" s="58">
        <f t="shared" ref="Y28:Y30" si="4">SUM(C28,D28,E28,F28,G28,H28,I28,J28,K28,L28,M28,N28,O28,P28,Q28,R28,S28,T28,U28,V28,W28,X28)</f>
        <v>393751.51054000028</v>
      </c>
      <c r="Z28" s="58"/>
      <c r="AA28" s="93"/>
      <c r="AB28" s="93"/>
    </row>
    <row r="29" spans="1:28" ht="13.8" x14ac:dyDescent="0.25">
      <c r="A29" s="40"/>
      <c r="B29" s="40" t="s">
        <v>72</v>
      </c>
      <c r="C29" s="272">
        <f>'3_DX'!C28+'4_ReX'!C28</f>
        <v>2728.7062700000001</v>
      </c>
      <c r="D29" s="272">
        <f>'3_DX'!D28+'4_ReX'!D28</f>
        <v>735.45</v>
      </c>
      <c r="E29" s="272">
        <f>'3_DX'!E28+'4_ReX'!E28</f>
        <v>3596.5712199999998</v>
      </c>
      <c r="F29" s="272">
        <f>'3_DX'!F28+'4_ReX'!F28</f>
        <v>40440.303159999989</v>
      </c>
      <c r="G29" s="272">
        <f>'3_DX'!G28+'4_ReX'!G28</f>
        <v>5116.6746000000003</v>
      </c>
      <c r="H29" s="272">
        <f>'3_DX'!H28+'4_ReX'!H28</f>
        <v>0</v>
      </c>
      <c r="I29" s="272">
        <f>'3_DX'!I28+'4_ReX'!I28</f>
        <v>0</v>
      </c>
      <c r="J29" s="272">
        <f>'3_DX'!J28+'4_ReX'!J28</f>
        <v>0</v>
      </c>
      <c r="K29" s="272">
        <f>'3_DX'!K28+'4_ReX'!K28</f>
        <v>299708.92099000048</v>
      </c>
      <c r="L29" s="272">
        <f>'3_DX'!L28+'4_ReX'!L28</f>
        <v>64.36</v>
      </c>
      <c r="M29" s="272">
        <f>'3_DX'!M28+'4_ReX'!M28</f>
        <v>16.032</v>
      </c>
      <c r="N29" s="272">
        <f>'3_DX'!N28+'4_ReX'!N28</f>
        <v>4.6399999999999997</v>
      </c>
      <c r="O29" s="272">
        <f>'3_DX'!O28+'4_ReX'!O28</f>
        <v>0</v>
      </c>
      <c r="P29" s="272">
        <f>'3_DX'!P28+'4_ReX'!P28</f>
        <v>500</v>
      </c>
      <c r="Q29" s="272">
        <f>'3_DX'!Q28+'4_ReX'!Q28</f>
        <v>201.02885000000003</v>
      </c>
      <c r="R29" s="272">
        <f>'3_DX'!R28+'4_ReX'!R28</f>
        <v>1615.1632299999999</v>
      </c>
      <c r="S29" s="272">
        <f>'3_DX'!S28+'4_ReX'!S28</f>
        <v>33.827160000000006</v>
      </c>
      <c r="T29" s="272">
        <f>'3_DX'!T28+'4_ReX'!T28</f>
        <v>0</v>
      </c>
      <c r="U29" s="272">
        <f>'3_DX'!U28+'4_ReX'!U28</f>
        <v>0</v>
      </c>
      <c r="V29" s="272">
        <f>'3_DX'!V28+'4_ReX'!V28</f>
        <v>557.39859000000001</v>
      </c>
      <c r="W29" s="272">
        <f>'3_DX'!W28+'4_ReX'!W28</f>
        <v>0</v>
      </c>
      <c r="X29" s="272">
        <f>'3_DX'!X28+'4_ReX'!X28</f>
        <v>0</v>
      </c>
      <c r="Y29" s="58">
        <f t="shared" si="4"/>
        <v>355319.07607000048</v>
      </c>
      <c r="Z29" s="58"/>
      <c r="AA29" s="93"/>
      <c r="AB29" s="93"/>
    </row>
    <row r="30" spans="1:28" ht="13.8" x14ac:dyDescent="0.25">
      <c r="A30" s="40"/>
      <c r="B30" s="40" t="s">
        <v>67</v>
      </c>
      <c r="C30" s="272">
        <f>'3_DX'!C29+'4_ReX'!C29</f>
        <v>7172.7746799999986</v>
      </c>
      <c r="D30" s="272">
        <f>'3_DX'!D29+'4_ReX'!D29</f>
        <v>425</v>
      </c>
      <c r="E30" s="272">
        <f>'3_DX'!E29+'4_ReX'!E29</f>
        <v>31563.023990000002</v>
      </c>
      <c r="F30" s="272">
        <f>'3_DX'!F29+'4_ReX'!F29</f>
        <v>36914.433239999998</v>
      </c>
      <c r="G30" s="272">
        <f>'3_DX'!G29+'4_ReX'!G29</f>
        <v>10594.80816</v>
      </c>
      <c r="H30" s="272">
        <f>'3_DX'!H29+'4_ReX'!H29</f>
        <v>4.0999999999999996</v>
      </c>
      <c r="I30" s="272">
        <f>'3_DX'!I29+'4_ReX'!I29</f>
        <v>0</v>
      </c>
      <c r="J30" s="272">
        <f>'3_DX'!J29+'4_ReX'!J29</f>
        <v>0</v>
      </c>
      <c r="K30" s="272">
        <f>'3_DX'!K29+'4_ReX'!K29</f>
        <v>262354.57883999986</v>
      </c>
      <c r="L30" s="272">
        <f>'3_DX'!L29+'4_ReX'!L29</f>
        <v>46.605160000000005</v>
      </c>
      <c r="M30" s="272">
        <f>'3_DX'!M29+'4_ReX'!M29</f>
        <v>12.78</v>
      </c>
      <c r="N30" s="272">
        <f>'3_DX'!N29+'4_ReX'!N29</f>
        <v>0</v>
      </c>
      <c r="O30" s="272">
        <f>'3_DX'!O29+'4_ReX'!O29</f>
        <v>0</v>
      </c>
      <c r="P30" s="272">
        <f>'3_DX'!P29+'4_ReX'!P29</f>
        <v>0</v>
      </c>
      <c r="Q30" s="272">
        <f>'3_DX'!Q29+'4_ReX'!Q29</f>
        <v>8145.3979600000011</v>
      </c>
      <c r="R30" s="272">
        <f>'3_DX'!R29+'4_ReX'!R29</f>
        <v>9.8602800000000013</v>
      </c>
      <c r="S30" s="272">
        <f>'3_DX'!S29+'4_ReX'!S29</f>
        <v>0</v>
      </c>
      <c r="T30" s="272">
        <f>'3_DX'!T29+'4_ReX'!T29</f>
        <v>2.9550999999999998</v>
      </c>
      <c r="U30" s="272">
        <f>'3_DX'!U29+'4_ReX'!U29</f>
        <v>0</v>
      </c>
      <c r="V30" s="272">
        <f>'3_DX'!V29+'4_ReX'!V29</f>
        <v>8.9379599999999986</v>
      </c>
      <c r="W30" s="272">
        <f>'3_DX'!W29+'4_ReX'!W29</f>
        <v>0</v>
      </c>
      <c r="X30" s="272">
        <f>'3_DX'!X29+'4_ReX'!X29</f>
        <v>0</v>
      </c>
      <c r="Y30" s="58">
        <f t="shared" si="4"/>
        <v>357255.25536999991</v>
      </c>
      <c r="Z30" s="58"/>
    </row>
    <row r="31" spans="1:28" ht="13.8" x14ac:dyDescent="0.25">
      <c r="A31" s="68"/>
    </row>
    <row r="32" spans="1:28" x14ac:dyDescent="0.25">
      <c r="A32" s="14" t="s">
        <v>75</v>
      </c>
      <c r="B32" s="223" t="s">
        <v>126</v>
      </c>
      <c r="C32" s="223"/>
      <c r="D32" s="223"/>
      <c r="E32" s="223"/>
      <c r="F32" s="223"/>
      <c r="G32" s="223"/>
    </row>
    <row r="33" spans="1:7" ht="13.8" x14ac:dyDescent="0.25">
      <c r="A33" s="14"/>
      <c r="B33" s="122"/>
      <c r="C33" s="8"/>
      <c r="D33" s="8"/>
      <c r="E33" s="8"/>
      <c r="F33" s="8"/>
      <c r="G33" s="8"/>
    </row>
  </sheetData>
  <mergeCells count="10">
    <mergeCell ref="A4:B5"/>
    <mergeCell ref="A6:B6"/>
    <mergeCell ref="B32:G32"/>
    <mergeCell ref="A7:B7"/>
    <mergeCell ref="A1:B3"/>
    <mergeCell ref="C1:Y1"/>
    <mergeCell ref="C2:Y2"/>
    <mergeCell ref="C3:Y3"/>
    <mergeCell ref="Y4:Y5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61"/>
  <sheetViews>
    <sheetView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RowHeight="13.8" x14ac:dyDescent="0.25"/>
  <cols>
    <col min="1" max="1" width="37.44140625" style="15" customWidth="1"/>
    <col min="2" max="5" width="8.88671875" style="15" bestFit="1" customWidth="1"/>
    <col min="6" max="6" width="10.44140625" style="15" bestFit="1" customWidth="1"/>
    <col min="7" max="7" width="7.44140625" style="8" bestFit="1" customWidth="1"/>
    <col min="8" max="20" width="7.44140625" style="15" bestFit="1" customWidth="1"/>
    <col min="21" max="21" width="7.44140625" style="8" bestFit="1" customWidth="1"/>
    <col min="22" max="24" width="11.44140625" style="15" bestFit="1" customWidth="1"/>
    <col min="25" max="25" width="9.88671875" style="15" bestFit="1" customWidth="1"/>
    <col min="26" max="201" width="9.109375" style="15"/>
    <col min="202" max="202" width="41" style="15" customWidth="1"/>
    <col min="203" max="209" width="9.109375" style="15" customWidth="1"/>
    <col min="210" max="210" width="10.5546875" style="15" customWidth="1"/>
    <col min="211" max="221" width="9.109375" style="15" customWidth="1"/>
    <col min="222" max="222" width="12.6640625" style="15" customWidth="1"/>
    <col min="223" max="223" width="13.109375" style="15" customWidth="1"/>
    <col min="224" max="259" width="9.109375" style="15" customWidth="1"/>
    <col min="260" max="265" width="11.109375" style="15" customWidth="1"/>
    <col min="266" max="266" width="10.6640625" style="15" customWidth="1"/>
    <col min="267" max="457" width="9.109375" style="15"/>
    <col min="458" max="458" width="41" style="15" customWidth="1"/>
    <col min="459" max="465" width="9.109375" style="15" customWidth="1"/>
    <col min="466" max="466" width="10.5546875" style="15" customWidth="1"/>
    <col min="467" max="477" width="9.109375" style="15" customWidth="1"/>
    <col min="478" max="478" width="12.6640625" style="15" customWidth="1"/>
    <col min="479" max="479" width="13.109375" style="15" customWidth="1"/>
    <col min="480" max="515" width="9.109375" style="15" customWidth="1"/>
    <col min="516" max="521" width="11.109375" style="15" customWidth="1"/>
    <col min="522" max="522" width="10.6640625" style="15" customWidth="1"/>
    <col min="523" max="713" width="9.109375" style="15"/>
    <col min="714" max="714" width="41" style="15" customWidth="1"/>
    <col min="715" max="721" width="9.109375" style="15" customWidth="1"/>
    <col min="722" max="722" width="10.5546875" style="15" customWidth="1"/>
    <col min="723" max="733" width="9.109375" style="15" customWidth="1"/>
    <col min="734" max="734" width="12.6640625" style="15" customWidth="1"/>
    <col min="735" max="735" width="13.109375" style="15" customWidth="1"/>
    <col min="736" max="771" width="9.109375" style="15" customWidth="1"/>
    <col min="772" max="777" width="11.109375" style="15" customWidth="1"/>
    <col min="778" max="778" width="10.6640625" style="15" customWidth="1"/>
    <col min="779" max="969" width="9.109375" style="15"/>
    <col min="970" max="970" width="41" style="15" customWidth="1"/>
    <col min="971" max="977" width="9.109375" style="15" customWidth="1"/>
    <col min="978" max="978" width="10.5546875" style="15" customWidth="1"/>
    <col min="979" max="989" width="9.109375" style="15" customWidth="1"/>
    <col min="990" max="990" width="12.6640625" style="15" customWidth="1"/>
    <col min="991" max="991" width="13.109375" style="15" customWidth="1"/>
    <col min="992" max="1027" width="9.109375" style="15" customWidth="1"/>
    <col min="1028" max="1033" width="11.109375" style="15" customWidth="1"/>
    <col min="1034" max="1034" width="10.6640625" style="15" customWidth="1"/>
    <col min="1035" max="1225" width="9.109375" style="15"/>
    <col min="1226" max="1226" width="41" style="15" customWidth="1"/>
    <col min="1227" max="1233" width="9.109375" style="15" customWidth="1"/>
    <col min="1234" max="1234" width="10.5546875" style="15" customWidth="1"/>
    <col min="1235" max="1245" width="9.109375" style="15" customWidth="1"/>
    <col min="1246" max="1246" width="12.6640625" style="15" customWidth="1"/>
    <col min="1247" max="1247" width="13.109375" style="15" customWidth="1"/>
    <col min="1248" max="1283" width="9.109375" style="15" customWidth="1"/>
    <col min="1284" max="1289" width="11.109375" style="15" customWidth="1"/>
    <col min="1290" max="1290" width="10.6640625" style="15" customWidth="1"/>
    <col min="1291" max="1481" width="9.109375" style="15"/>
    <col min="1482" max="1482" width="41" style="15" customWidth="1"/>
    <col min="1483" max="1489" width="9.109375" style="15" customWidth="1"/>
    <col min="1490" max="1490" width="10.5546875" style="15" customWidth="1"/>
    <col min="1491" max="1501" width="9.109375" style="15" customWidth="1"/>
    <col min="1502" max="1502" width="12.6640625" style="15" customWidth="1"/>
    <col min="1503" max="1503" width="13.109375" style="15" customWidth="1"/>
    <col min="1504" max="1539" width="9.109375" style="15" customWidth="1"/>
    <col min="1540" max="1545" width="11.109375" style="15" customWidth="1"/>
    <col min="1546" max="1546" width="10.6640625" style="15" customWidth="1"/>
    <col min="1547" max="1737" width="9.109375" style="15"/>
    <col min="1738" max="1738" width="41" style="15" customWidth="1"/>
    <col min="1739" max="1745" width="9.109375" style="15" customWidth="1"/>
    <col min="1746" max="1746" width="10.5546875" style="15" customWidth="1"/>
    <col min="1747" max="1757" width="9.109375" style="15" customWidth="1"/>
    <col min="1758" max="1758" width="12.6640625" style="15" customWidth="1"/>
    <col min="1759" max="1759" width="13.109375" style="15" customWidth="1"/>
    <col min="1760" max="1795" width="9.109375" style="15" customWidth="1"/>
    <col min="1796" max="1801" width="11.109375" style="15" customWidth="1"/>
    <col min="1802" max="1802" width="10.6640625" style="15" customWidth="1"/>
    <col min="1803" max="1993" width="9.109375" style="15"/>
    <col min="1994" max="1994" width="41" style="15" customWidth="1"/>
    <col min="1995" max="2001" width="9.109375" style="15" customWidth="1"/>
    <col min="2002" max="2002" width="10.5546875" style="15" customWidth="1"/>
    <col min="2003" max="2013" width="9.109375" style="15" customWidth="1"/>
    <col min="2014" max="2014" width="12.6640625" style="15" customWidth="1"/>
    <col min="2015" max="2015" width="13.109375" style="15" customWidth="1"/>
    <col min="2016" max="2051" width="9.109375" style="15" customWidth="1"/>
    <col min="2052" max="2057" width="11.109375" style="15" customWidth="1"/>
    <col min="2058" max="2058" width="10.6640625" style="15" customWidth="1"/>
    <col min="2059" max="2249" width="9.109375" style="15"/>
    <col min="2250" max="2250" width="41" style="15" customWidth="1"/>
    <col min="2251" max="2257" width="9.109375" style="15" customWidth="1"/>
    <col min="2258" max="2258" width="10.5546875" style="15" customWidth="1"/>
    <col min="2259" max="2269" width="9.109375" style="15" customWidth="1"/>
    <col min="2270" max="2270" width="12.6640625" style="15" customWidth="1"/>
    <col min="2271" max="2271" width="13.109375" style="15" customWidth="1"/>
    <col min="2272" max="2307" width="9.109375" style="15" customWidth="1"/>
    <col min="2308" max="2313" width="11.109375" style="15" customWidth="1"/>
    <col min="2314" max="2314" width="10.6640625" style="15" customWidth="1"/>
    <col min="2315" max="2505" width="9.109375" style="15"/>
    <col min="2506" max="2506" width="41" style="15" customWidth="1"/>
    <col min="2507" max="2513" width="9.109375" style="15" customWidth="1"/>
    <col min="2514" max="2514" width="10.5546875" style="15" customWidth="1"/>
    <col min="2515" max="2525" width="9.109375" style="15" customWidth="1"/>
    <col min="2526" max="2526" width="12.6640625" style="15" customWidth="1"/>
    <col min="2527" max="2527" width="13.109375" style="15" customWidth="1"/>
    <col min="2528" max="2563" width="9.109375" style="15" customWidth="1"/>
    <col min="2564" max="2569" width="11.109375" style="15" customWidth="1"/>
    <col min="2570" max="2570" width="10.6640625" style="15" customWidth="1"/>
    <col min="2571" max="2761" width="9.109375" style="15"/>
    <col min="2762" max="2762" width="41" style="15" customWidth="1"/>
    <col min="2763" max="2769" width="9.109375" style="15" customWidth="1"/>
    <col min="2770" max="2770" width="10.5546875" style="15" customWidth="1"/>
    <col min="2771" max="2781" width="9.109375" style="15" customWidth="1"/>
    <col min="2782" max="2782" width="12.6640625" style="15" customWidth="1"/>
    <col min="2783" max="2783" width="13.109375" style="15" customWidth="1"/>
    <col min="2784" max="2819" width="9.109375" style="15" customWidth="1"/>
    <col min="2820" max="2825" width="11.109375" style="15" customWidth="1"/>
    <col min="2826" max="2826" width="10.6640625" style="15" customWidth="1"/>
    <col min="2827" max="3017" width="9.109375" style="15"/>
    <col min="3018" max="3018" width="41" style="15" customWidth="1"/>
    <col min="3019" max="3025" width="9.109375" style="15" customWidth="1"/>
    <col min="3026" max="3026" width="10.5546875" style="15" customWidth="1"/>
    <col min="3027" max="3037" width="9.109375" style="15" customWidth="1"/>
    <col min="3038" max="3038" width="12.6640625" style="15" customWidth="1"/>
    <col min="3039" max="3039" width="13.109375" style="15" customWidth="1"/>
    <col min="3040" max="3075" width="9.109375" style="15" customWidth="1"/>
    <col min="3076" max="3081" width="11.109375" style="15" customWidth="1"/>
    <col min="3082" max="3082" width="10.6640625" style="15" customWidth="1"/>
    <col min="3083" max="3273" width="9.109375" style="15"/>
    <col min="3274" max="3274" width="41" style="15" customWidth="1"/>
    <col min="3275" max="3281" width="9.109375" style="15" customWidth="1"/>
    <col min="3282" max="3282" width="10.5546875" style="15" customWidth="1"/>
    <col min="3283" max="3293" width="9.109375" style="15" customWidth="1"/>
    <col min="3294" max="3294" width="12.6640625" style="15" customWidth="1"/>
    <col min="3295" max="3295" width="13.109375" style="15" customWidth="1"/>
    <col min="3296" max="3331" width="9.109375" style="15" customWidth="1"/>
    <col min="3332" max="3337" width="11.109375" style="15" customWidth="1"/>
    <col min="3338" max="3338" width="10.6640625" style="15" customWidth="1"/>
    <col min="3339" max="3529" width="9.109375" style="15"/>
    <col min="3530" max="3530" width="41" style="15" customWidth="1"/>
    <col min="3531" max="3537" width="9.109375" style="15" customWidth="1"/>
    <col min="3538" max="3538" width="10.5546875" style="15" customWidth="1"/>
    <col min="3539" max="3549" width="9.109375" style="15" customWidth="1"/>
    <col min="3550" max="3550" width="12.6640625" style="15" customWidth="1"/>
    <col min="3551" max="3551" width="13.109375" style="15" customWidth="1"/>
    <col min="3552" max="3587" width="9.109375" style="15" customWidth="1"/>
    <col min="3588" max="3593" width="11.109375" style="15" customWidth="1"/>
    <col min="3594" max="3594" width="10.6640625" style="15" customWidth="1"/>
    <col min="3595" max="3785" width="9.109375" style="15"/>
    <col min="3786" max="3786" width="41" style="15" customWidth="1"/>
    <col min="3787" max="3793" width="9.109375" style="15" customWidth="1"/>
    <col min="3794" max="3794" width="10.5546875" style="15" customWidth="1"/>
    <col min="3795" max="3805" width="9.109375" style="15" customWidth="1"/>
    <col min="3806" max="3806" width="12.6640625" style="15" customWidth="1"/>
    <col min="3807" max="3807" width="13.109375" style="15" customWidth="1"/>
    <col min="3808" max="3843" width="9.109375" style="15" customWidth="1"/>
    <col min="3844" max="3849" width="11.109375" style="15" customWidth="1"/>
    <col min="3850" max="3850" width="10.6640625" style="15" customWidth="1"/>
    <col min="3851" max="4041" width="9.109375" style="15"/>
    <col min="4042" max="4042" width="41" style="15" customWidth="1"/>
    <col min="4043" max="4049" width="9.109375" style="15" customWidth="1"/>
    <col min="4050" max="4050" width="10.5546875" style="15" customWidth="1"/>
    <col min="4051" max="4061" width="9.109375" style="15" customWidth="1"/>
    <col min="4062" max="4062" width="12.6640625" style="15" customWidth="1"/>
    <col min="4063" max="4063" width="13.109375" style="15" customWidth="1"/>
    <col min="4064" max="4099" width="9.109375" style="15" customWidth="1"/>
    <col min="4100" max="4105" width="11.109375" style="15" customWidth="1"/>
    <col min="4106" max="4106" width="10.6640625" style="15" customWidth="1"/>
    <col min="4107" max="4297" width="9.109375" style="15"/>
    <col min="4298" max="4298" width="41" style="15" customWidth="1"/>
    <col min="4299" max="4305" width="9.109375" style="15" customWidth="1"/>
    <col min="4306" max="4306" width="10.5546875" style="15" customWidth="1"/>
    <col min="4307" max="4317" width="9.109375" style="15" customWidth="1"/>
    <col min="4318" max="4318" width="12.6640625" style="15" customWidth="1"/>
    <col min="4319" max="4319" width="13.109375" style="15" customWidth="1"/>
    <col min="4320" max="4355" width="9.109375" style="15" customWidth="1"/>
    <col min="4356" max="4361" width="11.109375" style="15" customWidth="1"/>
    <col min="4362" max="4362" width="10.6640625" style="15" customWidth="1"/>
    <col min="4363" max="4553" width="9.109375" style="15"/>
    <col min="4554" max="4554" width="41" style="15" customWidth="1"/>
    <col min="4555" max="4561" width="9.109375" style="15" customWidth="1"/>
    <col min="4562" max="4562" width="10.5546875" style="15" customWidth="1"/>
    <col min="4563" max="4573" width="9.109375" style="15" customWidth="1"/>
    <col min="4574" max="4574" width="12.6640625" style="15" customWidth="1"/>
    <col min="4575" max="4575" width="13.109375" style="15" customWidth="1"/>
    <col min="4576" max="4611" width="9.109375" style="15" customWidth="1"/>
    <col min="4612" max="4617" width="11.109375" style="15" customWidth="1"/>
    <col min="4618" max="4618" width="10.6640625" style="15" customWidth="1"/>
    <col min="4619" max="4809" width="9.109375" style="15"/>
    <col min="4810" max="4810" width="41" style="15" customWidth="1"/>
    <col min="4811" max="4817" width="9.109375" style="15" customWidth="1"/>
    <col min="4818" max="4818" width="10.5546875" style="15" customWidth="1"/>
    <col min="4819" max="4829" width="9.109375" style="15" customWidth="1"/>
    <col min="4830" max="4830" width="12.6640625" style="15" customWidth="1"/>
    <col min="4831" max="4831" width="13.109375" style="15" customWidth="1"/>
    <col min="4832" max="4867" width="9.109375" style="15" customWidth="1"/>
    <col min="4868" max="4873" width="11.109375" style="15" customWidth="1"/>
    <col min="4874" max="4874" width="10.6640625" style="15" customWidth="1"/>
    <col min="4875" max="5065" width="9.109375" style="15"/>
    <col min="5066" max="5066" width="41" style="15" customWidth="1"/>
    <col min="5067" max="5073" width="9.109375" style="15" customWidth="1"/>
    <col min="5074" max="5074" width="10.5546875" style="15" customWidth="1"/>
    <col min="5075" max="5085" width="9.109375" style="15" customWidth="1"/>
    <col min="5086" max="5086" width="12.6640625" style="15" customWidth="1"/>
    <col min="5087" max="5087" width="13.109375" style="15" customWidth="1"/>
    <col min="5088" max="5123" width="9.109375" style="15" customWidth="1"/>
    <col min="5124" max="5129" width="11.109375" style="15" customWidth="1"/>
    <col min="5130" max="5130" width="10.6640625" style="15" customWidth="1"/>
    <col min="5131" max="5321" width="9.109375" style="15"/>
    <col min="5322" max="5322" width="41" style="15" customWidth="1"/>
    <col min="5323" max="5329" width="9.109375" style="15" customWidth="1"/>
    <col min="5330" max="5330" width="10.5546875" style="15" customWidth="1"/>
    <col min="5331" max="5341" width="9.109375" style="15" customWidth="1"/>
    <col min="5342" max="5342" width="12.6640625" style="15" customWidth="1"/>
    <col min="5343" max="5343" width="13.109375" style="15" customWidth="1"/>
    <col min="5344" max="5379" width="9.109375" style="15" customWidth="1"/>
    <col min="5380" max="5385" width="11.109375" style="15" customWidth="1"/>
    <col min="5386" max="5386" width="10.6640625" style="15" customWidth="1"/>
    <col min="5387" max="5577" width="9.109375" style="15"/>
    <col min="5578" max="5578" width="41" style="15" customWidth="1"/>
    <col min="5579" max="5585" width="9.109375" style="15" customWidth="1"/>
    <col min="5586" max="5586" width="10.5546875" style="15" customWidth="1"/>
    <col min="5587" max="5597" width="9.109375" style="15" customWidth="1"/>
    <col min="5598" max="5598" width="12.6640625" style="15" customWidth="1"/>
    <col min="5599" max="5599" width="13.109375" style="15" customWidth="1"/>
    <col min="5600" max="5635" width="9.109375" style="15" customWidth="1"/>
    <col min="5636" max="5641" width="11.109375" style="15" customWidth="1"/>
    <col min="5642" max="5642" width="10.6640625" style="15" customWidth="1"/>
    <col min="5643" max="5833" width="9.109375" style="15"/>
    <col min="5834" max="5834" width="41" style="15" customWidth="1"/>
    <col min="5835" max="5841" width="9.109375" style="15" customWidth="1"/>
    <col min="5842" max="5842" width="10.5546875" style="15" customWidth="1"/>
    <col min="5843" max="5853" width="9.109375" style="15" customWidth="1"/>
    <col min="5854" max="5854" width="12.6640625" style="15" customWidth="1"/>
    <col min="5855" max="5855" width="13.109375" style="15" customWidth="1"/>
    <col min="5856" max="5891" width="9.109375" style="15" customWidth="1"/>
    <col min="5892" max="5897" width="11.109375" style="15" customWidth="1"/>
    <col min="5898" max="5898" width="10.6640625" style="15" customWidth="1"/>
    <col min="5899" max="6089" width="9.109375" style="15"/>
    <col min="6090" max="6090" width="41" style="15" customWidth="1"/>
    <col min="6091" max="6097" width="9.109375" style="15" customWidth="1"/>
    <col min="6098" max="6098" width="10.5546875" style="15" customWidth="1"/>
    <col min="6099" max="6109" width="9.109375" style="15" customWidth="1"/>
    <col min="6110" max="6110" width="12.6640625" style="15" customWidth="1"/>
    <col min="6111" max="6111" width="13.109375" style="15" customWidth="1"/>
    <col min="6112" max="6147" width="9.109375" style="15" customWidth="1"/>
    <col min="6148" max="6153" width="11.109375" style="15" customWidth="1"/>
    <col min="6154" max="6154" width="10.6640625" style="15" customWidth="1"/>
    <col min="6155" max="6345" width="9.109375" style="15"/>
    <col min="6346" max="6346" width="41" style="15" customWidth="1"/>
    <col min="6347" max="6353" width="9.109375" style="15" customWidth="1"/>
    <col min="6354" max="6354" width="10.5546875" style="15" customWidth="1"/>
    <col min="6355" max="6365" width="9.109375" style="15" customWidth="1"/>
    <col min="6366" max="6366" width="12.6640625" style="15" customWidth="1"/>
    <col min="6367" max="6367" width="13.109375" style="15" customWidth="1"/>
    <col min="6368" max="6403" width="9.109375" style="15" customWidth="1"/>
    <col min="6404" max="6409" width="11.109375" style="15" customWidth="1"/>
    <col min="6410" max="6410" width="10.6640625" style="15" customWidth="1"/>
    <col min="6411" max="6601" width="9.109375" style="15"/>
    <col min="6602" max="6602" width="41" style="15" customWidth="1"/>
    <col min="6603" max="6609" width="9.109375" style="15" customWidth="1"/>
    <col min="6610" max="6610" width="10.5546875" style="15" customWidth="1"/>
    <col min="6611" max="6621" width="9.109375" style="15" customWidth="1"/>
    <col min="6622" max="6622" width="12.6640625" style="15" customWidth="1"/>
    <col min="6623" max="6623" width="13.109375" style="15" customWidth="1"/>
    <col min="6624" max="6659" width="9.109375" style="15" customWidth="1"/>
    <col min="6660" max="6665" width="11.109375" style="15" customWidth="1"/>
    <col min="6666" max="6666" width="10.6640625" style="15" customWidth="1"/>
    <col min="6667" max="6857" width="9.109375" style="15"/>
    <col min="6858" max="6858" width="41" style="15" customWidth="1"/>
    <col min="6859" max="6865" width="9.109375" style="15" customWidth="1"/>
    <col min="6866" max="6866" width="10.5546875" style="15" customWidth="1"/>
    <col min="6867" max="6877" width="9.109375" style="15" customWidth="1"/>
    <col min="6878" max="6878" width="12.6640625" style="15" customWidth="1"/>
    <col min="6879" max="6879" width="13.109375" style="15" customWidth="1"/>
    <col min="6880" max="6915" width="9.109375" style="15" customWidth="1"/>
    <col min="6916" max="6921" width="11.109375" style="15" customWidth="1"/>
    <col min="6922" max="6922" width="10.6640625" style="15" customWidth="1"/>
    <col min="6923" max="7113" width="9.109375" style="15"/>
    <col min="7114" max="7114" width="41" style="15" customWidth="1"/>
    <col min="7115" max="7121" width="9.109375" style="15" customWidth="1"/>
    <col min="7122" max="7122" width="10.5546875" style="15" customWidth="1"/>
    <col min="7123" max="7133" width="9.109375" style="15" customWidth="1"/>
    <col min="7134" max="7134" width="12.6640625" style="15" customWidth="1"/>
    <col min="7135" max="7135" width="13.109375" style="15" customWidth="1"/>
    <col min="7136" max="7171" width="9.109375" style="15" customWidth="1"/>
    <col min="7172" max="7177" width="11.109375" style="15" customWidth="1"/>
    <col min="7178" max="7178" width="10.6640625" style="15" customWidth="1"/>
    <col min="7179" max="7369" width="9.109375" style="15"/>
    <col min="7370" max="7370" width="41" style="15" customWidth="1"/>
    <col min="7371" max="7377" width="9.109375" style="15" customWidth="1"/>
    <col min="7378" max="7378" width="10.5546875" style="15" customWidth="1"/>
    <col min="7379" max="7389" width="9.109375" style="15" customWidth="1"/>
    <col min="7390" max="7390" width="12.6640625" style="15" customWidth="1"/>
    <col min="7391" max="7391" width="13.109375" style="15" customWidth="1"/>
    <col min="7392" max="7427" width="9.109375" style="15" customWidth="1"/>
    <col min="7428" max="7433" width="11.109375" style="15" customWidth="1"/>
    <col min="7434" max="7434" width="10.6640625" style="15" customWidth="1"/>
    <col min="7435" max="7625" width="9.109375" style="15"/>
    <col min="7626" max="7626" width="41" style="15" customWidth="1"/>
    <col min="7627" max="7633" width="9.109375" style="15" customWidth="1"/>
    <col min="7634" max="7634" width="10.5546875" style="15" customWidth="1"/>
    <col min="7635" max="7645" width="9.109375" style="15" customWidth="1"/>
    <col min="7646" max="7646" width="12.6640625" style="15" customWidth="1"/>
    <col min="7647" max="7647" width="13.109375" style="15" customWidth="1"/>
    <col min="7648" max="7683" width="9.109375" style="15" customWidth="1"/>
    <col min="7684" max="7689" width="11.109375" style="15" customWidth="1"/>
    <col min="7690" max="7690" width="10.6640625" style="15" customWidth="1"/>
    <col min="7691" max="7881" width="9.109375" style="15"/>
    <col min="7882" max="7882" width="41" style="15" customWidth="1"/>
    <col min="7883" max="7889" width="9.109375" style="15" customWidth="1"/>
    <col min="7890" max="7890" width="10.5546875" style="15" customWidth="1"/>
    <col min="7891" max="7901" width="9.109375" style="15" customWidth="1"/>
    <col min="7902" max="7902" width="12.6640625" style="15" customWidth="1"/>
    <col min="7903" max="7903" width="13.109375" style="15" customWidth="1"/>
    <col min="7904" max="7939" width="9.109375" style="15" customWidth="1"/>
    <col min="7940" max="7945" width="11.109375" style="15" customWidth="1"/>
    <col min="7946" max="7946" width="10.6640625" style="15" customWidth="1"/>
    <col min="7947" max="8137" width="9.109375" style="15"/>
    <col min="8138" max="8138" width="41" style="15" customWidth="1"/>
    <col min="8139" max="8145" width="9.109375" style="15" customWidth="1"/>
    <col min="8146" max="8146" width="10.5546875" style="15" customWidth="1"/>
    <col min="8147" max="8157" width="9.109375" style="15" customWidth="1"/>
    <col min="8158" max="8158" width="12.6640625" style="15" customWidth="1"/>
    <col min="8159" max="8159" width="13.109375" style="15" customWidth="1"/>
    <col min="8160" max="8195" width="9.109375" style="15" customWidth="1"/>
    <col min="8196" max="8201" width="11.109375" style="15" customWidth="1"/>
    <col min="8202" max="8202" width="10.6640625" style="15" customWidth="1"/>
    <col min="8203" max="8393" width="9.109375" style="15"/>
    <col min="8394" max="8394" width="41" style="15" customWidth="1"/>
    <col min="8395" max="8401" width="9.109375" style="15" customWidth="1"/>
    <col min="8402" max="8402" width="10.5546875" style="15" customWidth="1"/>
    <col min="8403" max="8413" width="9.109375" style="15" customWidth="1"/>
    <col min="8414" max="8414" width="12.6640625" style="15" customWidth="1"/>
    <col min="8415" max="8415" width="13.109375" style="15" customWidth="1"/>
    <col min="8416" max="8451" width="9.109375" style="15" customWidth="1"/>
    <col min="8452" max="8457" width="11.109375" style="15" customWidth="1"/>
    <col min="8458" max="8458" width="10.6640625" style="15" customWidth="1"/>
    <col min="8459" max="8649" width="9.109375" style="15"/>
    <col min="8650" max="8650" width="41" style="15" customWidth="1"/>
    <col min="8651" max="8657" width="9.109375" style="15" customWidth="1"/>
    <col min="8658" max="8658" width="10.5546875" style="15" customWidth="1"/>
    <col min="8659" max="8669" width="9.109375" style="15" customWidth="1"/>
    <col min="8670" max="8670" width="12.6640625" style="15" customWidth="1"/>
    <col min="8671" max="8671" width="13.109375" style="15" customWidth="1"/>
    <col min="8672" max="8707" width="9.109375" style="15" customWidth="1"/>
    <col min="8708" max="8713" width="11.109375" style="15" customWidth="1"/>
    <col min="8714" max="8714" width="10.6640625" style="15" customWidth="1"/>
    <col min="8715" max="8905" width="9.109375" style="15"/>
    <col min="8906" max="8906" width="41" style="15" customWidth="1"/>
    <col min="8907" max="8913" width="9.109375" style="15" customWidth="1"/>
    <col min="8914" max="8914" width="10.5546875" style="15" customWidth="1"/>
    <col min="8915" max="8925" width="9.109375" style="15" customWidth="1"/>
    <col min="8926" max="8926" width="12.6640625" style="15" customWidth="1"/>
    <col min="8927" max="8927" width="13.109375" style="15" customWidth="1"/>
    <col min="8928" max="8963" width="9.109375" style="15" customWidth="1"/>
    <col min="8964" max="8969" width="11.109375" style="15" customWidth="1"/>
    <col min="8970" max="8970" width="10.6640625" style="15" customWidth="1"/>
    <col min="8971" max="9161" width="9.109375" style="15"/>
    <col min="9162" max="9162" width="41" style="15" customWidth="1"/>
    <col min="9163" max="9169" width="9.109375" style="15" customWidth="1"/>
    <col min="9170" max="9170" width="10.5546875" style="15" customWidth="1"/>
    <col min="9171" max="9181" width="9.109375" style="15" customWidth="1"/>
    <col min="9182" max="9182" width="12.6640625" style="15" customWidth="1"/>
    <col min="9183" max="9183" width="13.109375" style="15" customWidth="1"/>
    <col min="9184" max="9219" width="9.109375" style="15" customWidth="1"/>
    <col min="9220" max="9225" width="11.109375" style="15" customWidth="1"/>
    <col min="9226" max="9226" width="10.6640625" style="15" customWidth="1"/>
    <col min="9227" max="9417" width="9.109375" style="15"/>
    <col min="9418" max="9418" width="41" style="15" customWidth="1"/>
    <col min="9419" max="9425" width="9.109375" style="15" customWidth="1"/>
    <col min="9426" max="9426" width="10.5546875" style="15" customWidth="1"/>
    <col min="9427" max="9437" width="9.109375" style="15" customWidth="1"/>
    <col min="9438" max="9438" width="12.6640625" style="15" customWidth="1"/>
    <col min="9439" max="9439" width="13.109375" style="15" customWidth="1"/>
    <col min="9440" max="9475" width="9.109375" style="15" customWidth="1"/>
    <col min="9476" max="9481" width="11.109375" style="15" customWidth="1"/>
    <col min="9482" max="9482" width="10.6640625" style="15" customWidth="1"/>
    <col min="9483" max="9673" width="9.109375" style="15"/>
    <col min="9674" max="9674" width="41" style="15" customWidth="1"/>
    <col min="9675" max="9681" width="9.109375" style="15" customWidth="1"/>
    <col min="9682" max="9682" width="10.5546875" style="15" customWidth="1"/>
    <col min="9683" max="9693" width="9.109375" style="15" customWidth="1"/>
    <col min="9694" max="9694" width="12.6640625" style="15" customWidth="1"/>
    <col min="9695" max="9695" width="13.109375" style="15" customWidth="1"/>
    <col min="9696" max="9731" width="9.109375" style="15" customWidth="1"/>
    <col min="9732" max="9737" width="11.109375" style="15" customWidth="1"/>
    <col min="9738" max="9738" width="10.6640625" style="15" customWidth="1"/>
    <col min="9739" max="9929" width="9.109375" style="15"/>
    <col min="9930" max="9930" width="41" style="15" customWidth="1"/>
    <col min="9931" max="9937" width="9.109375" style="15" customWidth="1"/>
    <col min="9938" max="9938" width="10.5546875" style="15" customWidth="1"/>
    <col min="9939" max="9949" width="9.109375" style="15" customWidth="1"/>
    <col min="9950" max="9950" width="12.6640625" style="15" customWidth="1"/>
    <col min="9951" max="9951" width="13.109375" style="15" customWidth="1"/>
    <col min="9952" max="9987" width="9.109375" style="15" customWidth="1"/>
    <col min="9988" max="9993" width="11.109375" style="15" customWidth="1"/>
    <col min="9994" max="9994" width="10.6640625" style="15" customWidth="1"/>
    <col min="9995" max="10185" width="9.109375" style="15"/>
    <col min="10186" max="10186" width="41" style="15" customWidth="1"/>
    <col min="10187" max="10193" width="9.109375" style="15" customWidth="1"/>
    <col min="10194" max="10194" width="10.5546875" style="15" customWidth="1"/>
    <col min="10195" max="10205" width="9.109375" style="15" customWidth="1"/>
    <col min="10206" max="10206" width="12.6640625" style="15" customWidth="1"/>
    <col min="10207" max="10207" width="13.109375" style="15" customWidth="1"/>
    <col min="10208" max="10243" width="9.109375" style="15" customWidth="1"/>
    <col min="10244" max="10249" width="11.109375" style="15" customWidth="1"/>
    <col min="10250" max="10250" width="10.6640625" style="15" customWidth="1"/>
    <col min="10251" max="10441" width="9.109375" style="15"/>
    <col min="10442" max="10442" width="41" style="15" customWidth="1"/>
    <col min="10443" max="10449" width="9.109375" style="15" customWidth="1"/>
    <col min="10450" max="10450" width="10.5546875" style="15" customWidth="1"/>
    <col min="10451" max="10461" width="9.109375" style="15" customWidth="1"/>
    <col min="10462" max="10462" width="12.6640625" style="15" customWidth="1"/>
    <col min="10463" max="10463" width="13.109375" style="15" customWidth="1"/>
    <col min="10464" max="10499" width="9.109375" style="15" customWidth="1"/>
    <col min="10500" max="10505" width="11.109375" style="15" customWidth="1"/>
    <col min="10506" max="10506" width="10.6640625" style="15" customWidth="1"/>
    <col min="10507" max="10697" width="9.109375" style="15"/>
    <col min="10698" max="10698" width="41" style="15" customWidth="1"/>
    <col min="10699" max="10705" width="9.109375" style="15" customWidth="1"/>
    <col min="10706" max="10706" width="10.5546875" style="15" customWidth="1"/>
    <col min="10707" max="10717" width="9.109375" style="15" customWidth="1"/>
    <col min="10718" max="10718" width="12.6640625" style="15" customWidth="1"/>
    <col min="10719" max="10719" width="13.109375" style="15" customWidth="1"/>
    <col min="10720" max="10755" width="9.109375" style="15" customWidth="1"/>
    <col min="10756" max="10761" width="11.109375" style="15" customWidth="1"/>
    <col min="10762" max="10762" width="10.6640625" style="15" customWidth="1"/>
    <col min="10763" max="10953" width="9.109375" style="15"/>
    <col min="10954" max="10954" width="41" style="15" customWidth="1"/>
    <col min="10955" max="10961" width="9.109375" style="15" customWidth="1"/>
    <col min="10962" max="10962" width="10.5546875" style="15" customWidth="1"/>
    <col min="10963" max="10973" width="9.109375" style="15" customWidth="1"/>
    <col min="10974" max="10974" width="12.6640625" style="15" customWidth="1"/>
    <col min="10975" max="10975" width="13.109375" style="15" customWidth="1"/>
    <col min="10976" max="11011" width="9.109375" style="15" customWidth="1"/>
    <col min="11012" max="11017" width="11.109375" style="15" customWidth="1"/>
    <col min="11018" max="11018" width="10.6640625" style="15" customWidth="1"/>
    <col min="11019" max="11209" width="9.109375" style="15"/>
    <col min="11210" max="11210" width="41" style="15" customWidth="1"/>
    <col min="11211" max="11217" width="9.109375" style="15" customWidth="1"/>
    <col min="11218" max="11218" width="10.5546875" style="15" customWidth="1"/>
    <col min="11219" max="11229" width="9.109375" style="15" customWidth="1"/>
    <col min="11230" max="11230" width="12.6640625" style="15" customWidth="1"/>
    <col min="11231" max="11231" width="13.109375" style="15" customWidth="1"/>
    <col min="11232" max="11267" width="9.109375" style="15" customWidth="1"/>
    <col min="11268" max="11273" width="11.109375" style="15" customWidth="1"/>
    <col min="11274" max="11274" width="10.6640625" style="15" customWidth="1"/>
    <col min="11275" max="11465" width="9.109375" style="15"/>
    <col min="11466" max="11466" width="41" style="15" customWidth="1"/>
    <col min="11467" max="11473" width="9.109375" style="15" customWidth="1"/>
    <col min="11474" max="11474" width="10.5546875" style="15" customWidth="1"/>
    <col min="11475" max="11485" width="9.109375" style="15" customWidth="1"/>
    <col min="11486" max="11486" width="12.6640625" style="15" customWidth="1"/>
    <col min="11487" max="11487" width="13.109375" style="15" customWidth="1"/>
    <col min="11488" max="11523" width="9.109375" style="15" customWidth="1"/>
    <col min="11524" max="11529" width="11.109375" style="15" customWidth="1"/>
    <col min="11530" max="11530" width="10.6640625" style="15" customWidth="1"/>
    <col min="11531" max="11721" width="9.109375" style="15"/>
    <col min="11722" max="11722" width="41" style="15" customWidth="1"/>
    <col min="11723" max="11729" width="9.109375" style="15" customWidth="1"/>
    <col min="11730" max="11730" width="10.5546875" style="15" customWidth="1"/>
    <col min="11731" max="11741" width="9.109375" style="15" customWidth="1"/>
    <col min="11742" max="11742" width="12.6640625" style="15" customWidth="1"/>
    <col min="11743" max="11743" width="13.109375" style="15" customWidth="1"/>
    <col min="11744" max="11779" width="9.109375" style="15" customWidth="1"/>
    <col min="11780" max="11785" width="11.109375" style="15" customWidth="1"/>
    <col min="11786" max="11786" width="10.6640625" style="15" customWidth="1"/>
    <col min="11787" max="11977" width="9.109375" style="15"/>
    <col min="11978" max="11978" width="41" style="15" customWidth="1"/>
    <col min="11979" max="11985" width="9.109375" style="15" customWidth="1"/>
    <col min="11986" max="11986" width="10.5546875" style="15" customWidth="1"/>
    <col min="11987" max="11997" width="9.109375" style="15" customWidth="1"/>
    <col min="11998" max="11998" width="12.6640625" style="15" customWidth="1"/>
    <col min="11999" max="11999" width="13.109375" style="15" customWidth="1"/>
    <col min="12000" max="12035" width="9.109375" style="15" customWidth="1"/>
    <col min="12036" max="12041" width="11.109375" style="15" customWidth="1"/>
    <col min="12042" max="12042" width="10.6640625" style="15" customWidth="1"/>
    <col min="12043" max="12233" width="9.109375" style="15"/>
    <col min="12234" max="12234" width="41" style="15" customWidth="1"/>
    <col min="12235" max="12241" width="9.109375" style="15" customWidth="1"/>
    <col min="12242" max="12242" width="10.5546875" style="15" customWidth="1"/>
    <col min="12243" max="12253" width="9.109375" style="15" customWidth="1"/>
    <col min="12254" max="12254" width="12.6640625" style="15" customWidth="1"/>
    <col min="12255" max="12255" width="13.109375" style="15" customWidth="1"/>
    <col min="12256" max="12291" width="9.109375" style="15" customWidth="1"/>
    <col min="12292" max="12297" width="11.109375" style="15" customWidth="1"/>
    <col min="12298" max="12298" width="10.6640625" style="15" customWidth="1"/>
    <col min="12299" max="12489" width="9.109375" style="15"/>
    <col min="12490" max="12490" width="41" style="15" customWidth="1"/>
    <col min="12491" max="12497" width="9.109375" style="15" customWidth="1"/>
    <col min="12498" max="12498" width="10.5546875" style="15" customWidth="1"/>
    <col min="12499" max="12509" width="9.109375" style="15" customWidth="1"/>
    <col min="12510" max="12510" width="12.6640625" style="15" customWidth="1"/>
    <col min="12511" max="12511" width="13.109375" style="15" customWidth="1"/>
    <col min="12512" max="12547" width="9.109375" style="15" customWidth="1"/>
    <col min="12548" max="12553" width="11.109375" style="15" customWidth="1"/>
    <col min="12554" max="12554" width="10.6640625" style="15" customWidth="1"/>
    <col min="12555" max="12745" width="9.109375" style="15"/>
    <col min="12746" max="12746" width="41" style="15" customWidth="1"/>
    <col min="12747" max="12753" width="9.109375" style="15" customWidth="1"/>
    <col min="12754" max="12754" width="10.5546875" style="15" customWidth="1"/>
    <col min="12755" max="12765" width="9.109375" style="15" customWidth="1"/>
    <col min="12766" max="12766" width="12.6640625" style="15" customWidth="1"/>
    <col min="12767" max="12767" width="13.109375" style="15" customWidth="1"/>
    <col min="12768" max="12803" width="9.109375" style="15" customWidth="1"/>
    <col min="12804" max="12809" width="11.109375" style="15" customWidth="1"/>
    <col min="12810" max="12810" width="10.6640625" style="15" customWidth="1"/>
    <col min="12811" max="13001" width="9.109375" style="15"/>
    <col min="13002" max="13002" width="41" style="15" customWidth="1"/>
    <col min="13003" max="13009" width="9.109375" style="15" customWidth="1"/>
    <col min="13010" max="13010" width="10.5546875" style="15" customWidth="1"/>
    <col min="13011" max="13021" width="9.109375" style="15" customWidth="1"/>
    <col min="13022" max="13022" width="12.6640625" style="15" customWidth="1"/>
    <col min="13023" max="13023" width="13.109375" style="15" customWidth="1"/>
    <col min="13024" max="13059" width="9.109375" style="15" customWidth="1"/>
    <col min="13060" max="13065" width="11.109375" style="15" customWidth="1"/>
    <col min="13066" max="13066" width="10.6640625" style="15" customWidth="1"/>
    <col min="13067" max="13257" width="9.109375" style="15"/>
    <col min="13258" max="13258" width="41" style="15" customWidth="1"/>
    <col min="13259" max="13265" width="9.109375" style="15" customWidth="1"/>
    <col min="13266" max="13266" width="10.5546875" style="15" customWidth="1"/>
    <col min="13267" max="13277" width="9.109375" style="15" customWidth="1"/>
    <col min="13278" max="13278" width="12.6640625" style="15" customWidth="1"/>
    <col min="13279" max="13279" width="13.109375" style="15" customWidth="1"/>
    <col min="13280" max="13315" width="9.109375" style="15" customWidth="1"/>
    <col min="13316" max="13321" width="11.109375" style="15" customWidth="1"/>
    <col min="13322" max="13322" width="10.6640625" style="15" customWidth="1"/>
    <col min="13323" max="13513" width="9.109375" style="15"/>
    <col min="13514" max="13514" width="41" style="15" customWidth="1"/>
    <col min="13515" max="13521" width="9.109375" style="15" customWidth="1"/>
    <col min="13522" max="13522" width="10.5546875" style="15" customWidth="1"/>
    <col min="13523" max="13533" width="9.109375" style="15" customWidth="1"/>
    <col min="13534" max="13534" width="12.6640625" style="15" customWidth="1"/>
    <col min="13535" max="13535" width="13.109375" style="15" customWidth="1"/>
    <col min="13536" max="13571" width="9.109375" style="15" customWidth="1"/>
    <col min="13572" max="13577" width="11.109375" style="15" customWidth="1"/>
    <col min="13578" max="13578" width="10.6640625" style="15" customWidth="1"/>
    <col min="13579" max="13769" width="9.109375" style="15"/>
    <col min="13770" max="13770" width="41" style="15" customWidth="1"/>
    <col min="13771" max="13777" width="9.109375" style="15" customWidth="1"/>
    <col min="13778" max="13778" width="10.5546875" style="15" customWidth="1"/>
    <col min="13779" max="13789" width="9.109375" style="15" customWidth="1"/>
    <col min="13790" max="13790" width="12.6640625" style="15" customWidth="1"/>
    <col min="13791" max="13791" width="13.109375" style="15" customWidth="1"/>
    <col min="13792" max="13827" width="9.109375" style="15" customWidth="1"/>
    <col min="13828" max="13833" width="11.109375" style="15" customWidth="1"/>
    <col min="13834" max="13834" width="10.6640625" style="15" customWidth="1"/>
    <col min="13835" max="14025" width="9.109375" style="15"/>
    <col min="14026" max="14026" width="41" style="15" customWidth="1"/>
    <col min="14027" max="14033" width="9.109375" style="15" customWidth="1"/>
    <col min="14034" max="14034" width="10.5546875" style="15" customWidth="1"/>
    <col min="14035" max="14045" width="9.109375" style="15" customWidth="1"/>
    <col min="14046" max="14046" width="12.6640625" style="15" customWidth="1"/>
    <col min="14047" max="14047" width="13.109375" style="15" customWidth="1"/>
    <col min="14048" max="14083" width="9.109375" style="15" customWidth="1"/>
    <col min="14084" max="14089" width="11.109375" style="15" customWidth="1"/>
    <col min="14090" max="14090" width="10.6640625" style="15" customWidth="1"/>
    <col min="14091" max="14281" width="9.109375" style="15"/>
    <col min="14282" max="14282" width="41" style="15" customWidth="1"/>
    <col min="14283" max="14289" width="9.109375" style="15" customWidth="1"/>
    <col min="14290" max="14290" width="10.5546875" style="15" customWidth="1"/>
    <col min="14291" max="14301" width="9.109375" style="15" customWidth="1"/>
    <col min="14302" max="14302" width="12.6640625" style="15" customWidth="1"/>
    <col min="14303" max="14303" width="13.109375" style="15" customWidth="1"/>
    <col min="14304" max="14339" width="9.109375" style="15" customWidth="1"/>
    <col min="14340" max="14345" width="11.109375" style="15" customWidth="1"/>
    <col min="14346" max="14346" width="10.6640625" style="15" customWidth="1"/>
    <col min="14347" max="14537" width="9.109375" style="15"/>
    <col min="14538" max="14538" width="41" style="15" customWidth="1"/>
    <col min="14539" max="14545" width="9.109375" style="15" customWidth="1"/>
    <col min="14546" max="14546" width="10.5546875" style="15" customWidth="1"/>
    <col min="14547" max="14557" width="9.109375" style="15" customWidth="1"/>
    <col min="14558" max="14558" width="12.6640625" style="15" customWidth="1"/>
    <col min="14559" max="14559" width="13.109375" style="15" customWidth="1"/>
    <col min="14560" max="14595" width="9.109375" style="15" customWidth="1"/>
    <col min="14596" max="14601" width="11.109375" style="15" customWidth="1"/>
    <col min="14602" max="14602" width="10.6640625" style="15" customWidth="1"/>
    <col min="14603" max="14793" width="9.109375" style="15"/>
    <col min="14794" max="14794" width="41" style="15" customWidth="1"/>
    <col min="14795" max="14801" width="9.109375" style="15" customWidth="1"/>
    <col min="14802" max="14802" width="10.5546875" style="15" customWidth="1"/>
    <col min="14803" max="14813" width="9.109375" style="15" customWidth="1"/>
    <col min="14814" max="14814" width="12.6640625" style="15" customWidth="1"/>
    <col min="14815" max="14815" width="13.109375" style="15" customWidth="1"/>
    <col min="14816" max="14851" width="9.109375" style="15" customWidth="1"/>
    <col min="14852" max="14857" width="11.109375" style="15" customWidth="1"/>
    <col min="14858" max="14858" width="10.6640625" style="15" customWidth="1"/>
    <col min="14859" max="15049" width="9.109375" style="15"/>
    <col min="15050" max="15050" width="41" style="15" customWidth="1"/>
    <col min="15051" max="15057" width="9.109375" style="15" customWidth="1"/>
    <col min="15058" max="15058" width="10.5546875" style="15" customWidth="1"/>
    <col min="15059" max="15069" width="9.109375" style="15" customWidth="1"/>
    <col min="15070" max="15070" width="12.6640625" style="15" customWidth="1"/>
    <col min="15071" max="15071" width="13.109375" style="15" customWidth="1"/>
    <col min="15072" max="15107" width="9.109375" style="15" customWidth="1"/>
    <col min="15108" max="15113" width="11.109375" style="15" customWidth="1"/>
    <col min="15114" max="15114" width="10.6640625" style="15" customWidth="1"/>
    <col min="15115" max="15305" width="9.109375" style="15"/>
    <col min="15306" max="15306" width="41" style="15" customWidth="1"/>
    <col min="15307" max="15313" width="9.109375" style="15" customWidth="1"/>
    <col min="15314" max="15314" width="10.5546875" style="15" customWidth="1"/>
    <col min="15315" max="15325" width="9.109375" style="15" customWidth="1"/>
    <col min="15326" max="15326" width="12.6640625" style="15" customWidth="1"/>
    <col min="15327" max="15327" width="13.109375" style="15" customWidth="1"/>
    <col min="15328" max="15363" width="9.109375" style="15" customWidth="1"/>
    <col min="15364" max="15369" width="11.109375" style="15" customWidth="1"/>
    <col min="15370" max="15370" width="10.6640625" style="15" customWidth="1"/>
    <col min="15371" max="15561" width="9.109375" style="15"/>
    <col min="15562" max="15562" width="41" style="15" customWidth="1"/>
    <col min="15563" max="15569" width="9.109375" style="15" customWidth="1"/>
    <col min="15570" max="15570" width="10.5546875" style="15" customWidth="1"/>
    <col min="15571" max="15581" width="9.109375" style="15" customWidth="1"/>
    <col min="15582" max="15582" width="12.6640625" style="15" customWidth="1"/>
    <col min="15583" max="15583" width="13.109375" style="15" customWidth="1"/>
    <col min="15584" max="15619" width="9.109375" style="15" customWidth="1"/>
    <col min="15620" max="15625" width="11.109375" style="15" customWidth="1"/>
    <col min="15626" max="15626" width="10.6640625" style="15" customWidth="1"/>
    <col min="15627" max="15817" width="9.109375" style="15"/>
    <col min="15818" max="15818" width="41" style="15" customWidth="1"/>
    <col min="15819" max="15825" width="9.109375" style="15" customWidth="1"/>
    <col min="15826" max="15826" width="10.5546875" style="15" customWidth="1"/>
    <col min="15827" max="15837" width="9.109375" style="15" customWidth="1"/>
    <col min="15838" max="15838" width="12.6640625" style="15" customWidth="1"/>
    <col min="15839" max="15839" width="13.109375" style="15" customWidth="1"/>
    <col min="15840" max="15875" width="9.109375" style="15" customWidth="1"/>
    <col min="15876" max="15881" width="11.109375" style="15" customWidth="1"/>
    <col min="15882" max="15882" width="10.6640625" style="15" customWidth="1"/>
    <col min="15883" max="16073" width="9.109375" style="15"/>
    <col min="16074" max="16074" width="41" style="15" customWidth="1"/>
    <col min="16075" max="16081" width="9.109375" style="15" customWidth="1"/>
    <col min="16082" max="16082" width="10.5546875" style="15" customWidth="1"/>
    <col min="16083" max="16093" width="9.109375" style="15" customWidth="1"/>
    <col min="16094" max="16094" width="12.6640625" style="15" customWidth="1"/>
    <col min="16095" max="16095" width="13.109375" style="15" customWidth="1"/>
    <col min="16096" max="16131" width="9.109375" style="15" customWidth="1"/>
    <col min="16132" max="16137" width="11.109375" style="15" customWidth="1"/>
    <col min="16138" max="16138" width="10.6640625" style="15" customWidth="1"/>
    <col min="16139" max="16384" width="9.109375" style="15"/>
  </cols>
  <sheetData>
    <row r="1" spans="1:27" s="32" customFormat="1" ht="17.399999999999999" x14ac:dyDescent="0.3">
      <c r="A1" s="250" t="s">
        <v>112</v>
      </c>
      <c r="B1" s="303" t="s">
        <v>141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27" s="185" customFormat="1" ht="18.75" customHeight="1" x14ac:dyDescent="0.3">
      <c r="A2" s="304"/>
      <c r="B2" s="303" t="s">
        <v>145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7" s="18" customFormat="1" ht="15" customHeight="1" x14ac:dyDescent="0.3">
      <c r="A3" s="252" t="s">
        <v>103</v>
      </c>
      <c r="B3" s="442" t="s">
        <v>121</v>
      </c>
      <c r="C3" s="443"/>
      <c r="D3" s="443"/>
      <c r="E3" s="443"/>
      <c r="F3" s="444"/>
      <c r="G3" s="199" t="s">
        <v>114</v>
      </c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1:27" s="184" customFormat="1" ht="15.6" x14ac:dyDescent="0.3">
      <c r="A4" s="306"/>
      <c r="B4" s="445"/>
      <c r="C4" s="446"/>
      <c r="D4" s="446"/>
      <c r="E4" s="446"/>
      <c r="F4" s="447"/>
      <c r="G4" s="254">
        <v>2018</v>
      </c>
      <c r="H4" s="254"/>
      <c r="I4" s="254"/>
      <c r="J4" s="254"/>
      <c r="K4" s="262"/>
      <c r="L4" s="262"/>
      <c r="M4" s="262"/>
      <c r="N4" s="262"/>
      <c r="O4" s="262"/>
      <c r="P4" s="262"/>
      <c r="Q4" s="262"/>
      <c r="R4" s="262"/>
      <c r="S4" s="199">
        <v>2019</v>
      </c>
      <c r="T4" s="199"/>
      <c r="U4" s="199"/>
    </row>
    <row r="5" spans="1:27" ht="15.6" x14ac:dyDescent="0.3">
      <c r="A5" s="306"/>
      <c r="B5" s="146">
        <v>2015</v>
      </c>
      <c r="C5" s="146">
        <v>2016</v>
      </c>
      <c r="D5" s="146">
        <v>2017</v>
      </c>
      <c r="E5" s="187">
        <v>2018</v>
      </c>
      <c r="F5" s="187" t="s">
        <v>190</v>
      </c>
      <c r="G5" s="43" t="s">
        <v>3</v>
      </c>
      <c r="H5" s="43" t="s">
        <v>4</v>
      </c>
      <c r="I5" s="43" t="s">
        <v>5</v>
      </c>
      <c r="J5" s="43" t="s">
        <v>6</v>
      </c>
      <c r="K5" s="54" t="s">
        <v>7</v>
      </c>
      <c r="L5" s="54" t="s">
        <v>127</v>
      </c>
      <c r="M5" s="54" t="s">
        <v>128</v>
      </c>
      <c r="N5" s="54" t="s">
        <v>129</v>
      </c>
      <c r="O5" s="54" t="s">
        <v>130</v>
      </c>
      <c r="P5" s="54" t="s">
        <v>131</v>
      </c>
      <c r="Q5" s="54" t="s">
        <v>132</v>
      </c>
      <c r="R5" s="54" t="s">
        <v>133</v>
      </c>
      <c r="S5" s="43" t="s">
        <v>3</v>
      </c>
      <c r="T5" s="43" t="s">
        <v>4</v>
      </c>
      <c r="U5" s="30" t="s">
        <v>5</v>
      </c>
    </row>
    <row r="6" spans="1:27" ht="15.6" x14ac:dyDescent="0.3">
      <c r="A6" s="307" t="s">
        <v>142</v>
      </c>
      <c r="B6" s="307"/>
      <c r="C6" s="307"/>
      <c r="D6" s="307"/>
      <c r="E6" s="43"/>
      <c r="F6" s="10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05"/>
      <c r="T6" s="105"/>
      <c r="U6" s="105"/>
      <c r="V6" s="76"/>
      <c r="W6" s="76"/>
      <c r="X6" s="76"/>
    </row>
    <row r="7" spans="1:27" s="18" customFormat="1" ht="15.6" x14ac:dyDescent="0.3">
      <c r="A7" s="307" t="s">
        <v>147</v>
      </c>
      <c r="B7" s="277">
        <f>SUM(B8:B9)</f>
        <v>2236078.423</v>
      </c>
      <c r="C7" s="277">
        <f t="shared" ref="C7:F7" si="0">SUM(C8:C9)</f>
        <v>2345488.105</v>
      </c>
      <c r="D7" s="277">
        <f t="shared" si="0"/>
        <v>2765721.8229999999</v>
      </c>
      <c r="E7" s="277">
        <f t="shared" si="0"/>
        <v>3307300.7463500001</v>
      </c>
      <c r="F7" s="277">
        <f t="shared" si="0"/>
        <v>852164.47633000056</v>
      </c>
      <c r="G7" s="290">
        <f>SUM(G8:G9)</f>
        <v>370351.62613000063</v>
      </c>
      <c r="H7" s="290">
        <f t="shared" ref="H7:R7" si="1">SUM(H8:H9)</f>
        <v>247818.42209999938</v>
      </c>
      <c r="I7" s="290">
        <f t="shared" si="1"/>
        <v>320558.47635999997</v>
      </c>
      <c r="J7" s="290">
        <f t="shared" si="1"/>
        <v>304347.80737000023</v>
      </c>
      <c r="K7" s="290">
        <f t="shared" si="1"/>
        <v>282095.84596000018</v>
      </c>
      <c r="L7" s="290">
        <f t="shared" si="1"/>
        <v>194223.65570000009</v>
      </c>
      <c r="M7" s="290">
        <f t="shared" si="1"/>
        <v>266811.42246000015</v>
      </c>
      <c r="N7" s="290">
        <f t="shared" si="1"/>
        <v>231460.40516000061</v>
      </c>
      <c r="O7" s="290">
        <f t="shared" si="1"/>
        <v>269709.95034999948</v>
      </c>
      <c r="P7" s="290">
        <f t="shared" si="1"/>
        <v>375680.62867000041</v>
      </c>
      <c r="Q7" s="290">
        <f t="shared" si="1"/>
        <v>336490.65841999929</v>
      </c>
      <c r="R7" s="290">
        <f t="shared" si="1"/>
        <v>107751.84766999983</v>
      </c>
      <c r="S7" s="290">
        <f>SUM(S8+S9)</f>
        <v>313505.16046000045</v>
      </c>
      <c r="T7" s="290">
        <f t="shared" ref="T7:U7" si="2">SUM(T8+T9)</f>
        <v>292065.73611000035</v>
      </c>
      <c r="U7" s="290">
        <f t="shared" si="2"/>
        <v>246593.57975999979</v>
      </c>
      <c r="V7" s="108"/>
      <c r="W7" s="108"/>
      <c r="X7" s="108"/>
    </row>
    <row r="8" spans="1:27" x14ac:dyDescent="0.25">
      <c r="A8" s="99" t="s">
        <v>158</v>
      </c>
      <c r="B8" s="297">
        <v>2190619.051</v>
      </c>
      <c r="C8" s="297">
        <v>2298542.091</v>
      </c>
      <c r="D8" s="297">
        <v>2725106.9380000001</v>
      </c>
      <c r="E8" s="58">
        <f t="shared" ref="E8:E24" si="3">SUM(G8:R8)</f>
        <v>3243198.71949</v>
      </c>
      <c r="F8" s="272">
        <f>SUM(S8:U8)</f>
        <v>841276.73948000057</v>
      </c>
      <c r="G8" s="58">
        <v>364989.56044000061</v>
      </c>
      <c r="H8" s="58">
        <v>239332.83599999937</v>
      </c>
      <c r="I8" s="58">
        <v>316486.89787999995</v>
      </c>
      <c r="J8" s="58">
        <v>301284.46655000024</v>
      </c>
      <c r="K8" s="58">
        <v>279483.60870000016</v>
      </c>
      <c r="L8" s="58">
        <v>184760.03581000009</v>
      </c>
      <c r="M8" s="58">
        <v>265504.59399000014</v>
      </c>
      <c r="N8" s="58">
        <v>223014.97946000061</v>
      </c>
      <c r="O8" s="58">
        <v>261209.16980999947</v>
      </c>
      <c r="P8" s="58">
        <v>372617.43576000043</v>
      </c>
      <c r="Q8" s="58">
        <v>333165.5539299993</v>
      </c>
      <c r="R8" s="58">
        <v>101349.58115999983</v>
      </c>
      <c r="S8" s="272">
        <v>308801.14136000047</v>
      </c>
      <c r="T8" s="272">
        <v>288133.85780000035</v>
      </c>
      <c r="U8" s="272">
        <v>244341.74031999978</v>
      </c>
    </row>
    <row r="9" spans="1:27" x14ac:dyDescent="0.25">
      <c r="A9" s="99" t="s">
        <v>159</v>
      </c>
      <c r="B9" s="297">
        <v>45459.372000000003</v>
      </c>
      <c r="C9" s="297">
        <v>46946.014000000003</v>
      </c>
      <c r="D9" s="297">
        <v>40614.885000000002</v>
      </c>
      <c r="E9" s="58">
        <f t="shared" si="3"/>
        <v>64102.026860000005</v>
      </c>
      <c r="F9" s="272">
        <f>SUM(S9:U9)</f>
        <v>10887.736849999999</v>
      </c>
      <c r="G9" s="58">
        <v>5362.0656899999994</v>
      </c>
      <c r="H9" s="58">
        <v>8485.5861000000023</v>
      </c>
      <c r="I9" s="58">
        <v>4071.5784800000006</v>
      </c>
      <c r="J9" s="58">
        <v>3063.3408200000003</v>
      </c>
      <c r="K9" s="58">
        <v>2612.2372599999999</v>
      </c>
      <c r="L9" s="58">
        <v>9463.6198899999999</v>
      </c>
      <c r="M9" s="58">
        <v>1306.8284699999999</v>
      </c>
      <c r="N9" s="58">
        <v>8445.4256999999998</v>
      </c>
      <c r="O9" s="58">
        <v>8500.7805400000016</v>
      </c>
      <c r="P9" s="58">
        <v>3063.1929100000002</v>
      </c>
      <c r="Q9" s="58">
        <v>3325.1044899999997</v>
      </c>
      <c r="R9" s="58">
        <v>6402.2665099999995</v>
      </c>
      <c r="S9" s="272">
        <v>4704.0190999999995</v>
      </c>
      <c r="T9" s="272">
        <v>3931.8783100000001</v>
      </c>
      <c r="U9" s="272">
        <v>2251.8394399999997</v>
      </c>
    </row>
    <row r="10" spans="1:27" s="55" customFormat="1" x14ac:dyDescent="0.25">
      <c r="A10" s="308" t="s">
        <v>138</v>
      </c>
      <c r="B10" s="277">
        <f>SUM(B11:B13)</f>
        <v>300925.234</v>
      </c>
      <c r="C10" s="277">
        <f t="shared" ref="C10:F10" si="4">SUM(C11:C13)</f>
        <v>314372.016</v>
      </c>
      <c r="D10" s="277">
        <f t="shared" si="4"/>
        <v>421046.49199999997</v>
      </c>
      <c r="E10" s="277">
        <f t="shared" si="4"/>
        <v>331077.31509462185</v>
      </c>
      <c r="F10" s="277">
        <f t="shared" si="4"/>
        <v>112540.76689</v>
      </c>
      <c r="G10" s="290">
        <f>SUM(G11:G13)</f>
        <v>22117.894859999997</v>
      </c>
      <c r="H10" s="290">
        <f t="shared" ref="H10:T10" si="5">SUM(H11:H13)</f>
        <v>3838.651066771406</v>
      </c>
      <c r="I10" s="290">
        <f t="shared" si="5"/>
        <v>20604.745800000001</v>
      </c>
      <c r="J10" s="290">
        <f t="shared" si="5"/>
        <v>19932.847417850469</v>
      </c>
      <c r="K10" s="290">
        <f t="shared" si="5"/>
        <v>7205.4113499999994</v>
      </c>
      <c r="L10" s="290">
        <f t="shared" si="5"/>
        <v>13554.20354</v>
      </c>
      <c r="M10" s="290">
        <f t="shared" si="5"/>
        <v>47185.80586</v>
      </c>
      <c r="N10" s="290">
        <f t="shared" si="5"/>
        <v>43404.759480000008</v>
      </c>
      <c r="O10" s="290">
        <f t="shared" si="5"/>
        <v>42363.439750000005</v>
      </c>
      <c r="P10" s="290">
        <f t="shared" si="5"/>
        <v>24220.075440000001</v>
      </c>
      <c r="Q10" s="290">
        <f t="shared" si="5"/>
        <v>51091.195359999998</v>
      </c>
      <c r="R10" s="290">
        <f t="shared" si="5"/>
        <v>35558.285170000003</v>
      </c>
      <c r="S10" s="290">
        <f t="shared" si="5"/>
        <v>40667.220029999997</v>
      </c>
      <c r="T10" s="290">
        <f t="shared" si="5"/>
        <v>35320.665050000003</v>
      </c>
      <c r="U10" s="290">
        <f>SUM(U11:U13)</f>
        <v>36552.881809999999</v>
      </c>
    </row>
    <row r="11" spans="1:27" s="20" customFormat="1" ht="19.5" customHeight="1" x14ac:dyDescent="0.25">
      <c r="A11" s="100" t="s">
        <v>160</v>
      </c>
      <c r="B11" s="298">
        <v>43003.404000000002</v>
      </c>
      <c r="C11" s="298">
        <v>82063.33</v>
      </c>
      <c r="D11" s="298">
        <v>54850.769</v>
      </c>
      <c r="E11" s="58">
        <f t="shared" si="3"/>
        <v>100138.57648462185</v>
      </c>
      <c r="F11" s="272">
        <f>SUM(S11:U11)</f>
        <v>29099.627860000001</v>
      </c>
      <c r="G11" s="58">
        <v>22117.091059999995</v>
      </c>
      <c r="H11" s="58">
        <v>3705.9650667714063</v>
      </c>
      <c r="I11" s="58">
        <v>20604.745800000001</v>
      </c>
      <c r="J11" s="58">
        <v>15513.126677850467</v>
      </c>
      <c r="K11" s="58">
        <v>2587.9544500000002</v>
      </c>
      <c r="L11" s="58">
        <v>10173.834510000001</v>
      </c>
      <c r="M11" s="58">
        <v>1310.4681399999999</v>
      </c>
      <c r="N11" s="58">
        <v>0</v>
      </c>
      <c r="O11" s="58">
        <v>1973.1645000000001</v>
      </c>
      <c r="P11" s="58">
        <v>135.01599999999999</v>
      </c>
      <c r="Q11" s="58">
        <v>8131.6042300000008</v>
      </c>
      <c r="R11" s="58">
        <v>13885.60605</v>
      </c>
      <c r="S11" s="272">
        <v>24415.33727</v>
      </c>
      <c r="T11" s="272">
        <v>0</v>
      </c>
      <c r="U11" s="272">
        <v>4684.2905899999987</v>
      </c>
    </row>
    <row r="12" spans="1:27" s="20" customFormat="1" ht="19.5" customHeight="1" x14ac:dyDescent="0.25">
      <c r="A12" s="101" t="s">
        <v>161</v>
      </c>
      <c r="B12" s="297">
        <v>26964.751</v>
      </c>
      <c r="C12" s="297">
        <v>23035.506000000001</v>
      </c>
      <c r="D12" s="297">
        <v>34777.156000000003</v>
      </c>
      <c r="E12" s="58">
        <f t="shared" si="3"/>
        <v>34057.327409999998</v>
      </c>
      <c r="F12" s="272">
        <f t="shared" ref="F12:F23" si="6">SUM(S12:U12)</f>
        <v>6172.0127000000002</v>
      </c>
      <c r="G12" s="272">
        <v>0.40189999999999998</v>
      </c>
      <c r="H12" s="272">
        <v>0.2</v>
      </c>
      <c r="I12" s="272">
        <v>0</v>
      </c>
      <c r="J12" s="58">
        <v>4380.8207400000001</v>
      </c>
      <c r="K12" s="58">
        <v>4617.4568999999992</v>
      </c>
      <c r="L12" s="58">
        <v>3339.9690300000002</v>
      </c>
      <c r="M12" s="58">
        <v>7985.0915599999998</v>
      </c>
      <c r="N12" s="58">
        <v>4422.3553200000006</v>
      </c>
      <c r="O12" s="58">
        <v>2961.0394799999999</v>
      </c>
      <c r="P12" s="58">
        <v>1932.87961</v>
      </c>
      <c r="Q12" s="58">
        <v>1306.59674</v>
      </c>
      <c r="R12" s="58">
        <v>3110.51613</v>
      </c>
      <c r="S12" s="58">
        <v>1056.8280499999998</v>
      </c>
      <c r="T12" s="58">
        <v>3576.1087200000002</v>
      </c>
      <c r="U12" s="58">
        <v>1539.07593</v>
      </c>
    </row>
    <row r="13" spans="1:27" s="20" customFormat="1" ht="19.5" customHeight="1" x14ac:dyDescent="0.25">
      <c r="A13" s="101" t="s">
        <v>191</v>
      </c>
      <c r="B13" s="297">
        <v>230957.079</v>
      </c>
      <c r="C13" s="297">
        <v>209273.18</v>
      </c>
      <c r="D13" s="297">
        <v>331418.56699999998</v>
      </c>
      <c r="E13" s="58">
        <f t="shared" si="3"/>
        <v>196881.41120000003</v>
      </c>
      <c r="F13" s="272">
        <f>SUM(S13:U13)</f>
        <v>77269.126329999999</v>
      </c>
      <c r="G13" s="272">
        <v>0.40189999999999998</v>
      </c>
      <c r="H13" s="58">
        <v>132.48599999999999</v>
      </c>
      <c r="I13" s="272">
        <v>0</v>
      </c>
      <c r="J13" s="58">
        <v>38.9</v>
      </c>
      <c r="K13" s="272">
        <v>0</v>
      </c>
      <c r="L13" s="58">
        <v>40.4</v>
      </c>
      <c r="M13" s="58">
        <v>37890.246160000002</v>
      </c>
      <c r="N13" s="58">
        <v>38982.404160000006</v>
      </c>
      <c r="O13" s="58">
        <v>37429.235770000007</v>
      </c>
      <c r="P13" s="58">
        <v>22152.179830000001</v>
      </c>
      <c r="Q13" s="58">
        <v>41652.99439</v>
      </c>
      <c r="R13" s="58">
        <v>18562.162990000001</v>
      </c>
      <c r="S13" s="58">
        <v>15195.05471</v>
      </c>
      <c r="T13" s="58">
        <v>31744.556330000003</v>
      </c>
      <c r="U13" s="58">
        <v>30329.515290000003</v>
      </c>
    </row>
    <row r="14" spans="1:27" s="149" customFormat="1" ht="19.5" customHeight="1" x14ac:dyDescent="0.25">
      <c r="A14" s="439" t="s">
        <v>148</v>
      </c>
      <c r="B14" s="296">
        <f>SUM(B15:B19)</f>
        <v>423886.98</v>
      </c>
      <c r="C14" s="296">
        <f t="shared" ref="C14:F14" si="7">SUM(C15:C19)</f>
        <v>485796.37700000004</v>
      </c>
      <c r="D14" s="296">
        <f t="shared" si="7"/>
        <v>451408.78500000003</v>
      </c>
      <c r="E14" s="296">
        <f t="shared" si="7"/>
        <v>375297.95290000003</v>
      </c>
      <c r="F14" s="296">
        <f t="shared" si="7"/>
        <v>61891.71819</v>
      </c>
      <c r="G14" s="296">
        <f>SUM(G15:G19)</f>
        <v>22245.614780000004</v>
      </c>
      <c r="H14" s="296">
        <f t="shared" ref="H14:Q14" si="8">SUM(H15:H19)</f>
        <v>40609.525200000004</v>
      </c>
      <c r="I14" s="296">
        <f t="shared" si="8"/>
        <v>27704.73419000001</v>
      </c>
      <c r="J14" s="296">
        <f t="shared" si="8"/>
        <v>21515.73286</v>
      </c>
      <c r="K14" s="296">
        <f t="shared" si="8"/>
        <v>48628.867360000004</v>
      </c>
      <c r="L14" s="296">
        <f t="shared" si="8"/>
        <v>36371.05717</v>
      </c>
      <c r="M14" s="296">
        <f t="shared" si="8"/>
        <v>41439.071119999993</v>
      </c>
      <c r="N14" s="296">
        <f t="shared" si="8"/>
        <v>12004.85684</v>
      </c>
      <c r="O14" s="296">
        <f t="shared" si="8"/>
        <v>36797.088510000001</v>
      </c>
      <c r="P14" s="296">
        <f t="shared" si="8"/>
        <v>36988.707919999993</v>
      </c>
      <c r="Q14" s="296">
        <f t="shared" si="8"/>
        <v>18107.938569999998</v>
      </c>
      <c r="R14" s="296">
        <f>SUM(R15:R19)</f>
        <v>32884.758379999999</v>
      </c>
      <c r="S14" s="296">
        <f t="shared" ref="S14:U14" si="9">SUM(S15:S19)</f>
        <v>20960.122980000004</v>
      </c>
      <c r="T14" s="296">
        <f t="shared" si="9"/>
        <v>6940.5712199999998</v>
      </c>
      <c r="U14" s="296">
        <f t="shared" si="9"/>
        <v>33991.023990000002</v>
      </c>
      <c r="Z14" s="150"/>
      <c r="AA14" s="151"/>
    </row>
    <row r="15" spans="1:27" ht="19.5" customHeight="1" x14ac:dyDescent="0.25">
      <c r="A15" s="99" t="s">
        <v>162</v>
      </c>
      <c r="B15" s="297">
        <v>73663</v>
      </c>
      <c r="C15" s="297">
        <v>88286</v>
      </c>
      <c r="D15" s="297">
        <v>109580</v>
      </c>
      <c r="E15" s="58">
        <f>SUM(G15:R15)</f>
        <v>52531.302490000002</v>
      </c>
      <c r="F15" s="272">
        <f t="shared" si="6"/>
        <v>0</v>
      </c>
      <c r="G15" s="272">
        <v>536.30249000000003</v>
      </c>
      <c r="H15" s="272">
        <v>19795</v>
      </c>
      <c r="I15" s="272">
        <v>4712</v>
      </c>
      <c r="J15" s="272">
        <v>10803</v>
      </c>
      <c r="K15" s="272">
        <v>169</v>
      </c>
      <c r="L15" s="272">
        <v>0</v>
      </c>
      <c r="M15" s="272">
        <v>7269</v>
      </c>
      <c r="N15" s="272">
        <v>0</v>
      </c>
      <c r="O15" s="272">
        <v>2729</v>
      </c>
      <c r="P15" s="272">
        <v>0</v>
      </c>
      <c r="Q15" s="272">
        <v>6518</v>
      </c>
      <c r="R15" s="272">
        <v>0</v>
      </c>
      <c r="S15" s="272">
        <v>0</v>
      </c>
      <c r="T15" s="272">
        <v>0</v>
      </c>
      <c r="U15" s="272">
        <v>0</v>
      </c>
    </row>
    <row r="16" spans="1:27" ht="19.5" customHeight="1" x14ac:dyDescent="0.25">
      <c r="A16" s="103" t="s">
        <v>163</v>
      </c>
      <c r="B16" s="297">
        <v>168595.829</v>
      </c>
      <c r="C16" s="297">
        <v>204635.63500000001</v>
      </c>
      <c r="D16" s="297">
        <v>207819.61900000001</v>
      </c>
      <c r="E16" s="58">
        <f t="shared" si="3"/>
        <v>181746.31684000004</v>
      </c>
      <c r="F16" s="272">
        <f t="shared" si="6"/>
        <v>43201.799610000002</v>
      </c>
      <c r="G16" s="272">
        <v>16292.305</v>
      </c>
      <c r="H16" s="272">
        <v>12516.998000000009</v>
      </c>
      <c r="I16" s="272">
        <v>15846.920000000009</v>
      </c>
      <c r="J16" s="272">
        <v>942.7916899999999</v>
      </c>
      <c r="K16" s="272">
        <v>25342.828260000002</v>
      </c>
      <c r="L16" s="272">
        <v>22305.34664</v>
      </c>
      <c r="M16" s="272">
        <v>17867.151949999999</v>
      </c>
      <c r="N16" s="272">
        <v>0</v>
      </c>
      <c r="O16" s="272">
        <v>23340.952579999997</v>
      </c>
      <c r="P16" s="272">
        <v>25608.484519999995</v>
      </c>
      <c r="Q16" s="272">
        <v>0</v>
      </c>
      <c r="R16" s="272">
        <v>21682.538199999999</v>
      </c>
      <c r="S16" s="272">
        <v>17632.845350000003</v>
      </c>
      <c r="T16" s="272">
        <v>0</v>
      </c>
      <c r="U16" s="272">
        <v>25568.954260000002</v>
      </c>
      <c r="Y16" s="8"/>
    </row>
    <row r="17" spans="1:25" ht="19.5" customHeight="1" x14ac:dyDescent="0.25">
      <c r="A17" s="103" t="s">
        <v>164</v>
      </c>
      <c r="B17" s="297">
        <v>62065.061999999998</v>
      </c>
      <c r="C17" s="297">
        <v>41041.981</v>
      </c>
      <c r="D17" s="297">
        <v>39728.222999999998</v>
      </c>
      <c r="E17" s="58">
        <f t="shared" si="3"/>
        <v>25930.603490000001</v>
      </c>
      <c r="F17" s="272">
        <f t="shared" si="6"/>
        <v>4928.1732500000007</v>
      </c>
      <c r="G17" s="272">
        <v>607.31537000000003</v>
      </c>
      <c r="H17" s="272">
        <v>1295.646</v>
      </c>
      <c r="I17" s="272">
        <v>922.51100000000088</v>
      </c>
      <c r="J17" s="272">
        <v>0</v>
      </c>
      <c r="K17" s="272">
        <v>3452.7007999999996</v>
      </c>
      <c r="L17" s="272">
        <v>3978.0628600000005</v>
      </c>
      <c r="M17" s="272">
        <v>3179.7943100000007</v>
      </c>
      <c r="N17" s="272">
        <v>816.77733999999998</v>
      </c>
      <c r="O17" s="272">
        <v>3002.3609999999999</v>
      </c>
      <c r="P17" s="272">
        <v>4642.72858</v>
      </c>
      <c r="Q17" s="272">
        <v>1046.44625</v>
      </c>
      <c r="R17" s="272">
        <v>2986.2599799999998</v>
      </c>
      <c r="S17" s="58">
        <v>809.69322</v>
      </c>
      <c r="T17" s="272">
        <v>809.69322</v>
      </c>
      <c r="U17" s="272">
        <v>3308.7868100000005</v>
      </c>
      <c r="Y17" s="8"/>
    </row>
    <row r="18" spans="1:25" ht="19.5" customHeight="1" x14ac:dyDescent="0.25">
      <c r="A18" s="103" t="s">
        <v>165</v>
      </c>
      <c r="B18" s="297">
        <v>90072</v>
      </c>
      <c r="C18" s="297">
        <v>100213</v>
      </c>
      <c r="D18" s="297">
        <v>34777</v>
      </c>
      <c r="E18" s="58">
        <f t="shared" si="3"/>
        <v>68810.600000000006</v>
      </c>
      <c r="F18" s="272">
        <f t="shared" si="6"/>
        <v>6173</v>
      </c>
      <c r="G18" s="272">
        <v>1609</v>
      </c>
      <c r="H18" s="272">
        <v>1035</v>
      </c>
      <c r="I18" s="272">
        <v>2538</v>
      </c>
      <c r="J18" s="272">
        <v>4243</v>
      </c>
      <c r="K18" s="272">
        <v>16689</v>
      </c>
      <c r="L18" s="272">
        <v>7881</v>
      </c>
      <c r="M18" s="272">
        <v>8545</v>
      </c>
      <c r="N18" s="272">
        <v>8543.6</v>
      </c>
      <c r="O18" s="272">
        <v>2697</v>
      </c>
      <c r="P18" s="272">
        <v>3516</v>
      </c>
      <c r="Q18" s="272">
        <v>5418</v>
      </c>
      <c r="R18" s="272">
        <v>6096</v>
      </c>
      <c r="S18" s="272">
        <v>401</v>
      </c>
      <c r="T18" s="272">
        <v>3344</v>
      </c>
      <c r="U18" s="272">
        <v>2428</v>
      </c>
      <c r="Y18" s="8"/>
    </row>
    <row r="19" spans="1:25" s="20" customFormat="1" ht="19.5" customHeight="1" x14ac:dyDescent="0.25">
      <c r="A19" s="103" t="s">
        <v>166</v>
      </c>
      <c r="B19" s="297">
        <v>29491.089</v>
      </c>
      <c r="C19" s="297">
        <v>51619.760999999999</v>
      </c>
      <c r="D19" s="297">
        <v>59503.942999999999</v>
      </c>
      <c r="E19" s="58">
        <f t="shared" si="3"/>
        <v>46279.130079999995</v>
      </c>
      <c r="F19" s="272">
        <f>SUM(S19:U19)</f>
        <v>7588.7453299999997</v>
      </c>
      <c r="G19" s="272">
        <v>3200.6919199999998</v>
      </c>
      <c r="H19" s="272">
        <v>5966.8811999999998</v>
      </c>
      <c r="I19" s="272">
        <v>3685.3031900000001</v>
      </c>
      <c r="J19" s="272">
        <v>5526.9411699999991</v>
      </c>
      <c r="K19" s="272">
        <v>2975.3382999999999</v>
      </c>
      <c r="L19" s="272">
        <v>2206.6476699999998</v>
      </c>
      <c r="M19" s="272">
        <v>4578.1248599999999</v>
      </c>
      <c r="N19" s="272">
        <v>2644.4794999999999</v>
      </c>
      <c r="O19" s="272">
        <v>5027.7749299999996</v>
      </c>
      <c r="P19" s="272">
        <v>3221.4948199999999</v>
      </c>
      <c r="Q19" s="272">
        <v>5125.4923199999994</v>
      </c>
      <c r="R19" s="272">
        <v>2119.9602</v>
      </c>
      <c r="S19" s="272">
        <v>2116.5844099999999</v>
      </c>
      <c r="T19" s="272">
        <v>2786.8780000000002</v>
      </c>
      <c r="U19" s="272">
        <v>2685.2829200000001</v>
      </c>
      <c r="Y19" s="8"/>
    </row>
    <row r="20" spans="1:25" s="151" customFormat="1" ht="15.6" x14ac:dyDescent="0.3">
      <c r="A20" s="440" t="s">
        <v>149</v>
      </c>
      <c r="B20" s="296">
        <f>SUM(B21:B23)</f>
        <v>23491.767</v>
      </c>
      <c r="C20" s="296">
        <f t="shared" ref="C20:F20" si="10">SUM(C21:C23)</f>
        <v>20986.795999999998</v>
      </c>
      <c r="D20" s="296">
        <f t="shared" si="10"/>
        <v>28373.626999999997</v>
      </c>
      <c r="E20" s="296">
        <f t="shared" si="10"/>
        <v>28749.973000000002</v>
      </c>
      <c r="F20" s="296">
        <f t="shared" si="10"/>
        <v>1193.9182099999998</v>
      </c>
      <c r="G20" s="290">
        <f>SUM(G21:G23)</f>
        <v>4889.6500000000005</v>
      </c>
      <c r="H20" s="290">
        <f t="shared" ref="H20:R20" si="11">SUM(H21:H23)</f>
        <v>1365.3544999999999</v>
      </c>
      <c r="I20" s="290">
        <f t="shared" si="11"/>
        <v>2287.7730000000001</v>
      </c>
      <c r="J20" s="290">
        <f t="shared" si="11"/>
        <v>1520.6581799999999</v>
      </c>
      <c r="K20" s="290">
        <f t="shared" si="11"/>
        <v>2213.8400099999999</v>
      </c>
      <c r="L20" s="290">
        <f t="shared" si="11"/>
        <v>2138.86123</v>
      </c>
      <c r="M20" s="290">
        <f t="shared" si="11"/>
        <v>3428.4582799999998</v>
      </c>
      <c r="N20" s="290">
        <f t="shared" si="11"/>
        <v>3696.4376700000003</v>
      </c>
      <c r="O20" s="290">
        <f t="shared" si="11"/>
        <v>1537.1317399999998</v>
      </c>
      <c r="P20" s="290">
        <f t="shared" si="11"/>
        <v>1865.8416499999998</v>
      </c>
      <c r="Q20" s="290">
        <f t="shared" si="11"/>
        <v>2981.0978</v>
      </c>
      <c r="R20" s="290">
        <f t="shared" si="11"/>
        <v>824.86894000000007</v>
      </c>
      <c r="S20" s="290">
        <f>SUM(S21+S22+S23)</f>
        <v>504.33010000000002</v>
      </c>
      <c r="T20" s="290">
        <f t="shared" ref="T20" si="12">SUM(T21+T22+T23)</f>
        <v>638.31121000000007</v>
      </c>
      <c r="U20" s="290">
        <f>SUM(U21:U23)</f>
        <v>51.276900000000005</v>
      </c>
      <c r="Y20" s="150"/>
    </row>
    <row r="21" spans="1:25" s="76" customFormat="1" ht="19.5" customHeight="1" x14ac:dyDescent="0.25">
      <c r="A21" s="147" t="s">
        <v>167</v>
      </c>
      <c r="B21" s="297">
        <v>3034.9670000000001</v>
      </c>
      <c r="C21" s="297">
        <v>2637.87</v>
      </c>
      <c r="D21" s="297">
        <v>1887.01</v>
      </c>
      <c r="E21" s="58">
        <f>SUM(G21:R21)</f>
        <v>2723.9385200000002</v>
      </c>
      <c r="F21" s="272">
        <f t="shared" si="6"/>
        <v>91.188999999999993</v>
      </c>
      <c r="G21" s="272">
        <v>120</v>
      </c>
      <c r="H21" s="272">
        <v>83.466340000000002</v>
      </c>
      <c r="I21" s="272">
        <v>66.995000000000005</v>
      </c>
      <c r="J21" s="272">
        <v>215.15817999999999</v>
      </c>
      <c r="K21" s="272">
        <v>482.00053000000003</v>
      </c>
      <c r="L21" s="272">
        <v>284.04866999999996</v>
      </c>
      <c r="M21" s="272">
        <v>129.92325</v>
      </c>
      <c r="N21" s="272">
        <v>129.31066999999999</v>
      </c>
      <c r="O21" s="272">
        <v>124.41239999999999</v>
      </c>
      <c r="P21" s="272">
        <v>431.43567999999999</v>
      </c>
      <c r="Q21" s="272">
        <v>559.18780000000004</v>
      </c>
      <c r="R21" s="272">
        <v>98</v>
      </c>
      <c r="S21" s="272">
        <v>29.588999999999999</v>
      </c>
      <c r="T21" s="272">
        <v>61.6</v>
      </c>
      <c r="U21" s="272">
        <v>0</v>
      </c>
    </row>
    <row r="22" spans="1:25" s="76" customFormat="1" ht="16.2" customHeight="1" x14ac:dyDescent="0.25">
      <c r="A22" s="147" t="s">
        <v>168</v>
      </c>
      <c r="B22" s="297">
        <v>19770.903999999999</v>
      </c>
      <c r="C22" s="297">
        <v>17938.964</v>
      </c>
      <c r="D22" s="297">
        <v>25599.133999999998</v>
      </c>
      <c r="E22" s="58">
        <f t="shared" si="3"/>
        <v>24629.436000000002</v>
      </c>
      <c r="F22" s="272">
        <f>SUM(S22:U22)</f>
        <v>901.31999999999994</v>
      </c>
      <c r="G22" s="272">
        <v>4710.09</v>
      </c>
      <c r="H22" s="272">
        <v>1164.27</v>
      </c>
      <c r="I22" s="272">
        <v>2043.9</v>
      </c>
      <c r="J22" s="272">
        <v>1292.5</v>
      </c>
      <c r="K22" s="272">
        <v>1632.6</v>
      </c>
      <c r="L22" s="272">
        <v>1722.423</v>
      </c>
      <c r="M22" s="272">
        <v>3220</v>
      </c>
      <c r="N22" s="272">
        <v>3511.4430000000002</v>
      </c>
      <c r="O22" s="272">
        <v>1279.6199999999999</v>
      </c>
      <c r="P22" s="272">
        <v>1298.1199999999999</v>
      </c>
      <c r="Q22" s="272">
        <v>2148.5</v>
      </c>
      <c r="R22" s="272">
        <v>605.97</v>
      </c>
      <c r="S22" s="272">
        <v>401.32</v>
      </c>
      <c r="T22" s="272">
        <v>500</v>
      </c>
      <c r="U22" s="272">
        <v>0</v>
      </c>
    </row>
    <row r="23" spans="1:25" s="152" customFormat="1" ht="14.4" customHeight="1" x14ac:dyDescent="0.25">
      <c r="A23" s="148" t="s">
        <v>169</v>
      </c>
      <c r="B23" s="272">
        <v>685.89599999999996</v>
      </c>
      <c r="C23" s="272">
        <v>409.96199999999999</v>
      </c>
      <c r="D23" s="272">
        <v>887.48299999999995</v>
      </c>
      <c r="E23" s="58">
        <f t="shared" si="3"/>
        <v>1396.5984800000001</v>
      </c>
      <c r="F23" s="272">
        <f t="shared" si="6"/>
        <v>201.40921000000003</v>
      </c>
      <c r="G23" s="272">
        <v>59.56</v>
      </c>
      <c r="H23" s="272">
        <v>117.61816</v>
      </c>
      <c r="I23" s="272">
        <v>176.87800000000004</v>
      </c>
      <c r="J23" s="272">
        <v>13</v>
      </c>
      <c r="K23" s="272">
        <v>99.23948</v>
      </c>
      <c r="L23" s="272">
        <v>132.38955999999999</v>
      </c>
      <c r="M23" s="272">
        <v>78.535029999999992</v>
      </c>
      <c r="N23" s="272">
        <v>55.683999999999997</v>
      </c>
      <c r="O23" s="272">
        <v>133.09933999999998</v>
      </c>
      <c r="P23" s="272">
        <v>136.28596999999999</v>
      </c>
      <c r="Q23" s="272">
        <v>273.41000000000003</v>
      </c>
      <c r="R23" s="272">
        <v>120.89894</v>
      </c>
      <c r="S23" s="272">
        <v>73.42110000000001</v>
      </c>
      <c r="T23" s="272">
        <v>76.711210000000008</v>
      </c>
      <c r="U23" s="272">
        <v>51.276900000000005</v>
      </c>
    </row>
    <row r="24" spans="1:25" ht="15" x14ac:dyDescent="0.25">
      <c r="A24" s="441" t="s">
        <v>150</v>
      </c>
      <c r="B24" s="296">
        <v>153767.87000000011</v>
      </c>
      <c r="C24" s="296">
        <v>280609.89900000021</v>
      </c>
      <c r="D24" s="296">
        <v>266806.65100000007</v>
      </c>
      <c r="E24" s="290">
        <f t="shared" si="3"/>
        <v>479540.27353000036</v>
      </c>
      <c r="F24" s="296">
        <f>SUM(S24:U24)</f>
        <v>78525.502079999598</v>
      </c>
      <c r="G24" s="58">
        <v>37325.025389999908</v>
      </c>
      <c r="H24" s="58">
        <v>50521.871750000224</v>
      </c>
      <c r="I24" s="58">
        <v>45092.602300000086</v>
      </c>
      <c r="J24" s="58">
        <v>65545.259760000161</v>
      </c>
      <c r="K24" s="58">
        <v>36285.693399999989</v>
      </c>
      <c r="L24" s="58">
        <v>40218.345770000189</v>
      </c>
      <c r="M24" s="58">
        <v>29763.44915000035</v>
      </c>
      <c r="N24" s="58">
        <v>13338.922709999722</v>
      </c>
      <c r="O24" s="58">
        <v>52348.605729999836</v>
      </c>
      <c r="P24" s="58">
        <v>42508.722310000157</v>
      </c>
      <c r="Q24" s="58">
        <v>36812.374689999735</v>
      </c>
      <c r="R24" s="58">
        <v>29779.400569999998</v>
      </c>
      <c r="S24" s="58">
        <v>18114.776969999715</v>
      </c>
      <c r="T24" s="58">
        <v>20353.892480000446</v>
      </c>
      <c r="U24" s="58">
        <v>40056.832629999437</v>
      </c>
      <c r="X24" s="8"/>
      <c r="Y24" s="8"/>
    </row>
    <row r="25" spans="1:25" x14ac:dyDescent="0.25">
      <c r="A25" s="52" t="s">
        <v>170</v>
      </c>
      <c r="B25" s="299">
        <f>SUM(B7,B10,B14,B20,B24)</f>
        <v>3138150.2740000002</v>
      </c>
      <c r="C25" s="299">
        <f t="shared" ref="C25:D25" si="13">SUM(C7,C10,C14,C20,C24)</f>
        <v>3447253.193</v>
      </c>
      <c r="D25" s="299">
        <f t="shared" si="13"/>
        <v>3933357.378</v>
      </c>
      <c r="E25" s="299">
        <f>SUM(E7,E10,E14,E20,E24)</f>
        <v>4521966.2608746225</v>
      </c>
      <c r="F25" s="299">
        <f>SUM(F7,F10,F14,F20,F24)</f>
        <v>1106316.3817000003</v>
      </c>
      <c r="G25" s="299">
        <f t="shared" ref="G25:U25" si="14">SUM(G7,G10,G14,G20,G24)</f>
        <v>456929.81116000056</v>
      </c>
      <c r="H25" s="299">
        <f t="shared" si="14"/>
        <v>344153.82461677102</v>
      </c>
      <c r="I25" s="299">
        <f t="shared" si="14"/>
        <v>416248.33165000001</v>
      </c>
      <c r="J25" s="299">
        <f t="shared" si="14"/>
        <v>412862.30558785086</v>
      </c>
      <c r="K25" s="299">
        <f t="shared" si="14"/>
        <v>376429.65808000014</v>
      </c>
      <c r="L25" s="299">
        <f t="shared" si="14"/>
        <v>286506.12341000023</v>
      </c>
      <c r="M25" s="299">
        <f t="shared" si="14"/>
        <v>388628.20687000052</v>
      </c>
      <c r="N25" s="299">
        <f t="shared" si="14"/>
        <v>303905.38186000037</v>
      </c>
      <c r="O25" s="299">
        <f t="shared" si="14"/>
        <v>402756.21607999934</v>
      </c>
      <c r="P25" s="299">
        <f t="shared" si="14"/>
        <v>481263.97599000059</v>
      </c>
      <c r="Q25" s="299">
        <f t="shared" si="14"/>
        <v>445483.26483999903</v>
      </c>
      <c r="R25" s="299">
        <f t="shared" si="14"/>
        <v>206799.1607299998</v>
      </c>
      <c r="S25" s="299">
        <f t="shared" si="14"/>
        <v>393751.6105400002</v>
      </c>
      <c r="T25" s="299">
        <f t="shared" si="14"/>
        <v>355319.1760700008</v>
      </c>
      <c r="U25" s="299">
        <f t="shared" si="14"/>
        <v>357245.59508999926</v>
      </c>
      <c r="V25" s="30" t="s">
        <v>76</v>
      </c>
      <c r="Y25" s="8"/>
    </row>
    <row r="26" spans="1:25" s="18" customFormat="1" x14ac:dyDescent="0.25"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</row>
    <row r="27" spans="1:25" x14ac:dyDescent="0.25">
      <c r="A27" s="52" t="s">
        <v>143</v>
      </c>
      <c r="B27" s="300">
        <v>37919.144</v>
      </c>
      <c r="C27" s="300">
        <v>23215.293000000001</v>
      </c>
      <c r="D27" s="300">
        <v>1421.269</v>
      </c>
      <c r="E27" s="290">
        <f>SUM(G27:R27)</f>
        <v>9529.2264700000014</v>
      </c>
      <c r="F27" s="58">
        <v>10</v>
      </c>
      <c r="G27" s="301">
        <v>111.69822000000001</v>
      </c>
      <c r="H27" s="301">
        <v>620.21642000000008</v>
      </c>
      <c r="I27" s="301">
        <v>490.84313000000009</v>
      </c>
      <c r="J27" s="301">
        <v>4537.3309500000005</v>
      </c>
      <c r="K27" s="301">
        <v>996.81007</v>
      </c>
      <c r="L27" s="301">
        <v>2610.8171399999997</v>
      </c>
      <c r="M27" s="301">
        <v>0</v>
      </c>
      <c r="N27" s="301">
        <v>135.45463000000001</v>
      </c>
      <c r="O27" s="301">
        <v>0</v>
      </c>
      <c r="P27" s="301">
        <v>1.5893499999999998</v>
      </c>
      <c r="Q27" s="301">
        <v>18.681090000000001</v>
      </c>
      <c r="R27" s="301">
        <v>5.7854699999999992</v>
      </c>
      <c r="S27" s="272">
        <v>0</v>
      </c>
      <c r="T27" s="272">
        <v>0</v>
      </c>
      <c r="U27" s="272">
        <v>10</v>
      </c>
      <c r="Y27" s="8"/>
    </row>
    <row r="28" spans="1:25" x14ac:dyDescent="0.25">
      <c r="B28" s="58"/>
      <c r="C28" s="58"/>
      <c r="D28" s="58"/>
      <c r="E28" s="290"/>
      <c r="F28" s="5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Y28" s="8"/>
    </row>
    <row r="29" spans="1:25" ht="27.6" x14ac:dyDescent="0.25">
      <c r="A29" s="69" t="s">
        <v>144</v>
      </c>
      <c r="B29" s="172">
        <f>B25+B27</f>
        <v>3176069.4180000001</v>
      </c>
      <c r="C29" s="172">
        <f t="shared" ref="C29:U29" si="15">C25+C27</f>
        <v>3470468.486</v>
      </c>
      <c r="D29" s="172">
        <f t="shared" si="15"/>
        <v>3934778.6469999999</v>
      </c>
      <c r="E29" s="172">
        <f t="shared" si="15"/>
        <v>4531495.4873446226</v>
      </c>
      <c r="F29" s="172">
        <f t="shared" si="15"/>
        <v>1106326.3817000003</v>
      </c>
      <c r="G29" s="172">
        <f t="shared" si="15"/>
        <v>457041.50938000059</v>
      </c>
      <c r="H29" s="172">
        <f t="shared" si="15"/>
        <v>344774.04103677103</v>
      </c>
      <c r="I29" s="172">
        <f t="shared" si="15"/>
        <v>416739.17478</v>
      </c>
      <c r="J29" s="172">
        <f t="shared" si="15"/>
        <v>417399.63653785083</v>
      </c>
      <c r="K29" s="172">
        <f t="shared" si="15"/>
        <v>377426.46815000015</v>
      </c>
      <c r="L29" s="172">
        <f t="shared" si="15"/>
        <v>289116.94055000023</v>
      </c>
      <c r="M29" s="172">
        <f t="shared" si="15"/>
        <v>388628.20687000052</v>
      </c>
      <c r="N29" s="172">
        <f t="shared" si="15"/>
        <v>304040.83649000037</v>
      </c>
      <c r="O29" s="172">
        <f t="shared" si="15"/>
        <v>402756.21607999934</v>
      </c>
      <c r="P29" s="172">
        <f t="shared" si="15"/>
        <v>481265.56534000061</v>
      </c>
      <c r="Q29" s="172">
        <f t="shared" si="15"/>
        <v>445501.94592999906</v>
      </c>
      <c r="R29" s="172">
        <f t="shared" si="15"/>
        <v>206804.9461999998</v>
      </c>
      <c r="S29" s="172">
        <f t="shared" si="15"/>
        <v>393751.6105400002</v>
      </c>
      <c r="T29" s="172">
        <f t="shared" si="15"/>
        <v>355319.1760700008</v>
      </c>
      <c r="U29" s="172">
        <f t="shared" si="15"/>
        <v>357255.59508999926</v>
      </c>
      <c r="V29" s="8"/>
      <c r="W29" s="8"/>
      <c r="X29" s="8"/>
      <c r="Y29" s="8"/>
    </row>
    <row r="30" spans="1:25" x14ac:dyDescent="0.25">
      <c r="B30" s="273"/>
      <c r="C30" s="273"/>
      <c r="D30" s="273"/>
      <c r="E30" s="273"/>
      <c r="F30" s="273"/>
      <c r="G30" s="9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93"/>
      <c r="V30" s="93"/>
      <c r="Y30" s="8"/>
    </row>
    <row r="31" spans="1:25" ht="15.6" x14ac:dyDescent="0.3">
      <c r="A31" s="25" t="s">
        <v>140</v>
      </c>
      <c r="B31" s="77"/>
      <c r="C31" s="273"/>
      <c r="D31" s="93"/>
      <c r="E31" s="158"/>
      <c r="F31" s="158"/>
      <c r="H31" s="8"/>
      <c r="I31" s="8"/>
      <c r="J31" s="8"/>
      <c r="K31" s="51"/>
      <c r="L31" s="51"/>
      <c r="M31" s="51"/>
      <c r="N31" s="51"/>
      <c r="O31" s="51"/>
      <c r="P31" s="51"/>
      <c r="Q31" s="51"/>
      <c r="R31" s="46"/>
      <c r="S31" s="46"/>
      <c r="T31" s="46"/>
      <c r="U31" s="46"/>
      <c r="Y31" s="8"/>
    </row>
    <row r="32" spans="1:25" s="12" customFormat="1" x14ac:dyDescent="0.25"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4:21" s="12" customFormat="1" ht="15.6" x14ac:dyDescent="0.3">
      <c r="D33" s="93"/>
      <c r="G33" s="309"/>
      <c r="K33" s="34"/>
      <c r="L33" s="34"/>
      <c r="U33" s="34"/>
    </row>
    <row r="34" spans="4:21" s="12" customFormat="1" ht="15.6" x14ac:dyDescent="0.3">
      <c r="G34" s="309"/>
      <c r="K34" s="34"/>
      <c r="L34" s="34"/>
      <c r="U34" s="34"/>
    </row>
    <row r="35" spans="4:21" s="12" customFormat="1" ht="15.6" x14ac:dyDescent="0.3">
      <c r="G35" s="309"/>
      <c r="U35" s="34"/>
    </row>
    <row r="36" spans="4:21" s="12" customFormat="1" ht="15.6" x14ac:dyDescent="0.3">
      <c r="G36" s="309"/>
      <c r="U36" s="34"/>
    </row>
    <row r="37" spans="4:21" s="12" customFormat="1" ht="15.6" x14ac:dyDescent="0.3">
      <c r="G37" s="309"/>
      <c r="U37" s="34"/>
    </row>
    <row r="38" spans="4:21" s="12" customFormat="1" ht="15.6" x14ac:dyDescent="0.3">
      <c r="G38" s="309"/>
      <c r="U38" s="34"/>
    </row>
    <row r="39" spans="4:21" s="12" customFormat="1" ht="15.6" x14ac:dyDescent="0.3">
      <c r="G39" s="309"/>
      <c r="U39" s="34"/>
    </row>
    <row r="40" spans="4:21" s="12" customFormat="1" ht="15.6" x14ac:dyDescent="0.3">
      <c r="G40" s="309"/>
      <c r="U40" s="34"/>
    </row>
    <row r="41" spans="4:21" s="12" customFormat="1" ht="15.6" x14ac:dyDescent="0.3">
      <c r="G41" s="309"/>
      <c r="U41" s="34"/>
    </row>
    <row r="42" spans="4:21" s="12" customFormat="1" ht="15.6" x14ac:dyDescent="0.3">
      <c r="G42" s="309"/>
      <c r="U42" s="34"/>
    </row>
    <row r="43" spans="4:21" s="12" customFormat="1" ht="15.6" x14ac:dyDescent="0.3">
      <c r="G43" s="309"/>
      <c r="U43" s="34"/>
    </row>
    <row r="44" spans="4:21" s="12" customFormat="1" ht="15.6" x14ac:dyDescent="0.3">
      <c r="G44" s="309"/>
      <c r="U44" s="34"/>
    </row>
    <row r="45" spans="4:21" s="12" customFormat="1" ht="15.6" x14ac:dyDescent="0.3">
      <c r="G45" s="309"/>
      <c r="U45" s="34"/>
    </row>
    <row r="46" spans="4:21" s="12" customFormat="1" ht="15.6" x14ac:dyDescent="0.3">
      <c r="G46" s="309"/>
      <c r="U46" s="34"/>
    </row>
    <row r="47" spans="4:21" s="12" customFormat="1" ht="15.6" x14ac:dyDescent="0.3">
      <c r="G47" s="309"/>
      <c r="U47" s="34"/>
    </row>
    <row r="48" spans="4:21" s="12" customFormat="1" ht="15.6" x14ac:dyDescent="0.3">
      <c r="G48" s="309"/>
      <c r="U48" s="34"/>
    </row>
    <row r="49" spans="7:21" s="12" customFormat="1" ht="15.6" x14ac:dyDescent="0.3">
      <c r="G49" s="309"/>
      <c r="U49" s="34"/>
    </row>
    <row r="50" spans="7:21" s="12" customFormat="1" ht="15.6" x14ac:dyDescent="0.3">
      <c r="G50" s="309"/>
      <c r="U50" s="34"/>
    </row>
    <row r="51" spans="7:21" s="12" customFormat="1" ht="15.6" x14ac:dyDescent="0.3">
      <c r="G51" s="309"/>
      <c r="U51" s="34"/>
    </row>
    <row r="52" spans="7:21" s="12" customFormat="1" ht="15.6" x14ac:dyDescent="0.3">
      <c r="G52" s="309"/>
      <c r="U52" s="34"/>
    </row>
    <row r="53" spans="7:21" s="12" customFormat="1" ht="15.6" x14ac:dyDescent="0.3">
      <c r="G53" s="309"/>
      <c r="U53" s="34"/>
    </row>
    <row r="54" spans="7:21" s="12" customFormat="1" ht="15.6" x14ac:dyDescent="0.3">
      <c r="G54" s="309"/>
      <c r="U54" s="34"/>
    </row>
    <row r="55" spans="7:21" s="12" customFormat="1" ht="15.6" x14ac:dyDescent="0.3">
      <c r="G55" s="309"/>
      <c r="U55" s="34"/>
    </row>
    <row r="56" spans="7:21" s="12" customFormat="1" ht="15.6" x14ac:dyDescent="0.3">
      <c r="G56" s="309"/>
      <c r="U56" s="34"/>
    </row>
    <row r="57" spans="7:21" s="12" customFormat="1" ht="15.6" x14ac:dyDescent="0.3">
      <c r="G57" s="309"/>
      <c r="U57" s="34"/>
    </row>
    <row r="58" spans="7:21" s="12" customFormat="1" ht="15.6" x14ac:dyDescent="0.3">
      <c r="G58" s="309"/>
      <c r="U58" s="34"/>
    </row>
    <row r="59" spans="7:21" s="12" customFormat="1" ht="15.6" x14ac:dyDescent="0.3">
      <c r="G59" s="309"/>
      <c r="U59" s="34"/>
    </row>
    <row r="60" spans="7:21" s="12" customFormat="1" ht="15.6" x14ac:dyDescent="0.3">
      <c r="G60" s="309"/>
      <c r="U60" s="34"/>
    </row>
    <row r="61" spans="7:21" s="12" customFormat="1" ht="15.6" x14ac:dyDescent="0.3">
      <c r="G61" s="309"/>
      <c r="U61" s="34"/>
    </row>
    <row r="62" spans="7:21" s="12" customFormat="1" ht="15.6" x14ac:dyDescent="0.3">
      <c r="G62" s="309"/>
      <c r="U62" s="34"/>
    </row>
    <row r="63" spans="7:21" s="12" customFormat="1" ht="15.6" x14ac:dyDescent="0.3">
      <c r="G63" s="309"/>
      <c r="U63" s="34"/>
    </row>
    <row r="64" spans="7:21" s="12" customFormat="1" ht="15.6" x14ac:dyDescent="0.3">
      <c r="G64" s="309"/>
      <c r="U64" s="34"/>
    </row>
    <row r="65" spans="7:21" s="12" customFormat="1" ht="15.6" x14ac:dyDescent="0.3">
      <c r="G65" s="309"/>
      <c r="U65" s="34"/>
    </row>
    <row r="66" spans="7:21" s="12" customFormat="1" ht="15.6" x14ac:dyDescent="0.3">
      <c r="G66" s="309"/>
      <c r="U66" s="34"/>
    </row>
    <row r="67" spans="7:21" s="12" customFormat="1" ht="15.6" x14ac:dyDescent="0.3">
      <c r="G67" s="309"/>
      <c r="U67" s="34"/>
    </row>
    <row r="68" spans="7:21" s="12" customFormat="1" ht="15.6" x14ac:dyDescent="0.3">
      <c r="G68" s="309"/>
      <c r="U68" s="34"/>
    </row>
    <row r="69" spans="7:21" s="12" customFormat="1" ht="15.6" x14ac:dyDescent="0.3">
      <c r="G69" s="309"/>
      <c r="U69" s="34"/>
    </row>
    <row r="70" spans="7:21" s="12" customFormat="1" ht="15.6" x14ac:dyDescent="0.3">
      <c r="G70" s="309"/>
      <c r="U70" s="34"/>
    </row>
    <row r="71" spans="7:21" s="12" customFormat="1" x14ac:dyDescent="0.25">
      <c r="G71" s="34"/>
      <c r="U71" s="34"/>
    </row>
    <row r="72" spans="7:21" s="12" customFormat="1" x14ac:dyDescent="0.25">
      <c r="G72" s="34"/>
      <c r="U72" s="34"/>
    </row>
    <row r="73" spans="7:21" s="12" customFormat="1" x14ac:dyDescent="0.25">
      <c r="G73" s="34"/>
      <c r="U73" s="34"/>
    </row>
    <row r="74" spans="7:21" s="12" customFormat="1" x14ac:dyDescent="0.25">
      <c r="G74" s="34"/>
      <c r="U74" s="34"/>
    </row>
    <row r="75" spans="7:21" s="12" customFormat="1" x14ac:dyDescent="0.25">
      <c r="G75" s="34"/>
      <c r="U75" s="34"/>
    </row>
    <row r="76" spans="7:21" s="12" customFormat="1" x14ac:dyDescent="0.25">
      <c r="G76" s="34"/>
      <c r="U76" s="34"/>
    </row>
    <row r="77" spans="7:21" s="12" customFormat="1" x14ac:dyDescent="0.25">
      <c r="G77" s="34"/>
      <c r="U77" s="34"/>
    </row>
    <row r="78" spans="7:21" s="12" customFormat="1" x14ac:dyDescent="0.25">
      <c r="G78" s="34"/>
      <c r="U78" s="34"/>
    </row>
    <row r="79" spans="7:21" s="12" customFormat="1" x14ac:dyDescent="0.25">
      <c r="G79" s="34"/>
      <c r="U79" s="34"/>
    </row>
    <row r="80" spans="7:21" s="12" customFormat="1" x14ac:dyDescent="0.25">
      <c r="G80" s="34"/>
      <c r="U80" s="34"/>
    </row>
    <row r="81" spans="7:21" s="12" customFormat="1" x14ac:dyDescent="0.25">
      <c r="G81" s="34"/>
      <c r="U81" s="34"/>
    </row>
    <row r="82" spans="7:21" s="12" customFormat="1" x14ac:dyDescent="0.25">
      <c r="G82" s="34"/>
      <c r="U82" s="34"/>
    </row>
    <row r="83" spans="7:21" s="12" customFormat="1" x14ac:dyDescent="0.25">
      <c r="G83" s="34"/>
      <c r="U83" s="34"/>
    </row>
    <row r="84" spans="7:21" s="12" customFormat="1" x14ac:dyDescent="0.25">
      <c r="G84" s="34"/>
      <c r="U84" s="34"/>
    </row>
    <row r="85" spans="7:21" s="12" customFormat="1" x14ac:dyDescent="0.25">
      <c r="G85" s="34"/>
      <c r="U85" s="34"/>
    </row>
    <row r="86" spans="7:21" s="12" customFormat="1" x14ac:dyDescent="0.25">
      <c r="G86" s="34"/>
      <c r="U86" s="34"/>
    </row>
    <row r="87" spans="7:21" s="12" customFormat="1" x14ac:dyDescent="0.25">
      <c r="G87" s="34"/>
      <c r="U87" s="34"/>
    </row>
    <row r="88" spans="7:21" s="12" customFormat="1" x14ac:dyDescent="0.25">
      <c r="G88" s="34"/>
      <c r="U88" s="34"/>
    </row>
    <row r="89" spans="7:21" s="12" customFormat="1" x14ac:dyDescent="0.25">
      <c r="G89" s="34"/>
      <c r="U89" s="34"/>
    </row>
    <row r="90" spans="7:21" s="12" customFormat="1" x14ac:dyDescent="0.25">
      <c r="G90" s="34"/>
      <c r="U90" s="34"/>
    </row>
    <row r="91" spans="7:21" s="12" customFormat="1" x14ac:dyDescent="0.25">
      <c r="G91" s="34"/>
      <c r="U91" s="34"/>
    </row>
    <row r="92" spans="7:21" s="12" customFormat="1" x14ac:dyDescent="0.25">
      <c r="G92" s="34"/>
      <c r="U92" s="34"/>
    </row>
    <row r="93" spans="7:21" s="12" customFormat="1" x14ac:dyDescent="0.25">
      <c r="G93" s="34"/>
      <c r="U93" s="34"/>
    </row>
    <row r="94" spans="7:21" s="12" customFormat="1" x14ac:dyDescent="0.25">
      <c r="G94" s="34"/>
      <c r="U94" s="34"/>
    </row>
    <row r="95" spans="7:21" s="12" customFormat="1" x14ac:dyDescent="0.25">
      <c r="G95" s="34"/>
      <c r="U95" s="34"/>
    </row>
    <row r="96" spans="7:21" s="12" customFormat="1" x14ac:dyDescent="0.25">
      <c r="G96" s="34"/>
      <c r="U96" s="34"/>
    </row>
    <row r="97" spans="7:21" s="12" customFormat="1" x14ac:dyDescent="0.25">
      <c r="G97" s="34"/>
      <c r="U97" s="34"/>
    </row>
    <row r="98" spans="7:21" s="12" customFormat="1" x14ac:dyDescent="0.25">
      <c r="G98" s="34"/>
      <c r="U98" s="34"/>
    </row>
    <row r="99" spans="7:21" s="12" customFormat="1" x14ac:dyDescent="0.25">
      <c r="G99" s="34"/>
      <c r="U99" s="34"/>
    </row>
    <row r="100" spans="7:21" s="12" customFormat="1" x14ac:dyDescent="0.25">
      <c r="G100" s="34"/>
      <c r="U100" s="34"/>
    </row>
    <row r="101" spans="7:21" s="12" customFormat="1" x14ac:dyDescent="0.25">
      <c r="G101" s="34"/>
      <c r="U101" s="34"/>
    </row>
    <row r="102" spans="7:21" s="12" customFormat="1" x14ac:dyDescent="0.25">
      <c r="G102" s="34"/>
      <c r="U102" s="34"/>
    </row>
    <row r="103" spans="7:21" s="12" customFormat="1" x14ac:dyDescent="0.25">
      <c r="G103" s="34"/>
      <c r="U103" s="34"/>
    </row>
    <row r="104" spans="7:21" s="12" customFormat="1" x14ac:dyDescent="0.25">
      <c r="G104" s="34"/>
      <c r="U104" s="34"/>
    </row>
    <row r="105" spans="7:21" s="12" customFormat="1" x14ac:dyDescent="0.25">
      <c r="G105" s="34"/>
      <c r="U105" s="34"/>
    </row>
    <row r="106" spans="7:21" s="12" customFormat="1" x14ac:dyDescent="0.25">
      <c r="G106" s="34"/>
      <c r="U106" s="34"/>
    </row>
    <row r="107" spans="7:21" s="12" customFormat="1" x14ac:dyDescent="0.25">
      <c r="G107" s="34"/>
      <c r="U107" s="34"/>
    </row>
    <row r="108" spans="7:21" s="12" customFormat="1" x14ac:dyDescent="0.25">
      <c r="G108" s="34"/>
      <c r="U108" s="34"/>
    </row>
    <row r="109" spans="7:21" s="12" customFormat="1" x14ac:dyDescent="0.25">
      <c r="G109" s="34"/>
      <c r="U109" s="34"/>
    </row>
    <row r="110" spans="7:21" s="12" customFormat="1" x14ac:dyDescent="0.25">
      <c r="G110" s="34"/>
      <c r="U110" s="34"/>
    </row>
    <row r="111" spans="7:21" s="12" customFormat="1" x14ac:dyDescent="0.25">
      <c r="G111" s="34"/>
      <c r="U111" s="34"/>
    </row>
    <row r="112" spans="7:21" s="12" customFormat="1" x14ac:dyDescent="0.25">
      <c r="G112" s="34"/>
      <c r="U112" s="34"/>
    </row>
    <row r="113" spans="7:21" s="12" customFormat="1" x14ac:dyDescent="0.25">
      <c r="G113" s="34"/>
      <c r="U113" s="34"/>
    </row>
    <row r="114" spans="7:21" s="12" customFormat="1" x14ac:dyDescent="0.25">
      <c r="G114" s="34"/>
      <c r="U114" s="34"/>
    </row>
    <row r="115" spans="7:21" s="12" customFormat="1" x14ac:dyDescent="0.25">
      <c r="G115" s="34"/>
      <c r="U115" s="34"/>
    </row>
    <row r="116" spans="7:21" s="12" customFormat="1" x14ac:dyDescent="0.25">
      <c r="G116" s="34"/>
      <c r="U116" s="34"/>
    </row>
    <row r="117" spans="7:21" s="12" customFormat="1" x14ac:dyDescent="0.25">
      <c r="G117" s="34"/>
      <c r="U117" s="34"/>
    </row>
    <row r="118" spans="7:21" s="12" customFormat="1" x14ac:dyDescent="0.25">
      <c r="G118" s="34"/>
      <c r="U118" s="34"/>
    </row>
    <row r="119" spans="7:21" s="12" customFormat="1" x14ac:dyDescent="0.25">
      <c r="G119" s="34"/>
      <c r="U119" s="34"/>
    </row>
    <row r="120" spans="7:21" s="12" customFormat="1" x14ac:dyDescent="0.25">
      <c r="G120" s="34"/>
      <c r="U120" s="34"/>
    </row>
    <row r="121" spans="7:21" s="12" customFormat="1" x14ac:dyDescent="0.25">
      <c r="G121" s="34"/>
      <c r="U121" s="34"/>
    </row>
    <row r="122" spans="7:21" s="12" customFormat="1" x14ac:dyDescent="0.25">
      <c r="G122" s="34"/>
      <c r="U122" s="34"/>
    </row>
    <row r="123" spans="7:21" s="12" customFormat="1" x14ac:dyDescent="0.25">
      <c r="G123" s="34"/>
      <c r="U123" s="34"/>
    </row>
    <row r="124" spans="7:21" s="12" customFormat="1" x14ac:dyDescent="0.25">
      <c r="G124" s="34"/>
      <c r="U124" s="34"/>
    </row>
    <row r="125" spans="7:21" s="12" customFormat="1" x14ac:dyDescent="0.25">
      <c r="G125" s="34"/>
      <c r="U125" s="34"/>
    </row>
    <row r="126" spans="7:21" s="12" customFormat="1" x14ac:dyDescent="0.25">
      <c r="G126" s="34"/>
      <c r="U126" s="34"/>
    </row>
    <row r="127" spans="7:21" s="12" customFormat="1" x14ac:dyDescent="0.25">
      <c r="G127" s="34"/>
      <c r="U127" s="34"/>
    </row>
    <row r="128" spans="7:21" s="12" customFormat="1" x14ac:dyDescent="0.25">
      <c r="G128" s="34"/>
      <c r="U128" s="34"/>
    </row>
    <row r="129" spans="7:21" s="12" customFormat="1" x14ac:dyDescent="0.25">
      <c r="G129" s="34"/>
      <c r="U129" s="34"/>
    </row>
    <row r="130" spans="7:21" s="12" customFormat="1" x14ac:dyDescent="0.25">
      <c r="G130" s="34"/>
      <c r="U130" s="34"/>
    </row>
    <row r="131" spans="7:21" s="12" customFormat="1" x14ac:dyDescent="0.25">
      <c r="G131" s="34"/>
      <c r="U131" s="34"/>
    </row>
    <row r="132" spans="7:21" s="12" customFormat="1" x14ac:dyDescent="0.25">
      <c r="G132" s="34"/>
      <c r="U132" s="34"/>
    </row>
    <row r="133" spans="7:21" s="12" customFormat="1" x14ac:dyDescent="0.25">
      <c r="G133" s="34"/>
      <c r="U133" s="34"/>
    </row>
    <row r="134" spans="7:21" s="12" customFormat="1" x14ac:dyDescent="0.25">
      <c r="G134" s="34"/>
      <c r="U134" s="34"/>
    </row>
    <row r="135" spans="7:21" s="12" customFormat="1" x14ac:dyDescent="0.25">
      <c r="G135" s="34"/>
      <c r="U135" s="34"/>
    </row>
    <row r="136" spans="7:21" s="12" customFormat="1" x14ac:dyDescent="0.25">
      <c r="G136" s="34"/>
      <c r="U136" s="34"/>
    </row>
    <row r="137" spans="7:21" s="12" customFormat="1" x14ac:dyDescent="0.25">
      <c r="G137" s="34"/>
      <c r="U137" s="34"/>
    </row>
    <row r="138" spans="7:21" s="12" customFormat="1" x14ac:dyDescent="0.25">
      <c r="G138" s="34"/>
      <c r="U138" s="34"/>
    </row>
    <row r="139" spans="7:21" s="12" customFormat="1" x14ac:dyDescent="0.25">
      <c r="G139" s="34"/>
      <c r="U139" s="34"/>
    </row>
    <row r="140" spans="7:21" s="12" customFormat="1" x14ac:dyDescent="0.25">
      <c r="G140" s="34"/>
      <c r="U140" s="34"/>
    </row>
    <row r="141" spans="7:21" s="12" customFormat="1" x14ac:dyDescent="0.25">
      <c r="G141" s="34"/>
      <c r="U141" s="34"/>
    </row>
    <row r="142" spans="7:21" s="12" customFormat="1" x14ac:dyDescent="0.25">
      <c r="G142" s="34"/>
      <c r="U142" s="34"/>
    </row>
    <row r="143" spans="7:21" s="12" customFormat="1" x14ac:dyDescent="0.25">
      <c r="G143" s="34"/>
      <c r="U143" s="34"/>
    </row>
    <row r="144" spans="7:21" s="12" customFormat="1" x14ac:dyDescent="0.25">
      <c r="G144" s="34"/>
      <c r="U144" s="34"/>
    </row>
    <row r="145" spans="7:21" s="12" customFormat="1" x14ac:dyDescent="0.25">
      <c r="G145" s="34"/>
      <c r="U145" s="34"/>
    </row>
    <row r="146" spans="7:21" s="12" customFormat="1" x14ac:dyDescent="0.25">
      <c r="G146" s="34"/>
      <c r="U146" s="34"/>
    </row>
    <row r="147" spans="7:21" s="12" customFormat="1" x14ac:dyDescent="0.25">
      <c r="G147" s="34"/>
      <c r="U147" s="34"/>
    </row>
    <row r="148" spans="7:21" s="12" customFormat="1" x14ac:dyDescent="0.25">
      <c r="G148" s="34"/>
      <c r="U148" s="34"/>
    </row>
    <row r="149" spans="7:21" s="12" customFormat="1" x14ac:dyDescent="0.25">
      <c r="G149" s="34"/>
      <c r="U149" s="34"/>
    </row>
    <row r="150" spans="7:21" s="12" customFormat="1" x14ac:dyDescent="0.25">
      <c r="G150" s="34"/>
      <c r="U150" s="34"/>
    </row>
    <row r="151" spans="7:21" s="12" customFormat="1" x14ac:dyDescent="0.25">
      <c r="G151" s="34"/>
      <c r="U151" s="34"/>
    </row>
    <row r="152" spans="7:21" s="12" customFormat="1" x14ac:dyDescent="0.25">
      <c r="G152" s="34"/>
      <c r="U152" s="34"/>
    </row>
    <row r="153" spans="7:21" s="12" customFormat="1" x14ac:dyDescent="0.25">
      <c r="G153" s="34"/>
      <c r="U153" s="34"/>
    </row>
    <row r="154" spans="7:21" s="12" customFormat="1" x14ac:dyDescent="0.25">
      <c r="G154" s="34"/>
      <c r="U154" s="34"/>
    </row>
    <row r="155" spans="7:21" s="12" customFormat="1" x14ac:dyDescent="0.25">
      <c r="G155" s="34"/>
      <c r="U155" s="34"/>
    </row>
    <row r="156" spans="7:21" s="12" customFormat="1" x14ac:dyDescent="0.25">
      <c r="G156" s="34"/>
      <c r="U156" s="34"/>
    </row>
    <row r="157" spans="7:21" s="12" customFormat="1" x14ac:dyDescent="0.25">
      <c r="G157" s="34"/>
      <c r="U157" s="34"/>
    </row>
    <row r="158" spans="7:21" s="12" customFormat="1" x14ac:dyDescent="0.25">
      <c r="G158" s="34"/>
      <c r="U158" s="34"/>
    </row>
    <row r="159" spans="7:21" s="12" customFormat="1" x14ac:dyDescent="0.25">
      <c r="G159" s="34"/>
      <c r="U159" s="34"/>
    </row>
    <row r="160" spans="7:21" s="12" customFormat="1" x14ac:dyDescent="0.25">
      <c r="G160" s="34"/>
      <c r="U160" s="34"/>
    </row>
    <row r="161" spans="7:21" s="12" customFormat="1" x14ac:dyDescent="0.25">
      <c r="G161" s="34"/>
      <c r="U161" s="34"/>
    </row>
    <row r="162" spans="7:21" s="12" customFormat="1" x14ac:dyDescent="0.25">
      <c r="G162" s="34"/>
      <c r="U162" s="34"/>
    </row>
    <row r="163" spans="7:21" s="12" customFormat="1" x14ac:dyDescent="0.25">
      <c r="G163" s="34"/>
      <c r="U163" s="34"/>
    </row>
    <row r="164" spans="7:21" s="12" customFormat="1" x14ac:dyDescent="0.25">
      <c r="G164" s="34"/>
      <c r="U164" s="34"/>
    </row>
    <row r="165" spans="7:21" s="12" customFormat="1" x14ac:dyDescent="0.25">
      <c r="G165" s="34"/>
      <c r="U165" s="34"/>
    </row>
    <row r="166" spans="7:21" s="12" customFormat="1" x14ac:dyDescent="0.25">
      <c r="G166" s="34"/>
      <c r="U166" s="34"/>
    </row>
    <row r="167" spans="7:21" s="12" customFormat="1" x14ac:dyDescent="0.25">
      <c r="G167" s="34"/>
      <c r="U167" s="34"/>
    </row>
    <row r="168" spans="7:21" s="12" customFormat="1" x14ac:dyDescent="0.25">
      <c r="G168" s="34"/>
      <c r="U168" s="34"/>
    </row>
    <row r="169" spans="7:21" s="12" customFormat="1" x14ac:dyDescent="0.25">
      <c r="G169" s="34"/>
      <c r="U169" s="34"/>
    </row>
    <row r="170" spans="7:21" s="12" customFormat="1" x14ac:dyDescent="0.25">
      <c r="G170" s="34"/>
      <c r="U170" s="34"/>
    </row>
    <row r="171" spans="7:21" s="12" customFormat="1" x14ac:dyDescent="0.25">
      <c r="G171" s="34"/>
      <c r="U171" s="34"/>
    </row>
    <row r="172" spans="7:21" s="12" customFormat="1" x14ac:dyDescent="0.25">
      <c r="G172" s="34"/>
      <c r="U172" s="34"/>
    </row>
    <row r="173" spans="7:21" s="12" customFormat="1" x14ac:dyDescent="0.25">
      <c r="G173" s="34"/>
      <c r="U173" s="34"/>
    </row>
    <row r="174" spans="7:21" s="12" customFormat="1" x14ac:dyDescent="0.25">
      <c r="G174" s="34"/>
      <c r="U174" s="34"/>
    </row>
    <row r="175" spans="7:21" s="12" customFormat="1" x14ac:dyDescent="0.25">
      <c r="G175" s="34"/>
      <c r="U175" s="34"/>
    </row>
    <row r="176" spans="7:21" s="12" customFormat="1" x14ac:dyDescent="0.25">
      <c r="G176" s="34"/>
      <c r="U176" s="34"/>
    </row>
    <row r="177" spans="7:21" s="12" customFormat="1" x14ac:dyDescent="0.25">
      <c r="G177" s="34"/>
      <c r="U177" s="34"/>
    </row>
    <row r="178" spans="7:21" s="12" customFormat="1" x14ac:dyDescent="0.25">
      <c r="G178" s="34"/>
      <c r="U178" s="34"/>
    </row>
    <row r="179" spans="7:21" s="12" customFormat="1" x14ac:dyDescent="0.25">
      <c r="G179" s="34"/>
      <c r="U179" s="34"/>
    </row>
    <row r="180" spans="7:21" s="12" customFormat="1" x14ac:dyDescent="0.25">
      <c r="G180" s="34"/>
      <c r="U180" s="34"/>
    </row>
    <row r="181" spans="7:21" s="12" customFormat="1" x14ac:dyDescent="0.25">
      <c r="G181" s="34"/>
      <c r="U181" s="34"/>
    </row>
    <row r="182" spans="7:21" s="12" customFormat="1" x14ac:dyDescent="0.25">
      <c r="G182" s="34"/>
      <c r="U182" s="34"/>
    </row>
    <row r="183" spans="7:21" s="12" customFormat="1" x14ac:dyDescent="0.25">
      <c r="G183" s="34"/>
      <c r="U183" s="34"/>
    </row>
    <row r="184" spans="7:21" s="12" customFormat="1" x14ac:dyDescent="0.25">
      <c r="G184" s="34"/>
      <c r="U184" s="34"/>
    </row>
    <row r="185" spans="7:21" s="12" customFormat="1" x14ac:dyDescent="0.25">
      <c r="G185" s="34"/>
      <c r="U185" s="34"/>
    </row>
    <row r="186" spans="7:21" s="12" customFormat="1" x14ac:dyDescent="0.25">
      <c r="G186" s="34"/>
      <c r="U186" s="34"/>
    </row>
    <row r="187" spans="7:21" s="12" customFormat="1" x14ac:dyDescent="0.25">
      <c r="G187" s="34"/>
      <c r="U187" s="34"/>
    </row>
    <row r="188" spans="7:21" s="12" customFormat="1" x14ac:dyDescent="0.25">
      <c r="G188" s="34"/>
      <c r="U188" s="34"/>
    </row>
    <row r="189" spans="7:21" s="12" customFormat="1" x14ac:dyDescent="0.25">
      <c r="G189" s="34"/>
      <c r="U189" s="34"/>
    </row>
    <row r="190" spans="7:21" s="12" customFormat="1" x14ac:dyDescent="0.25">
      <c r="G190" s="34"/>
      <c r="U190" s="34"/>
    </row>
    <row r="191" spans="7:21" s="12" customFormat="1" x14ac:dyDescent="0.25">
      <c r="G191" s="34"/>
      <c r="U191" s="34"/>
    </row>
    <row r="192" spans="7:21" s="12" customFormat="1" x14ac:dyDescent="0.25">
      <c r="G192" s="34"/>
      <c r="U192" s="34"/>
    </row>
    <row r="193" spans="7:21" s="12" customFormat="1" x14ac:dyDescent="0.25">
      <c r="G193" s="34"/>
      <c r="U193" s="34"/>
    </row>
    <row r="194" spans="7:21" s="12" customFormat="1" x14ac:dyDescent="0.25">
      <c r="G194" s="34"/>
      <c r="U194" s="34"/>
    </row>
    <row r="195" spans="7:21" s="12" customFormat="1" x14ac:dyDescent="0.25">
      <c r="G195" s="34"/>
      <c r="U195" s="34"/>
    </row>
    <row r="196" spans="7:21" s="12" customFormat="1" x14ac:dyDescent="0.25">
      <c r="G196" s="34"/>
      <c r="U196" s="34"/>
    </row>
    <row r="197" spans="7:21" s="12" customFormat="1" x14ac:dyDescent="0.25">
      <c r="G197" s="34"/>
      <c r="U197" s="34"/>
    </row>
    <row r="198" spans="7:21" s="12" customFormat="1" x14ac:dyDescent="0.25">
      <c r="G198" s="34"/>
      <c r="U198" s="34"/>
    </row>
    <row r="199" spans="7:21" s="12" customFormat="1" x14ac:dyDescent="0.25">
      <c r="G199" s="34"/>
      <c r="U199" s="34"/>
    </row>
    <row r="200" spans="7:21" s="12" customFormat="1" x14ac:dyDescent="0.25">
      <c r="G200" s="34"/>
      <c r="U200" s="34"/>
    </row>
    <row r="201" spans="7:21" s="12" customFormat="1" x14ac:dyDescent="0.25">
      <c r="G201" s="34"/>
      <c r="U201" s="34"/>
    </row>
    <row r="202" spans="7:21" s="12" customFormat="1" x14ac:dyDescent="0.25">
      <c r="G202" s="34"/>
      <c r="U202" s="34"/>
    </row>
    <row r="203" spans="7:21" s="12" customFormat="1" x14ac:dyDescent="0.25">
      <c r="G203" s="34"/>
      <c r="U203" s="34"/>
    </row>
    <row r="204" spans="7:21" s="12" customFormat="1" x14ac:dyDescent="0.25">
      <c r="G204" s="34"/>
      <c r="U204" s="34"/>
    </row>
    <row r="205" spans="7:21" s="12" customFormat="1" x14ac:dyDescent="0.25">
      <c r="G205" s="34"/>
      <c r="U205" s="34"/>
    </row>
    <row r="206" spans="7:21" s="12" customFormat="1" x14ac:dyDescent="0.25">
      <c r="G206" s="34"/>
      <c r="U206" s="34"/>
    </row>
    <row r="207" spans="7:21" s="12" customFormat="1" x14ac:dyDescent="0.25">
      <c r="G207" s="34"/>
      <c r="U207" s="34"/>
    </row>
    <row r="208" spans="7:21" s="12" customFormat="1" x14ac:dyDescent="0.25">
      <c r="G208" s="34"/>
      <c r="U208" s="34"/>
    </row>
    <row r="209" spans="7:21" s="12" customFormat="1" x14ac:dyDescent="0.25">
      <c r="G209" s="34"/>
      <c r="U209" s="34"/>
    </row>
    <row r="210" spans="7:21" s="12" customFormat="1" x14ac:dyDescent="0.25">
      <c r="G210" s="34"/>
      <c r="U210" s="34"/>
    </row>
    <row r="211" spans="7:21" s="12" customFormat="1" x14ac:dyDescent="0.25">
      <c r="G211" s="34"/>
      <c r="U211" s="34"/>
    </row>
    <row r="212" spans="7:21" s="12" customFormat="1" x14ac:dyDescent="0.25">
      <c r="G212" s="34"/>
      <c r="U212" s="34"/>
    </row>
    <row r="213" spans="7:21" s="12" customFormat="1" x14ac:dyDescent="0.25">
      <c r="G213" s="34"/>
      <c r="U213" s="34"/>
    </row>
    <row r="214" spans="7:21" s="12" customFormat="1" x14ac:dyDescent="0.25">
      <c r="G214" s="34"/>
      <c r="U214" s="34"/>
    </row>
    <row r="215" spans="7:21" s="12" customFormat="1" x14ac:dyDescent="0.25">
      <c r="G215" s="34"/>
      <c r="U215" s="34"/>
    </row>
    <row r="216" spans="7:21" s="12" customFormat="1" x14ac:dyDescent="0.25">
      <c r="G216" s="34"/>
      <c r="U216" s="34"/>
    </row>
    <row r="217" spans="7:21" s="12" customFormat="1" x14ac:dyDescent="0.25">
      <c r="G217" s="34"/>
      <c r="U217" s="34"/>
    </row>
    <row r="218" spans="7:21" s="12" customFormat="1" x14ac:dyDescent="0.25">
      <c r="G218" s="34"/>
      <c r="U218" s="34"/>
    </row>
    <row r="219" spans="7:21" s="12" customFormat="1" x14ac:dyDescent="0.25">
      <c r="G219" s="34"/>
      <c r="U219" s="34"/>
    </row>
    <row r="220" spans="7:21" s="12" customFormat="1" x14ac:dyDescent="0.25">
      <c r="G220" s="34"/>
      <c r="U220" s="34"/>
    </row>
    <row r="221" spans="7:21" s="12" customFormat="1" x14ac:dyDescent="0.25">
      <c r="G221" s="34"/>
      <c r="U221" s="34"/>
    </row>
    <row r="222" spans="7:21" s="12" customFormat="1" x14ac:dyDescent="0.25">
      <c r="G222" s="34"/>
      <c r="U222" s="34"/>
    </row>
    <row r="223" spans="7:21" s="12" customFormat="1" x14ac:dyDescent="0.25">
      <c r="G223" s="34"/>
      <c r="U223" s="34"/>
    </row>
    <row r="224" spans="7:21" s="12" customFormat="1" x14ac:dyDescent="0.25">
      <c r="G224" s="34"/>
      <c r="U224" s="34"/>
    </row>
    <row r="225" spans="7:21" s="12" customFormat="1" x14ac:dyDescent="0.25">
      <c r="G225" s="34"/>
      <c r="U225" s="34"/>
    </row>
    <row r="226" spans="7:21" s="12" customFormat="1" x14ac:dyDescent="0.25">
      <c r="G226" s="34"/>
      <c r="U226" s="34"/>
    </row>
    <row r="227" spans="7:21" s="12" customFormat="1" x14ac:dyDescent="0.25">
      <c r="G227" s="34"/>
      <c r="U227" s="34"/>
    </row>
    <row r="228" spans="7:21" s="12" customFormat="1" x14ac:dyDescent="0.25">
      <c r="G228" s="34"/>
      <c r="U228" s="34"/>
    </row>
    <row r="229" spans="7:21" s="12" customFormat="1" x14ac:dyDescent="0.25">
      <c r="G229" s="34"/>
      <c r="U229" s="34"/>
    </row>
    <row r="230" spans="7:21" s="12" customFormat="1" x14ac:dyDescent="0.25">
      <c r="G230" s="34"/>
      <c r="U230" s="34"/>
    </row>
    <row r="231" spans="7:21" s="12" customFormat="1" x14ac:dyDescent="0.25">
      <c r="G231" s="34"/>
      <c r="U231" s="34"/>
    </row>
    <row r="232" spans="7:21" s="12" customFormat="1" x14ac:dyDescent="0.25">
      <c r="G232" s="34"/>
      <c r="U232" s="34"/>
    </row>
    <row r="233" spans="7:21" s="12" customFormat="1" x14ac:dyDescent="0.25">
      <c r="G233" s="34"/>
      <c r="U233" s="34"/>
    </row>
    <row r="234" spans="7:21" s="12" customFormat="1" x14ac:dyDescent="0.25">
      <c r="G234" s="34"/>
      <c r="U234" s="34"/>
    </row>
    <row r="235" spans="7:21" s="12" customFormat="1" x14ac:dyDescent="0.25">
      <c r="G235" s="34"/>
      <c r="U235" s="34"/>
    </row>
    <row r="236" spans="7:21" s="12" customFormat="1" x14ac:dyDescent="0.25">
      <c r="G236" s="34"/>
      <c r="U236" s="34"/>
    </row>
    <row r="237" spans="7:21" s="12" customFormat="1" x14ac:dyDescent="0.25">
      <c r="G237" s="34"/>
      <c r="U237" s="34"/>
    </row>
    <row r="238" spans="7:21" s="12" customFormat="1" x14ac:dyDescent="0.25">
      <c r="G238" s="34"/>
      <c r="U238" s="34"/>
    </row>
    <row r="239" spans="7:21" s="12" customFormat="1" x14ac:dyDescent="0.25">
      <c r="G239" s="34"/>
      <c r="U239" s="34"/>
    </row>
    <row r="240" spans="7:21" s="12" customFormat="1" x14ac:dyDescent="0.25">
      <c r="G240" s="34"/>
      <c r="U240" s="34"/>
    </row>
    <row r="241" spans="7:21" s="12" customFormat="1" x14ac:dyDescent="0.25">
      <c r="G241" s="34"/>
      <c r="U241" s="34"/>
    </row>
    <row r="242" spans="7:21" s="12" customFormat="1" x14ac:dyDescent="0.25">
      <c r="G242" s="34"/>
      <c r="U242" s="34"/>
    </row>
    <row r="243" spans="7:21" s="12" customFormat="1" x14ac:dyDescent="0.25">
      <c r="G243" s="34"/>
      <c r="U243" s="34"/>
    </row>
    <row r="244" spans="7:21" s="12" customFormat="1" x14ac:dyDescent="0.25">
      <c r="G244" s="34"/>
      <c r="U244" s="34"/>
    </row>
    <row r="245" spans="7:21" s="12" customFormat="1" x14ac:dyDescent="0.25">
      <c r="G245" s="34"/>
      <c r="U245" s="34"/>
    </row>
    <row r="246" spans="7:21" s="12" customFormat="1" x14ac:dyDescent="0.25">
      <c r="G246" s="34"/>
      <c r="U246" s="34"/>
    </row>
    <row r="247" spans="7:21" s="12" customFormat="1" x14ac:dyDescent="0.25">
      <c r="G247" s="34"/>
      <c r="U247" s="34"/>
    </row>
    <row r="248" spans="7:21" s="12" customFormat="1" x14ac:dyDescent="0.25">
      <c r="G248" s="34"/>
      <c r="U248" s="34"/>
    </row>
    <row r="249" spans="7:21" s="12" customFormat="1" x14ac:dyDescent="0.25">
      <c r="G249" s="34"/>
      <c r="U249" s="34"/>
    </row>
    <row r="250" spans="7:21" s="12" customFormat="1" x14ac:dyDescent="0.25">
      <c r="G250" s="34"/>
      <c r="U250" s="34"/>
    </row>
    <row r="251" spans="7:21" s="12" customFormat="1" x14ac:dyDescent="0.25">
      <c r="G251" s="34"/>
      <c r="U251" s="34"/>
    </row>
    <row r="252" spans="7:21" s="12" customFormat="1" x14ac:dyDescent="0.25">
      <c r="G252" s="34"/>
      <c r="U252" s="34"/>
    </row>
    <row r="253" spans="7:21" s="12" customFormat="1" x14ac:dyDescent="0.25">
      <c r="G253" s="34"/>
      <c r="U253" s="34"/>
    </row>
    <row r="254" spans="7:21" s="12" customFormat="1" x14ac:dyDescent="0.25">
      <c r="G254" s="34"/>
      <c r="U254" s="34"/>
    </row>
    <row r="255" spans="7:21" s="12" customFormat="1" x14ac:dyDescent="0.25">
      <c r="G255" s="34"/>
      <c r="U255" s="34"/>
    </row>
    <row r="256" spans="7:21" s="12" customFormat="1" x14ac:dyDescent="0.25">
      <c r="G256" s="34"/>
      <c r="U256" s="34"/>
    </row>
    <row r="257" spans="7:21" s="12" customFormat="1" x14ac:dyDescent="0.25">
      <c r="G257" s="34"/>
      <c r="U257" s="34"/>
    </row>
    <row r="258" spans="7:21" s="12" customFormat="1" x14ac:dyDescent="0.25">
      <c r="G258" s="34"/>
      <c r="U258" s="34"/>
    </row>
    <row r="259" spans="7:21" s="12" customFormat="1" x14ac:dyDescent="0.25">
      <c r="G259" s="34"/>
      <c r="U259" s="34"/>
    </row>
    <row r="260" spans="7:21" s="12" customFormat="1" x14ac:dyDescent="0.25">
      <c r="G260" s="34"/>
      <c r="U260" s="34"/>
    </row>
    <row r="261" spans="7:21" s="12" customFormat="1" x14ac:dyDescent="0.25">
      <c r="G261" s="34"/>
      <c r="U261" s="34"/>
    </row>
  </sheetData>
  <sortState xmlns:xlrd2="http://schemas.microsoft.com/office/spreadsheetml/2017/richdata2" ref="A7:A13">
    <sortCondition ref="A6"/>
  </sortState>
  <mergeCells count="8">
    <mergeCell ref="A1:A2"/>
    <mergeCell ref="A3:A5"/>
    <mergeCell ref="G4:R4"/>
    <mergeCell ref="S4:U4"/>
    <mergeCell ref="G3:U3"/>
    <mergeCell ref="B1:U1"/>
    <mergeCell ref="B2:U2"/>
    <mergeCell ref="B3:F4"/>
  </mergeCells>
  <pageMargins left="0.7" right="0.7" top="0.75" bottom="0.75" header="0.3" footer="0.3"/>
  <pageSetup paperSize="11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="110" zoomScaleNormal="110" workbookViewId="0">
      <pane xSplit="1" topLeftCell="C1" activePane="topRight" state="frozen"/>
      <selection pane="topRight" activeCell="K25" sqref="K25"/>
    </sheetView>
  </sheetViews>
  <sheetFormatPr defaultRowHeight="13.8" x14ac:dyDescent="0.25"/>
  <cols>
    <col min="1" max="1" width="28.77734375" style="15" bestFit="1" customWidth="1"/>
    <col min="2" max="2" width="9.109375" style="15" bestFit="1" customWidth="1"/>
    <col min="3" max="3" width="10.44140625" style="15" customWidth="1"/>
    <col min="4" max="4" width="10.5546875" style="15" customWidth="1"/>
    <col min="5" max="5" width="11" style="15" customWidth="1"/>
    <col min="6" max="6" width="11.77734375" style="18" customWidth="1"/>
    <col min="7" max="7" width="7.5546875" style="34" bestFit="1" customWidth="1"/>
    <col min="8" max="8" width="9.33203125" style="8" customWidth="1"/>
    <col min="9" max="9" width="8.88671875" style="8" bestFit="1" customWidth="1"/>
    <col min="10" max="10" width="7.5546875" style="8" bestFit="1" customWidth="1"/>
    <col min="11" max="21" width="7.5546875" style="15" bestFit="1" customWidth="1"/>
    <col min="22" max="202" width="9.109375" style="15"/>
    <col min="203" max="203" width="41" style="15" customWidth="1"/>
    <col min="204" max="210" width="9.109375" style="15" customWidth="1"/>
    <col min="211" max="211" width="10.5546875" style="15" customWidth="1"/>
    <col min="212" max="222" width="9.109375" style="15" customWidth="1"/>
    <col min="223" max="223" width="12.6640625" style="15" customWidth="1"/>
    <col min="224" max="224" width="13.109375" style="15" customWidth="1"/>
    <col min="225" max="260" width="9.109375" style="15" customWidth="1"/>
    <col min="261" max="266" width="11.109375" style="15" customWidth="1"/>
    <col min="267" max="267" width="10.6640625" style="15" customWidth="1"/>
    <col min="268" max="458" width="9.109375" style="15"/>
    <col min="459" max="459" width="41" style="15" customWidth="1"/>
    <col min="460" max="466" width="9.109375" style="15" customWidth="1"/>
    <col min="467" max="467" width="10.5546875" style="15" customWidth="1"/>
    <col min="468" max="478" width="9.109375" style="15" customWidth="1"/>
    <col min="479" max="479" width="12.6640625" style="15" customWidth="1"/>
    <col min="480" max="480" width="13.109375" style="15" customWidth="1"/>
    <col min="481" max="516" width="9.109375" style="15" customWidth="1"/>
    <col min="517" max="522" width="11.109375" style="15" customWidth="1"/>
    <col min="523" max="523" width="10.6640625" style="15" customWidth="1"/>
    <col min="524" max="714" width="9.109375" style="15"/>
    <col min="715" max="715" width="41" style="15" customWidth="1"/>
    <col min="716" max="722" width="9.109375" style="15" customWidth="1"/>
    <col min="723" max="723" width="10.5546875" style="15" customWidth="1"/>
    <col min="724" max="734" width="9.109375" style="15" customWidth="1"/>
    <col min="735" max="735" width="12.6640625" style="15" customWidth="1"/>
    <col min="736" max="736" width="13.109375" style="15" customWidth="1"/>
    <col min="737" max="772" width="9.109375" style="15" customWidth="1"/>
    <col min="773" max="778" width="11.109375" style="15" customWidth="1"/>
    <col min="779" max="779" width="10.6640625" style="15" customWidth="1"/>
    <col min="780" max="970" width="9.109375" style="15"/>
    <col min="971" max="971" width="41" style="15" customWidth="1"/>
    <col min="972" max="978" width="9.109375" style="15" customWidth="1"/>
    <col min="979" max="979" width="10.5546875" style="15" customWidth="1"/>
    <col min="980" max="990" width="9.109375" style="15" customWidth="1"/>
    <col min="991" max="991" width="12.6640625" style="15" customWidth="1"/>
    <col min="992" max="992" width="13.109375" style="15" customWidth="1"/>
    <col min="993" max="1028" width="9.109375" style="15" customWidth="1"/>
    <col min="1029" max="1034" width="11.109375" style="15" customWidth="1"/>
    <col min="1035" max="1035" width="10.6640625" style="15" customWidth="1"/>
    <col min="1036" max="1226" width="9.109375" style="15"/>
    <col min="1227" max="1227" width="41" style="15" customWidth="1"/>
    <col min="1228" max="1234" width="9.109375" style="15" customWidth="1"/>
    <col min="1235" max="1235" width="10.5546875" style="15" customWidth="1"/>
    <col min="1236" max="1246" width="9.109375" style="15" customWidth="1"/>
    <col min="1247" max="1247" width="12.6640625" style="15" customWidth="1"/>
    <col min="1248" max="1248" width="13.109375" style="15" customWidth="1"/>
    <col min="1249" max="1284" width="9.109375" style="15" customWidth="1"/>
    <col min="1285" max="1290" width="11.109375" style="15" customWidth="1"/>
    <col min="1291" max="1291" width="10.6640625" style="15" customWidth="1"/>
    <col min="1292" max="1482" width="9.109375" style="15"/>
    <col min="1483" max="1483" width="41" style="15" customWidth="1"/>
    <col min="1484" max="1490" width="9.109375" style="15" customWidth="1"/>
    <col min="1491" max="1491" width="10.5546875" style="15" customWidth="1"/>
    <col min="1492" max="1502" width="9.109375" style="15" customWidth="1"/>
    <col min="1503" max="1503" width="12.6640625" style="15" customWidth="1"/>
    <col min="1504" max="1504" width="13.109375" style="15" customWidth="1"/>
    <col min="1505" max="1540" width="9.109375" style="15" customWidth="1"/>
    <col min="1541" max="1546" width="11.109375" style="15" customWidth="1"/>
    <col min="1547" max="1547" width="10.6640625" style="15" customWidth="1"/>
    <col min="1548" max="1738" width="9.109375" style="15"/>
    <col min="1739" max="1739" width="41" style="15" customWidth="1"/>
    <col min="1740" max="1746" width="9.109375" style="15" customWidth="1"/>
    <col min="1747" max="1747" width="10.5546875" style="15" customWidth="1"/>
    <col min="1748" max="1758" width="9.109375" style="15" customWidth="1"/>
    <col min="1759" max="1759" width="12.6640625" style="15" customWidth="1"/>
    <col min="1760" max="1760" width="13.109375" style="15" customWidth="1"/>
    <col min="1761" max="1796" width="9.109375" style="15" customWidth="1"/>
    <col min="1797" max="1802" width="11.109375" style="15" customWidth="1"/>
    <col min="1803" max="1803" width="10.6640625" style="15" customWidth="1"/>
    <col min="1804" max="1994" width="9.109375" style="15"/>
    <col min="1995" max="1995" width="41" style="15" customWidth="1"/>
    <col min="1996" max="2002" width="9.109375" style="15" customWidth="1"/>
    <col min="2003" max="2003" width="10.5546875" style="15" customWidth="1"/>
    <col min="2004" max="2014" width="9.109375" style="15" customWidth="1"/>
    <col min="2015" max="2015" width="12.6640625" style="15" customWidth="1"/>
    <col min="2016" max="2016" width="13.109375" style="15" customWidth="1"/>
    <col min="2017" max="2052" width="9.109375" style="15" customWidth="1"/>
    <col min="2053" max="2058" width="11.109375" style="15" customWidth="1"/>
    <col min="2059" max="2059" width="10.6640625" style="15" customWidth="1"/>
    <col min="2060" max="2250" width="9.109375" style="15"/>
    <col min="2251" max="2251" width="41" style="15" customWidth="1"/>
    <col min="2252" max="2258" width="9.109375" style="15" customWidth="1"/>
    <col min="2259" max="2259" width="10.5546875" style="15" customWidth="1"/>
    <col min="2260" max="2270" width="9.109375" style="15" customWidth="1"/>
    <col min="2271" max="2271" width="12.6640625" style="15" customWidth="1"/>
    <col min="2272" max="2272" width="13.109375" style="15" customWidth="1"/>
    <col min="2273" max="2308" width="9.109375" style="15" customWidth="1"/>
    <col min="2309" max="2314" width="11.109375" style="15" customWidth="1"/>
    <col min="2315" max="2315" width="10.6640625" style="15" customWidth="1"/>
    <col min="2316" max="2506" width="9.109375" style="15"/>
    <col min="2507" max="2507" width="41" style="15" customWidth="1"/>
    <col min="2508" max="2514" width="9.109375" style="15" customWidth="1"/>
    <col min="2515" max="2515" width="10.5546875" style="15" customWidth="1"/>
    <col min="2516" max="2526" width="9.109375" style="15" customWidth="1"/>
    <col min="2527" max="2527" width="12.6640625" style="15" customWidth="1"/>
    <col min="2528" max="2528" width="13.109375" style="15" customWidth="1"/>
    <col min="2529" max="2564" width="9.109375" style="15" customWidth="1"/>
    <col min="2565" max="2570" width="11.109375" style="15" customWidth="1"/>
    <col min="2571" max="2571" width="10.6640625" style="15" customWidth="1"/>
    <col min="2572" max="2762" width="9.109375" style="15"/>
    <col min="2763" max="2763" width="41" style="15" customWidth="1"/>
    <col min="2764" max="2770" width="9.109375" style="15" customWidth="1"/>
    <col min="2771" max="2771" width="10.5546875" style="15" customWidth="1"/>
    <col min="2772" max="2782" width="9.109375" style="15" customWidth="1"/>
    <col min="2783" max="2783" width="12.6640625" style="15" customWidth="1"/>
    <col min="2784" max="2784" width="13.109375" style="15" customWidth="1"/>
    <col min="2785" max="2820" width="9.109375" style="15" customWidth="1"/>
    <col min="2821" max="2826" width="11.109375" style="15" customWidth="1"/>
    <col min="2827" max="2827" width="10.6640625" style="15" customWidth="1"/>
    <col min="2828" max="3018" width="9.109375" style="15"/>
    <col min="3019" max="3019" width="41" style="15" customWidth="1"/>
    <col min="3020" max="3026" width="9.109375" style="15" customWidth="1"/>
    <col min="3027" max="3027" width="10.5546875" style="15" customWidth="1"/>
    <col min="3028" max="3038" width="9.109375" style="15" customWidth="1"/>
    <col min="3039" max="3039" width="12.6640625" style="15" customWidth="1"/>
    <col min="3040" max="3040" width="13.109375" style="15" customWidth="1"/>
    <col min="3041" max="3076" width="9.109375" style="15" customWidth="1"/>
    <col min="3077" max="3082" width="11.109375" style="15" customWidth="1"/>
    <col min="3083" max="3083" width="10.6640625" style="15" customWidth="1"/>
    <col min="3084" max="3274" width="9.109375" style="15"/>
    <col min="3275" max="3275" width="41" style="15" customWidth="1"/>
    <col min="3276" max="3282" width="9.109375" style="15" customWidth="1"/>
    <col min="3283" max="3283" width="10.5546875" style="15" customWidth="1"/>
    <col min="3284" max="3294" width="9.109375" style="15" customWidth="1"/>
    <col min="3295" max="3295" width="12.6640625" style="15" customWidth="1"/>
    <col min="3296" max="3296" width="13.109375" style="15" customWidth="1"/>
    <col min="3297" max="3332" width="9.109375" style="15" customWidth="1"/>
    <col min="3333" max="3338" width="11.109375" style="15" customWidth="1"/>
    <col min="3339" max="3339" width="10.6640625" style="15" customWidth="1"/>
    <col min="3340" max="3530" width="9.109375" style="15"/>
    <col min="3531" max="3531" width="41" style="15" customWidth="1"/>
    <col min="3532" max="3538" width="9.109375" style="15" customWidth="1"/>
    <col min="3539" max="3539" width="10.5546875" style="15" customWidth="1"/>
    <col min="3540" max="3550" width="9.109375" style="15" customWidth="1"/>
    <col min="3551" max="3551" width="12.6640625" style="15" customWidth="1"/>
    <col min="3552" max="3552" width="13.109375" style="15" customWidth="1"/>
    <col min="3553" max="3588" width="9.109375" style="15" customWidth="1"/>
    <col min="3589" max="3594" width="11.109375" style="15" customWidth="1"/>
    <col min="3595" max="3595" width="10.6640625" style="15" customWidth="1"/>
    <col min="3596" max="3786" width="9.109375" style="15"/>
    <col min="3787" max="3787" width="41" style="15" customWidth="1"/>
    <col min="3788" max="3794" width="9.109375" style="15" customWidth="1"/>
    <col min="3795" max="3795" width="10.5546875" style="15" customWidth="1"/>
    <col min="3796" max="3806" width="9.109375" style="15" customWidth="1"/>
    <col min="3807" max="3807" width="12.6640625" style="15" customWidth="1"/>
    <col min="3808" max="3808" width="13.109375" style="15" customWidth="1"/>
    <col min="3809" max="3844" width="9.109375" style="15" customWidth="1"/>
    <col min="3845" max="3850" width="11.109375" style="15" customWidth="1"/>
    <col min="3851" max="3851" width="10.6640625" style="15" customWidth="1"/>
    <col min="3852" max="4042" width="9.109375" style="15"/>
    <col min="4043" max="4043" width="41" style="15" customWidth="1"/>
    <col min="4044" max="4050" width="9.109375" style="15" customWidth="1"/>
    <col min="4051" max="4051" width="10.5546875" style="15" customWidth="1"/>
    <col min="4052" max="4062" width="9.109375" style="15" customWidth="1"/>
    <col min="4063" max="4063" width="12.6640625" style="15" customWidth="1"/>
    <col min="4064" max="4064" width="13.109375" style="15" customWidth="1"/>
    <col min="4065" max="4100" width="9.109375" style="15" customWidth="1"/>
    <col min="4101" max="4106" width="11.109375" style="15" customWidth="1"/>
    <col min="4107" max="4107" width="10.6640625" style="15" customWidth="1"/>
    <col min="4108" max="4298" width="9.109375" style="15"/>
    <col min="4299" max="4299" width="41" style="15" customWidth="1"/>
    <col min="4300" max="4306" width="9.109375" style="15" customWidth="1"/>
    <col min="4307" max="4307" width="10.5546875" style="15" customWidth="1"/>
    <col min="4308" max="4318" width="9.109375" style="15" customWidth="1"/>
    <col min="4319" max="4319" width="12.6640625" style="15" customWidth="1"/>
    <col min="4320" max="4320" width="13.109375" style="15" customWidth="1"/>
    <col min="4321" max="4356" width="9.109375" style="15" customWidth="1"/>
    <col min="4357" max="4362" width="11.109375" style="15" customWidth="1"/>
    <col min="4363" max="4363" width="10.6640625" style="15" customWidth="1"/>
    <col min="4364" max="4554" width="9.109375" style="15"/>
    <col min="4555" max="4555" width="41" style="15" customWidth="1"/>
    <col min="4556" max="4562" width="9.109375" style="15" customWidth="1"/>
    <col min="4563" max="4563" width="10.5546875" style="15" customWidth="1"/>
    <col min="4564" max="4574" width="9.109375" style="15" customWidth="1"/>
    <col min="4575" max="4575" width="12.6640625" style="15" customWidth="1"/>
    <col min="4576" max="4576" width="13.109375" style="15" customWidth="1"/>
    <col min="4577" max="4612" width="9.109375" style="15" customWidth="1"/>
    <col min="4613" max="4618" width="11.109375" style="15" customWidth="1"/>
    <col min="4619" max="4619" width="10.6640625" style="15" customWidth="1"/>
    <col min="4620" max="4810" width="9.109375" style="15"/>
    <col min="4811" max="4811" width="41" style="15" customWidth="1"/>
    <col min="4812" max="4818" width="9.109375" style="15" customWidth="1"/>
    <col min="4819" max="4819" width="10.5546875" style="15" customWidth="1"/>
    <col min="4820" max="4830" width="9.109375" style="15" customWidth="1"/>
    <col min="4831" max="4831" width="12.6640625" style="15" customWidth="1"/>
    <col min="4832" max="4832" width="13.109375" style="15" customWidth="1"/>
    <col min="4833" max="4868" width="9.109375" style="15" customWidth="1"/>
    <col min="4869" max="4874" width="11.109375" style="15" customWidth="1"/>
    <col min="4875" max="4875" width="10.6640625" style="15" customWidth="1"/>
    <col min="4876" max="5066" width="9.109375" style="15"/>
    <col min="5067" max="5067" width="41" style="15" customWidth="1"/>
    <col min="5068" max="5074" width="9.109375" style="15" customWidth="1"/>
    <col min="5075" max="5075" width="10.5546875" style="15" customWidth="1"/>
    <col min="5076" max="5086" width="9.109375" style="15" customWidth="1"/>
    <col min="5087" max="5087" width="12.6640625" style="15" customWidth="1"/>
    <col min="5088" max="5088" width="13.109375" style="15" customWidth="1"/>
    <col min="5089" max="5124" width="9.109375" style="15" customWidth="1"/>
    <col min="5125" max="5130" width="11.109375" style="15" customWidth="1"/>
    <col min="5131" max="5131" width="10.6640625" style="15" customWidth="1"/>
    <col min="5132" max="5322" width="9.109375" style="15"/>
    <col min="5323" max="5323" width="41" style="15" customWidth="1"/>
    <col min="5324" max="5330" width="9.109375" style="15" customWidth="1"/>
    <col min="5331" max="5331" width="10.5546875" style="15" customWidth="1"/>
    <col min="5332" max="5342" width="9.109375" style="15" customWidth="1"/>
    <col min="5343" max="5343" width="12.6640625" style="15" customWidth="1"/>
    <col min="5344" max="5344" width="13.109375" style="15" customWidth="1"/>
    <col min="5345" max="5380" width="9.109375" style="15" customWidth="1"/>
    <col min="5381" max="5386" width="11.109375" style="15" customWidth="1"/>
    <col min="5387" max="5387" width="10.6640625" style="15" customWidth="1"/>
    <col min="5388" max="5578" width="9.109375" style="15"/>
    <col min="5579" max="5579" width="41" style="15" customWidth="1"/>
    <col min="5580" max="5586" width="9.109375" style="15" customWidth="1"/>
    <col min="5587" max="5587" width="10.5546875" style="15" customWidth="1"/>
    <col min="5588" max="5598" width="9.109375" style="15" customWidth="1"/>
    <col min="5599" max="5599" width="12.6640625" style="15" customWidth="1"/>
    <col min="5600" max="5600" width="13.109375" style="15" customWidth="1"/>
    <col min="5601" max="5636" width="9.109375" style="15" customWidth="1"/>
    <col min="5637" max="5642" width="11.109375" style="15" customWidth="1"/>
    <col min="5643" max="5643" width="10.6640625" style="15" customWidth="1"/>
    <col min="5644" max="5834" width="9.109375" style="15"/>
    <col min="5835" max="5835" width="41" style="15" customWidth="1"/>
    <col min="5836" max="5842" width="9.109375" style="15" customWidth="1"/>
    <col min="5843" max="5843" width="10.5546875" style="15" customWidth="1"/>
    <col min="5844" max="5854" width="9.109375" style="15" customWidth="1"/>
    <col min="5855" max="5855" width="12.6640625" style="15" customWidth="1"/>
    <col min="5856" max="5856" width="13.109375" style="15" customWidth="1"/>
    <col min="5857" max="5892" width="9.109375" style="15" customWidth="1"/>
    <col min="5893" max="5898" width="11.109375" style="15" customWidth="1"/>
    <col min="5899" max="5899" width="10.6640625" style="15" customWidth="1"/>
    <col min="5900" max="6090" width="9.109375" style="15"/>
    <col min="6091" max="6091" width="41" style="15" customWidth="1"/>
    <col min="6092" max="6098" width="9.109375" style="15" customWidth="1"/>
    <col min="6099" max="6099" width="10.5546875" style="15" customWidth="1"/>
    <col min="6100" max="6110" width="9.109375" style="15" customWidth="1"/>
    <col min="6111" max="6111" width="12.6640625" style="15" customWidth="1"/>
    <col min="6112" max="6112" width="13.109375" style="15" customWidth="1"/>
    <col min="6113" max="6148" width="9.109375" style="15" customWidth="1"/>
    <col min="6149" max="6154" width="11.109375" style="15" customWidth="1"/>
    <col min="6155" max="6155" width="10.6640625" style="15" customWidth="1"/>
    <col min="6156" max="6346" width="9.109375" style="15"/>
    <col min="6347" max="6347" width="41" style="15" customWidth="1"/>
    <col min="6348" max="6354" width="9.109375" style="15" customWidth="1"/>
    <col min="6355" max="6355" width="10.5546875" style="15" customWidth="1"/>
    <col min="6356" max="6366" width="9.109375" style="15" customWidth="1"/>
    <col min="6367" max="6367" width="12.6640625" style="15" customWidth="1"/>
    <col min="6368" max="6368" width="13.109375" style="15" customWidth="1"/>
    <col min="6369" max="6404" width="9.109375" style="15" customWidth="1"/>
    <col min="6405" max="6410" width="11.109375" style="15" customWidth="1"/>
    <col min="6411" max="6411" width="10.6640625" style="15" customWidth="1"/>
    <col min="6412" max="6602" width="9.109375" style="15"/>
    <col min="6603" max="6603" width="41" style="15" customWidth="1"/>
    <col min="6604" max="6610" width="9.109375" style="15" customWidth="1"/>
    <col min="6611" max="6611" width="10.5546875" style="15" customWidth="1"/>
    <col min="6612" max="6622" width="9.109375" style="15" customWidth="1"/>
    <col min="6623" max="6623" width="12.6640625" style="15" customWidth="1"/>
    <col min="6624" max="6624" width="13.109375" style="15" customWidth="1"/>
    <col min="6625" max="6660" width="9.109375" style="15" customWidth="1"/>
    <col min="6661" max="6666" width="11.109375" style="15" customWidth="1"/>
    <col min="6667" max="6667" width="10.6640625" style="15" customWidth="1"/>
    <col min="6668" max="6858" width="9.109375" style="15"/>
    <col min="6859" max="6859" width="41" style="15" customWidth="1"/>
    <col min="6860" max="6866" width="9.109375" style="15" customWidth="1"/>
    <col min="6867" max="6867" width="10.5546875" style="15" customWidth="1"/>
    <col min="6868" max="6878" width="9.109375" style="15" customWidth="1"/>
    <col min="6879" max="6879" width="12.6640625" style="15" customWidth="1"/>
    <col min="6880" max="6880" width="13.109375" style="15" customWidth="1"/>
    <col min="6881" max="6916" width="9.109375" style="15" customWidth="1"/>
    <col min="6917" max="6922" width="11.109375" style="15" customWidth="1"/>
    <col min="6923" max="6923" width="10.6640625" style="15" customWidth="1"/>
    <col min="6924" max="7114" width="9.109375" style="15"/>
    <col min="7115" max="7115" width="41" style="15" customWidth="1"/>
    <col min="7116" max="7122" width="9.109375" style="15" customWidth="1"/>
    <col min="7123" max="7123" width="10.5546875" style="15" customWidth="1"/>
    <col min="7124" max="7134" width="9.109375" style="15" customWidth="1"/>
    <col min="7135" max="7135" width="12.6640625" style="15" customWidth="1"/>
    <col min="7136" max="7136" width="13.109375" style="15" customWidth="1"/>
    <col min="7137" max="7172" width="9.109375" style="15" customWidth="1"/>
    <col min="7173" max="7178" width="11.109375" style="15" customWidth="1"/>
    <col min="7179" max="7179" width="10.6640625" style="15" customWidth="1"/>
    <col min="7180" max="7370" width="9.109375" style="15"/>
    <col min="7371" max="7371" width="41" style="15" customWidth="1"/>
    <col min="7372" max="7378" width="9.109375" style="15" customWidth="1"/>
    <col min="7379" max="7379" width="10.5546875" style="15" customWidth="1"/>
    <col min="7380" max="7390" width="9.109375" style="15" customWidth="1"/>
    <col min="7391" max="7391" width="12.6640625" style="15" customWidth="1"/>
    <col min="7392" max="7392" width="13.109375" style="15" customWidth="1"/>
    <col min="7393" max="7428" width="9.109375" style="15" customWidth="1"/>
    <col min="7429" max="7434" width="11.109375" style="15" customWidth="1"/>
    <col min="7435" max="7435" width="10.6640625" style="15" customWidth="1"/>
    <col min="7436" max="7626" width="9.109375" style="15"/>
    <col min="7627" max="7627" width="41" style="15" customWidth="1"/>
    <col min="7628" max="7634" width="9.109375" style="15" customWidth="1"/>
    <col min="7635" max="7635" width="10.5546875" style="15" customWidth="1"/>
    <col min="7636" max="7646" width="9.109375" style="15" customWidth="1"/>
    <col min="7647" max="7647" width="12.6640625" style="15" customWidth="1"/>
    <col min="7648" max="7648" width="13.109375" style="15" customWidth="1"/>
    <col min="7649" max="7684" width="9.109375" style="15" customWidth="1"/>
    <col min="7685" max="7690" width="11.109375" style="15" customWidth="1"/>
    <col min="7691" max="7691" width="10.6640625" style="15" customWidth="1"/>
    <col min="7692" max="7882" width="9.109375" style="15"/>
    <col min="7883" max="7883" width="41" style="15" customWidth="1"/>
    <col min="7884" max="7890" width="9.109375" style="15" customWidth="1"/>
    <col min="7891" max="7891" width="10.5546875" style="15" customWidth="1"/>
    <col min="7892" max="7902" width="9.109375" style="15" customWidth="1"/>
    <col min="7903" max="7903" width="12.6640625" style="15" customWidth="1"/>
    <col min="7904" max="7904" width="13.109375" style="15" customWidth="1"/>
    <col min="7905" max="7940" width="9.109375" style="15" customWidth="1"/>
    <col min="7941" max="7946" width="11.109375" style="15" customWidth="1"/>
    <col min="7947" max="7947" width="10.6640625" style="15" customWidth="1"/>
    <col min="7948" max="8138" width="9.109375" style="15"/>
    <col min="8139" max="8139" width="41" style="15" customWidth="1"/>
    <col min="8140" max="8146" width="9.109375" style="15" customWidth="1"/>
    <col min="8147" max="8147" width="10.5546875" style="15" customWidth="1"/>
    <col min="8148" max="8158" width="9.109375" style="15" customWidth="1"/>
    <col min="8159" max="8159" width="12.6640625" style="15" customWidth="1"/>
    <col min="8160" max="8160" width="13.109375" style="15" customWidth="1"/>
    <col min="8161" max="8196" width="9.109375" style="15" customWidth="1"/>
    <col min="8197" max="8202" width="11.109375" style="15" customWidth="1"/>
    <col min="8203" max="8203" width="10.6640625" style="15" customWidth="1"/>
    <col min="8204" max="8394" width="9.109375" style="15"/>
    <col min="8395" max="8395" width="41" style="15" customWidth="1"/>
    <col min="8396" max="8402" width="9.109375" style="15" customWidth="1"/>
    <col min="8403" max="8403" width="10.5546875" style="15" customWidth="1"/>
    <col min="8404" max="8414" width="9.109375" style="15" customWidth="1"/>
    <col min="8415" max="8415" width="12.6640625" style="15" customWidth="1"/>
    <col min="8416" max="8416" width="13.109375" style="15" customWidth="1"/>
    <col min="8417" max="8452" width="9.109375" style="15" customWidth="1"/>
    <col min="8453" max="8458" width="11.109375" style="15" customWidth="1"/>
    <col min="8459" max="8459" width="10.6640625" style="15" customWidth="1"/>
    <col min="8460" max="8650" width="9.109375" style="15"/>
    <col min="8651" max="8651" width="41" style="15" customWidth="1"/>
    <col min="8652" max="8658" width="9.109375" style="15" customWidth="1"/>
    <col min="8659" max="8659" width="10.5546875" style="15" customWidth="1"/>
    <col min="8660" max="8670" width="9.109375" style="15" customWidth="1"/>
    <col min="8671" max="8671" width="12.6640625" style="15" customWidth="1"/>
    <col min="8672" max="8672" width="13.109375" style="15" customWidth="1"/>
    <col min="8673" max="8708" width="9.109375" style="15" customWidth="1"/>
    <col min="8709" max="8714" width="11.109375" style="15" customWidth="1"/>
    <col min="8715" max="8715" width="10.6640625" style="15" customWidth="1"/>
    <col min="8716" max="8906" width="9.109375" style="15"/>
    <col min="8907" max="8907" width="41" style="15" customWidth="1"/>
    <col min="8908" max="8914" width="9.109375" style="15" customWidth="1"/>
    <col min="8915" max="8915" width="10.5546875" style="15" customWidth="1"/>
    <col min="8916" max="8926" width="9.109375" style="15" customWidth="1"/>
    <col min="8927" max="8927" width="12.6640625" style="15" customWidth="1"/>
    <col min="8928" max="8928" width="13.109375" style="15" customWidth="1"/>
    <col min="8929" max="8964" width="9.109375" style="15" customWidth="1"/>
    <col min="8965" max="8970" width="11.109375" style="15" customWidth="1"/>
    <col min="8971" max="8971" width="10.6640625" style="15" customWidth="1"/>
    <col min="8972" max="9162" width="9.109375" style="15"/>
    <col min="9163" max="9163" width="41" style="15" customWidth="1"/>
    <col min="9164" max="9170" width="9.109375" style="15" customWidth="1"/>
    <col min="9171" max="9171" width="10.5546875" style="15" customWidth="1"/>
    <col min="9172" max="9182" width="9.109375" style="15" customWidth="1"/>
    <col min="9183" max="9183" width="12.6640625" style="15" customWidth="1"/>
    <col min="9184" max="9184" width="13.109375" style="15" customWidth="1"/>
    <col min="9185" max="9220" width="9.109375" style="15" customWidth="1"/>
    <col min="9221" max="9226" width="11.109375" style="15" customWidth="1"/>
    <col min="9227" max="9227" width="10.6640625" style="15" customWidth="1"/>
    <col min="9228" max="9418" width="9.109375" style="15"/>
    <col min="9419" max="9419" width="41" style="15" customWidth="1"/>
    <col min="9420" max="9426" width="9.109375" style="15" customWidth="1"/>
    <col min="9427" max="9427" width="10.5546875" style="15" customWidth="1"/>
    <col min="9428" max="9438" width="9.109375" style="15" customWidth="1"/>
    <col min="9439" max="9439" width="12.6640625" style="15" customWidth="1"/>
    <col min="9440" max="9440" width="13.109375" style="15" customWidth="1"/>
    <col min="9441" max="9476" width="9.109375" style="15" customWidth="1"/>
    <col min="9477" max="9482" width="11.109375" style="15" customWidth="1"/>
    <col min="9483" max="9483" width="10.6640625" style="15" customWidth="1"/>
    <col min="9484" max="9674" width="9.109375" style="15"/>
    <col min="9675" max="9675" width="41" style="15" customWidth="1"/>
    <col min="9676" max="9682" width="9.109375" style="15" customWidth="1"/>
    <col min="9683" max="9683" width="10.5546875" style="15" customWidth="1"/>
    <col min="9684" max="9694" width="9.109375" style="15" customWidth="1"/>
    <col min="9695" max="9695" width="12.6640625" style="15" customWidth="1"/>
    <col min="9696" max="9696" width="13.109375" style="15" customWidth="1"/>
    <col min="9697" max="9732" width="9.109375" style="15" customWidth="1"/>
    <col min="9733" max="9738" width="11.109375" style="15" customWidth="1"/>
    <col min="9739" max="9739" width="10.6640625" style="15" customWidth="1"/>
    <col min="9740" max="9930" width="9.109375" style="15"/>
    <col min="9931" max="9931" width="41" style="15" customWidth="1"/>
    <col min="9932" max="9938" width="9.109375" style="15" customWidth="1"/>
    <col min="9939" max="9939" width="10.5546875" style="15" customWidth="1"/>
    <col min="9940" max="9950" width="9.109375" style="15" customWidth="1"/>
    <col min="9951" max="9951" width="12.6640625" style="15" customWidth="1"/>
    <col min="9952" max="9952" width="13.109375" style="15" customWidth="1"/>
    <col min="9953" max="9988" width="9.109375" style="15" customWidth="1"/>
    <col min="9989" max="9994" width="11.109375" style="15" customWidth="1"/>
    <col min="9995" max="9995" width="10.6640625" style="15" customWidth="1"/>
    <col min="9996" max="10186" width="9.109375" style="15"/>
    <col min="10187" max="10187" width="41" style="15" customWidth="1"/>
    <col min="10188" max="10194" width="9.109375" style="15" customWidth="1"/>
    <col min="10195" max="10195" width="10.5546875" style="15" customWidth="1"/>
    <col min="10196" max="10206" width="9.109375" style="15" customWidth="1"/>
    <col min="10207" max="10207" width="12.6640625" style="15" customWidth="1"/>
    <col min="10208" max="10208" width="13.109375" style="15" customWidth="1"/>
    <col min="10209" max="10244" width="9.109375" style="15" customWidth="1"/>
    <col min="10245" max="10250" width="11.109375" style="15" customWidth="1"/>
    <col min="10251" max="10251" width="10.6640625" style="15" customWidth="1"/>
    <col min="10252" max="10442" width="9.109375" style="15"/>
    <col min="10443" max="10443" width="41" style="15" customWidth="1"/>
    <col min="10444" max="10450" width="9.109375" style="15" customWidth="1"/>
    <col min="10451" max="10451" width="10.5546875" style="15" customWidth="1"/>
    <col min="10452" max="10462" width="9.109375" style="15" customWidth="1"/>
    <col min="10463" max="10463" width="12.6640625" style="15" customWidth="1"/>
    <col min="10464" max="10464" width="13.109375" style="15" customWidth="1"/>
    <col min="10465" max="10500" width="9.109375" style="15" customWidth="1"/>
    <col min="10501" max="10506" width="11.109375" style="15" customWidth="1"/>
    <col min="10507" max="10507" width="10.6640625" style="15" customWidth="1"/>
    <col min="10508" max="10698" width="9.109375" style="15"/>
    <col min="10699" max="10699" width="41" style="15" customWidth="1"/>
    <col min="10700" max="10706" width="9.109375" style="15" customWidth="1"/>
    <col min="10707" max="10707" width="10.5546875" style="15" customWidth="1"/>
    <col min="10708" max="10718" width="9.109375" style="15" customWidth="1"/>
    <col min="10719" max="10719" width="12.6640625" style="15" customWidth="1"/>
    <col min="10720" max="10720" width="13.109375" style="15" customWidth="1"/>
    <col min="10721" max="10756" width="9.109375" style="15" customWidth="1"/>
    <col min="10757" max="10762" width="11.109375" style="15" customWidth="1"/>
    <col min="10763" max="10763" width="10.6640625" style="15" customWidth="1"/>
    <col min="10764" max="10954" width="9.109375" style="15"/>
    <col min="10955" max="10955" width="41" style="15" customWidth="1"/>
    <col min="10956" max="10962" width="9.109375" style="15" customWidth="1"/>
    <col min="10963" max="10963" width="10.5546875" style="15" customWidth="1"/>
    <col min="10964" max="10974" width="9.109375" style="15" customWidth="1"/>
    <col min="10975" max="10975" width="12.6640625" style="15" customWidth="1"/>
    <col min="10976" max="10976" width="13.109375" style="15" customWidth="1"/>
    <col min="10977" max="11012" width="9.109375" style="15" customWidth="1"/>
    <col min="11013" max="11018" width="11.109375" style="15" customWidth="1"/>
    <col min="11019" max="11019" width="10.6640625" style="15" customWidth="1"/>
    <col min="11020" max="11210" width="9.109375" style="15"/>
    <col min="11211" max="11211" width="41" style="15" customWidth="1"/>
    <col min="11212" max="11218" width="9.109375" style="15" customWidth="1"/>
    <col min="11219" max="11219" width="10.5546875" style="15" customWidth="1"/>
    <col min="11220" max="11230" width="9.109375" style="15" customWidth="1"/>
    <col min="11231" max="11231" width="12.6640625" style="15" customWidth="1"/>
    <col min="11232" max="11232" width="13.109375" style="15" customWidth="1"/>
    <col min="11233" max="11268" width="9.109375" style="15" customWidth="1"/>
    <col min="11269" max="11274" width="11.109375" style="15" customWidth="1"/>
    <col min="11275" max="11275" width="10.6640625" style="15" customWidth="1"/>
    <col min="11276" max="11466" width="9.109375" style="15"/>
    <col min="11467" max="11467" width="41" style="15" customWidth="1"/>
    <col min="11468" max="11474" width="9.109375" style="15" customWidth="1"/>
    <col min="11475" max="11475" width="10.5546875" style="15" customWidth="1"/>
    <col min="11476" max="11486" width="9.109375" style="15" customWidth="1"/>
    <col min="11487" max="11487" width="12.6640625" style="15" customWidth="1"/>
    <col min="11488" max="11488" width="13.109375" style="15" customWidth="1"/>
    <col min="11489" max="11524" width="9.109375" style="15" customWidth="1"/>
    <col min="11525" max="11530" width="11.109375" style="15" customWidth="1"/>
    <col min="11531" max="11531" width="10.6640625" style="15" customWidth="1"/>
    <col min="11532" max="11722" width="9.109375" style="15"/>
    <col min="11723" max="11723" width="41" style="15" customWidth="1"/>
    <col min="11724" max="11730" width="9.109375" style="15" customWidth="1"/>
    <col min="11731" max="11731" width="10.5546875" style="15" customWidth="1"/>
    <col min="11732" max="11742" width="9.109375" style="15" customWidth="1"/>
    <col min="11743" max="11743" width="12.6640625" style="15" customWidth="1"/>
    <col min="11744" max="11744" width="13.109375" style="15" customWidth="1"/>
    <col min="11745" max="11780" width="9.109375" style="15" customWidth="1"/>
    <col min="11781" max="11786" width="11.109375" style="15" customWidth="1"/>
    <col min="11787" max="11787" width="10.6640625" style="15" customWidth="1"/>
    <col min="11788" max="11978" width="9.109375" style="15"/>
    <col min="11979" max="11979" width="41" style="15" customWidth="1"/>
    <col min="11980" max="11986" width="9.109375" style="15" customWidth="1"/>
    <col min="11987" max="11987" width="10.5546875" style="15" customWidth="1"/>
    <col min="11988" max="11998" width="9.109375" style="15" customWidth="1"/>
    <col min="11999" max="11999" width="12.6640625" style="15" customWidth="1"/>
    <col min="12000" max="12000" width="13.109375" style="15" customWidth="1"/>
    <col min="12001" max="12036" width="9.109375" style="15" customWidth="1"/>
    <col min="12037" max="12042" width="11.109375" style="15" customWidth="1"/>
    <col min="12043" max="12043" width="10.6640625" style="15" customWidth="1"/>
    <col min="12044" max="12234" width="9.109375" style="15"/>
    <col min="12235" max="12235" width="41" style="15" customWidth="1"/>
    <col min="12236" max="12242" width="9.109375" style="15" customWidth="1"/>
    <col min="12243" max="12243" width="10.5546875" style="15" customWidth="1"/>
    <col min="12244" max="12254" width="9.109375" style="15" customWidth="1"/>
    <col min="12255" max="12255" width="12.6640625" style="15" customWidth="1"/>
    <col min="12256" max="12256" width="13.109375" style="15" customWidth="1"/>
    <col min="12257" max="12292" width="9.109375" style="15" customWidth="1"/>
    <col min="12293" max="12298" width="11.109375" style="15" customWidth="1"/>
    <col min="12299" max="12299" width="10.6640625" style="15" customWidth="1"/>
    <col min="12300" max="12490" width="9.109375" style="15"/>
    <col min="12491" max="12491" width="41" style="15" customWidth="1"/>
    <col min="12492" max="12498" width="9.109375" style="15" customWidth="1"/>
    <col min="12499" max="12499" width="10.5546875" style="15" customWidth="1"/>
    <col min="12500" max="12510" width="9.109375" style="15" customWidth="1"/>
    <col min="12511" max="12511" width="12.6640625" style="15" customWidth="1"/>
    <col min="12512" max="12512" width="13.109375" style="15" customWidth="1"/>
    <col min="12513" max="12548" width="9.109375" style="15" customWidth="1"/>
    <col min="12549" max="12554" width="11.109375" style="15" customWidth="1"/>
    <col min="12555" max="12555" width="10.6640625" style="15" customWidth="1"/>
    <col min="12556" max="12746" width="9.109375" style="15"/>
    <col min="12747" max="12747" width="41" style="15" customWidth="1"/>
    <col min="12748" max="12754" width="9.109375" style="15" customWidth="1"/>
    <col min="12755" max="12755" width="10.5546875" style="15" customWidth="1"/>
    <col min="12756" max="12766" width="9.109375" style="15" customWidth="1"/>
    <col min="12767" max="12767" width="12.6640625" style="15" customWidth="1"/>
    <col min="12768" max="12768" width="13.109375" style="15" customWidth="1"/>
    <col min="12769" max="12804" width="9.109375" style="15" customWidth="1"/>
    <col min="12805" max="12810" width="11.109375" style="15" customWidth="1"/>
    <col min="12811" max="12811" width="10.6640625" style="15" customWidth="1"/>
    <col min="12812" max="13002" width="9.109375" style="15"/>
    <col min="13003" max="13003" width="41" style="15" customWidth="1"/>
    <col min="13004" max="13010" width="9.109375" style="15" customWidth="1"/>
    <col min="13011" max="13011" width="10.5546875" style="15" customWidth="1"/>
    <col min="13012" max="13022" width="9.109375" style="15" customWidth="1"/>
    <col min="13023" max="13023" width="12.6640625" style="15" customWidth="1"/>
    <col min="13024" max="13024" width="13.109375" style="15" customWidth="1"/>
    <col min="13025" max="13060" width="9.109375" style="15" customWidth="1"/>
    <col min="13061" max="13066" width="11.109375" style="15" customWidth="1"/>
    <col min="13067" max="13067" width="10.6640625" style="15" customWidth="1"/>
    <col min="13068" max="13258" width="9.109375" style="15"/>
    <col min="13259" max="13259" width="41" style="15" customWidth="1"/>
    <col min="13260" max="13266" width="9.109375" style="15" customWidth="1"/>
    <col min="13267" max="13267" width="10.5546875" style="15" customWidth="1"/>
    <col min="13268" max="13278" width="9.109375" style="15" customWidth="1"/>
    <col min="13279" max="13279" width="12.6640625" style="15" customWidth="1"/>
    <col min="13280" max="13280" width="13.109375" style="15" customWidth="1"/>
    <col min="13281" max="13316" width="9.109375" style="15" customWidth="1"/>
    <col min="13317" max="13322" width="11.109375" style="15" customWidth="1"/>
    <col min="13323" max="13323" width="10.6640625" style="15" customWidth="1"/>
    <col min="13324" max="13514" width="9.109375" style="15"/>
    <col min="13515" max="13515" width="41" style="15" customWidth="1"/>
    <col min="13516" max="13522" width="9.109375" style="15" customWidth="1"/>
    <col min="13523" max="13523" width="10.5546875" style="15" customWidth="1"/>
    <col min="13524" max="13534" width="9.109375" style="15" customWidth="1"/>
    <col min="13535" max="13535" width="12.6640625" style="15" customWidth="1"/>
    <col min="13536" max="13536" width="13.109375" style="15" customWidth="1"/>
    <col min="13537" max="13572" width="9.109375" style="15" customWidth="1"/>
    <col min="13573" max="13578" width="11.109375" style="15" customWidth="1"/>
    <col min="13579" max="13579" width="10.6640625" style="15" customWidth="1"/>
    <col min="13580" max="13770" width="9.109375" style="15"/>
    <col min="13771" max="13771" width="41" style="15" customWidth="1"/>
    <col min="13772" max="13778" width="9.109375" style="15" customWidth="1"/>
    <col min="13779" max="13779" width="10.5546875" style="15" customWidth="1"/>
    <col min="13780" max="13790" width="9.109375" style="15" customWidth="1"/>
    <col min="13791" max="13791" width="12.6640625" style="15" customWidth="1"/>
    <col min="13792" max="13792" width="13.109375" style="15" customWidth="1"/>
    <col min="13793" max="13828" width="9.109375" style="15" customWidth="1"/>
    <col min="13829" max="13834" width="11.109375" style="15" customWidth="1"/>
    <col min="13835" max="13835" width="10.6640625" style="15" customWidth="1"/>
    <col min="13836" max="14026" width="9.109375" style="15"/>
    <col min="14027" max="14027" width="41" style="15" customWidth="1"/>
    <col min="14028" max="14034" width="9.109375" style="15" customWidth="1"/>
    <col min="14035" max="14035" width="10.5546875" style="15" customWidth="1"/>
    <col min="14036" max="14046" width="9.109375" style="15" customWidth="1"/>
    <col min="14047" max="14047" width="12.6640625" style="15" customWidth="1"/>
    <col min="14048" max="14048" width="13.109375" style="15" customWidth="1"/>
    <col min="14049" max="14084" width="9.109375" style="15" customWidth="1"/>
    <col min="14085" max="14090" width="11.109375" style="15" customWidth="1"/>
    <col min="14091" max="14091" width="10.6640625" style="15" customWidth="1"/>
    <col min="14092" max="14282" width="9.109375" style="15"/>
    <col min="14283" max="14283" width="41" style="15" customWidth="1"/>
    <col min="14284" max="14290" width="9.109375" style="15" customWidth="1"/>
    <col min="14291" max="14291" width="10.5546875" style="15" customWidth="1"/>
    <col min="14292" max="14302" width="9.109375" style="15" customWidth="1"/>
    <col min="14303" max="14303" width="12.6640625" style="15" customWidth="1"/>
    <col min="14304" max="14304" width="13.109375" style="15" customWidth="1"/>
    <col min="14305" max="14340" width="9.109375" style="15" customWidth="1"/>
    <col min="14341" max="14346" width="11.109375" style="15" customWidth="1"/>
    <col min="14347" max="14347" width="10.6640625" style="15" customWidth="1"/>
    <col min="14348" max="14538" width="9.109375" style="15"/>
    <col min="14539" max="14539" width="41" style="15" customWidth="1"/>
    <col min="14540" max="14546" width="9.109375" style="15" customWidth="1"/>
    <col min="14547" max="14547" width="10.5546875" style="15" customWidth="1"/>
    <col min="14548" max="14558" width="9.109375" style="15" customWidth="1"/>
    <col min="14559" max="14559" width="12.6640625" style="15" customWidth="1"/>
    <col min="14560" max="14560" width="13.109375" style="15" customWidth="1"/>
    <col min="14561" max="14596" width="9.109375" style="15" customWidth="1"/>
    <col min="14597" max="14602" width="11.109375" style="15" customWidth="1"/>
    <col min="14603" max="14603" width="10.6640625" style="15" customWidth="1"/>
    <col min="14604" max="14794" width="9.109375" style="15"/>
    <col min="14795" max="14795" width="41" style="15" customWidth="1"/>
    <col min="14796" max="14802" width="9.109375" style="15" customWidth="1"/>
    <col min="14803" max="14803" width="10.5546875" style="15" customWidth="1"/>
    <col min="14804" max="14814" width="9.109375" style="15" customWidth="1"/>
    <col min="14815" max="14815" width="12.6640625" style="15" customWidth="1"/>
    <col min="14816" max="14816" width="13.109375" style="15" customWidth="1"/>
    <col min="14817" max="14852" width="9.109375" style="15" customWidth="1"/>
    <col min="14853" max="14858" width="11.109375" style="15" customWidth="1"/>
    <col min="14859" max="14859" width="10.6640625" style="15" customWidth="1"/>
    <col min="14860" max="15050" width="9.109375" style="15"/>
    <col min="15051" max="15051" width="41" style="15" customWidth="1"/>
    <col min="15052" max="15058" width="9.109375" style="15" customWidth="1"/>
    <col min="15059" max="15059" width="10.5546875" style="15" customWidth="1"/>
    <col min="15060" max="15070" width="9.109375" style="15" customWidth="1"/>
    <col min="15071" max="15071" width="12.6640625" style="15" customWidth="1"/>
    <col min="15072" max="15072" width="13.109375" style="15" customWidth="1"/>
    <col min="15073" max="15108" width="9.109375" style="15" customWidth="1"/>
    <col min="15109" max="15114" width="11.109375" style="15" customWidth="1"/>
    <col min="15115" max="15115" width="10.6640625" style="15" customWidth="1"/>
    <col min="15116" max="15306" width="9.109375" style="15"/>
    <col min="15307" max="15307" width="41" style="15" customWidth="1"/>
    <col min="15308" max="15314" width="9.109375" style="15" customWidth="1"/>
    <col min="15315" max="15315" width="10.5546875" style="15" customWidth="1"/>
    <col min="15316" max="15326" width="9.109375" style="15" customWidth="1"/>
    <col min="15327" max="15327" width="12.6640625" style="15" customWidth="1"/>
    <col min="15328" max="15328" width="13.109375" style="15" customWidth="1"/>
    <col min="15329" max="15364" width="9.109375" style="15" customWidth="1"/>
    <col min="15365" max="15370" width="11.109375" style="15" customWidth="1"/>
    <col min="15371" max="15371" width="10.6640625" style="15" customWidth="1"/>
    <col min="15372" max="15562" width="9.109375" style="15"/>
    <col min="15563" max="15563" width="41" style="15" customWidth="1"/>
    <col min="15564" max="15570" width="9.109375" style="15" customWidth="1"/>
    <col min="15571" max="15571" width="10.5546875" style="15" customWidth="1"/>
    <col min="15572" max="15582" width="9.109375" style="15" customWidth="1"/>
    <col min="15583" max="15583" width="12.6640625" style="15" customWidth="1"/>
    <col min="15584" max="15584" width="13.109375" style="15" customWidth="1"/>
    <col min="15585" max="15620" width="9.109375" style="15" customWidth="1"/>
    <col min="15621" max="15626" width="11.109375" style="15" customWidth="1"/>
    <col min="15627" max="15627" width="10.6640625" style="15" customWidth="1"/>
    <col min="15628" max="15818" width="9.109375" style="15"/>
    <col min="15819" max="15819" width="41" style="15" customWidth="1"/>
    <col min="15820" max="15826" width="9.109375" style="15" customWidth="1"/>
    <col min="15827" max="15827" width="10.5546875" style="15" customWidth="1"/>
    <col min="15828" max="15838" width="9.109375" style="15" customWidth="1"/>
    <col min="15839" max="15839" width="12.6640625" style="15" customWidth="1"/>
    <col min="15840" max="15840" width="13.109375" style="15" customWidth="1"/>
    <col min="15841" max="15876" width="9.109375" style="15" customWidth="1"/>
    <col min="15877" max="15882" width="11.109375" style="15" customWidth="1"/>
    <col min="15883" max="15883" width="10.6640625" style="15" customWidth="1"/>
    <col min="15884" max="16074" width="9.109375" style="15"/>
    <col min="16075" max="16075" width="41" style="15" customWidth="1"/>
    <col min="16076" max="16082" width="9.109375" style="15" customWidth="1"/>
    <col min="16083" max="16083" width="10.5546875" style="15" customWidth="1"/>
    <col min="16084" max="16094" width="9.109375" style="15" customWidth="1"/>
    <col min="16095" max="16095" width="12.6640625" style="15" customWidth="1"/>
    <col min="16096" max="16096" width="13.109375" style="15" customWidth="1"/>
    <col min="16097" max="16132" width="9.109375" style="15" customWidth="1"/>
    <col min="16133" max="16138" width="11.109375" style="15" customWidth="1"/>
    <col min="16139" max="16139" width="10.6640625" style="15" customWidth="1"/>
    <col min="16140" max="16384" width="9.109375" style="15"/>
  </cols>
  <sheetData>
    <row r="1" spans="1:21" s="32" customFormat="1" ht="17.399999999999999" x14ac:dyDescent="0.3">
      <c r="A1" s="250" t="s">
        <v>117</v>
      </c>
      <c r="B1" s="241" t="s">
        <v>122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/>
    </row>
    <row r="2" spans="1:21" s="113" customFormat="1" ht="21.75" customHeight="1" x14ac:dyDescent="0.3">
      <c r="A2" s="251"/>
      <c r="B2" s="241" t="s">
        <v>145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8"/>
    </row>
    <row r="3" spans="1:21" s="18" customFormat="1" ht="15.75" customHeight="1" x14ac:dyDescent="0.3">
      <c r="A3" s="252" t="s">
        <v>103</v>
      </c>
      <c r="B3" s="258" t="s">
        <v>121</v>
      </c>
      <c r="C3" s="259"/>
      <c r="D3" s="259"/>
      <c r="E3" s="259"/>
      <c r="F3" s="260"/>
      <c r="G3" s="188" t="s">
        <v>114</v>
      </c>
      <c r="H3" s="190"/>
      <c r="I3" s="190"/>
      <c r="J3" s="190"/>
      <c r="K3" s="256"/>
      <c r="L3" s="256"/>
      <c r="M3" s="256"/>
      <c r="N3" s="256"/>
      <c r="O3" s="256"/>
      <c r="P3" s="256"/>
      <c r="Q3" s="256"/>
      <c r="R3" s="256"/>
      <c r="S3" s="245"/>
      <c r="T3" s="245"/>
      <c r="U3" s="257"/>
    </row>
    <row r="4" spans="1:21" s="112" customFormat="1" ht="15.6" x14ac:dyDescent="0.3">
      <c r="A4" s="253"/>
      <c r="B4" s="155"/>
      <c r="C4" s="155"/>
      <c r="D4" s="155"/>
      <c r="E4" s="153"/>
      <c r="F4" s="154"/>
      <c r="G4" s="254">
        <v>2018</v>
      </c>
      <c r="H4" s="254"/>
      <c r="I4" s="254"/>
      <c r="J4" s="254"/>
      <c r="K4" s="255"/>
      <c r="L4" s="255"/>
      <c r="M4" s="255"/>
      <c r="N4" s="255"/>
      <c r="O4" s="255"/>
      <c r="P4" s="255"/>
      <c r="Q4" s="255"/>
      <c r="R4" s="255"/>
      <c r="S4" s="249" t="s">
        <v>189</v>
      </c>
      <c r="T4" s="191"/>
    </row>
    <row r="5" spans="1:21" ht="15.6" x14ac:dyDescent="0.3">
      <c r="A5" s="253"/>
      <c r="B5" s="156">
        <v>2015</v>
      </c>
      <c r="C5" s="156">
        <v>2016</v>
      </c>
      <c r="D5" s="156">
        <v>2017</v>
      </c>
      <c r="E5" s="107">
        <v>2018</v>
      </c>
      <c r="F5" s="120" t="s">
        <v>192</v>
      </c>
      <c r="G5" s="79" t="s">
        <v>3</v>
      </c>
      <c r="H5" s="43" t="s">
        <v>4</v>
      </c>
      <c r="I5" s="43" t="s">
        <v>5</v>
      </c>
      <c r="J5" s="43" t="s">
        <v>6</v>
      </c>
      <c r="K5" s="54" t="s">
        <v>7</v>
      </c>
      <c r="L5" s="54" t="s">
        <v>127</v>
      </c>
      <c r="M5" s="54" t="s">
        <v>128</v>
      </c>
      <c r="N5" s="54" t="s">
        <v>129</v>
      </c>
      <c r="O5" s="54" t="s">
        <v>130</v>
      </c>
      <c r="P5" s="54" t="s">
        <v>131</v>
      </c>
      <c r="Q5" s="54" t="s">
        <v>132</v>
      </c>
      <c r="R5" s="54" t="s">
        <v>133</v>
      </c>
      <c r="S5" s="43" t="s">
        <v>3</v>
      </c>
      <c r="T5" s="43" t="s">
        <v>4</v>
      </c>
      <c r="U5" s="112" t="s">
        <v>5</v>
      </c>
    </row>
    <row r="6" spans="1:21" s="18" customFormat="1" x14ac:dyDescent="0.25">
      <c r="A6" s="131" t="s">
        <v>171</v>
      </c>
      <c r="B6" s="448">
        <v>26639.972000000002</v>
      </c>
      <c r="C6" s="448">
        <v>14745.044</v>
      </c>
      <c r="D6" s="448">
        <v>14244.182660000002</v>
      </c>
      <c r="E6" s="278">
        <f>SUM(G6:R6)</f>
        <v>13984.43921</v>
      </c>
      <c r="F6" s="278">
        <f>SUM(S6:U6)</f>
        <v>6186.6079900000004</v>
      </c>
      <c r="G6" s="35">
        <v>2275.1669999999999</v>
      </c>
      <c r="H6" s="17">
        <v>857.91700000000003</v>
      </c>
      <c r="I6" s="17">
        <v>929.38599999999997</v>
      </c>
      <c r="J6" s="17">
        <v>2102.7048000000004</v>
      </c>
      <c r="K6" s="17">
        <v>62.934659999999994</v>
      </c>
      <c r="L6" s="17">
        <v>684.30064000000004</v>
      </c>
      <c r="M6" s="17">
        <v>205.52048000000002</v>
      </c>
      <c r="N6" s="17">
        <v>940.61059</v>
      </c>
      <c r="O6" s="17">
        <v>1232.4660199999998</v>
      </c>
      <c r="P6" s="17">
        <v>2327.1755600000001</v>
      </c>
      <c r="Q6" s="17">
        <v>1065.11763</v>
      </c>
      <c r="R6" s="17">
        <v>1301.1388299999999</v>
      </c>
      <c r="S6" s="278">
        <v>3036.1641399999999</v>
      </c>
      <c r="T6" s="278">
        <v>2043.4437999999998</v>
      </c>
      <c r="U6" s="278">
        <v>1107.0000500000001</v>
      </c>
    </row>
    <row r="7" spans="1:21" s="18" customFormat="1" x14ac:dyDescent="0.25">
      <c r="A7" s="101" t="s">
        <v>172</v>
      </c>
      <c r="B7" s="449">
        <v>17487.039000000001</v>
      </c>
      <c r="C7" s="449">
        <v>15670.833000000001</v>
      </c>
      <c r="D7" s="449">
        <v>15496.3521</v>
      </c>
      <c r="E7" s="278">
        <f t="shared" ref="E7:E22" si="0">SUM(G7:R7)</f>
        <v>17115.580129999998</v>
      </c>
      <c r="F7" s="278">
        <f t="shared" ref="F7:F22" si="1">SUM(S7:U7)</f>
        <v>4872.0002199999999</v>
      </c>
      <c r="G7" s="35">
        <v>3233.152</v>
      </c>
      <c r="H7" s="17">
        <v>2568.6550000000002</v>
      </c>
      <c r="I7" s="17">
        <v>913.04399999999998</v>
      </c>
      <c r="J7" s="17">
        <v>596.2128899999999</v>
      </c>
      <c r="K7" s="17">
        <v>1559.9053700000002</v>
      </c>
      <c r="L7" s="17">
        <v>527.34568000000002</v>
      </c>
      <c r="M7" s="17">
        <v>1782.9461400000002</v>
      </c>
      <c r="N7" s="17">
        <v>1303.8578599999998</v>
      </c>
      <c r="O7" s="17">
        <v>2596.7883499999998</v>
      </c>
      <c r="P7" s="17">
        <v>1017.2084500000001</v>
      </c>
      <c r="Q7" s="17">
        <v>631.13460999999995</v>
      </c>
      <c r="R7" s="17">
        <v>385.32978000000003</v>
      </c>
      <c r="S7" s="278">
        <v>3053.8089799999998</v>
      </c>
      <c r="T7" s="278">
        <v>1591.5426299999999</v>
      </c>
      <c r="U7" s="278">
        <v>226.64861000000002</v>
      </c>
    </row>
    <row r="8" spans="1:21" s="18" customFormat="1" x14ac:dyDescent="0.25">
      <c r="A8" s="101" t="s">
        <v>173</v>
      </c>
      <c r="B8" s="449">
        <v>346551.973</v>
      </c>
      <c r="C8" s="449">
        <v>313246.22600000002</v>
      </c>
      <c r="D8" s="449">
        <v>344654.56916000013</v>
      </c>
      <c r="E8" s="278">
        <f t="shared" si="0"/>
        <v>336589.77374000003</v>
      </c>
      <c r="F8" s="278">
        <f t="shared" si="1"/>
        <v>55447.765029999995</v>
      </c>
      <c r="G8" s="35">
        <v>26594.388999999999</v>
      </c>
      <c r="H8" s="17">
        <v>17314.236000000001</v>
      </c>
      <c r="I8" s="17">
        <v>38151.216999999997</v>
      </c>
      <c r="J8" s="17">
        <v>25860.190759999998</v>
      </c>
      <c r="K8" s="17">
        <v>22854.507509999996</v>
      </c>
      <c r="L8" s="17">
        <v>24240.867909999997</v>
      </c>
      <c r="M8" s="17">
        <v>9210.9904200000019</v>
      </c>
      <c r="N8" s="17">
        <v>31465.169910000001</v>
      </c>
      <c r="O8" s="17">
        <v>26035.09375</v>
      </c>
      <c r="P8" s="17">
        <v>33199.114199999996</v>
      </c>
      <c r="Q8" s="17">
        <v>54681.039720000022</v>
      </c>
      <c r="R8" s="17">
        <v>26982.957559999999</v>
      </c>
      <c r="S8" s="278">
        <v>22929.389159999995</v>
      </c>
      <c r="T8" s="278">
        <v>13120.318519999997</v>
      </c>
      <c r="U8" s="278">
        <v>19398.057350000003</v>
      </c>
    </row>
    <row r="9" spans="1:21" s="18" customFormat="1" x14ac:dyDescent="0.25">
      <c r="A9" s="99" t="s">
        <v>178</v>
      </c>
      <c r="B9" s="449">
        <v>11200.004000000001</v>
      </c>
      <c r="C9" s="449">
        <v>6574.4319999999998</v>
      </c>
      <c r="D9" s="449">
        <v>8040.3694299999979</v>
      </c>
      <c r="E9" s="278">
        <f t="shared" si="0"/>
        <v>5916.7772100000011</v>
      </c>
      <c r="F9" s="278">
        <f t="shared" si="1"/>
        <v>2629.6115500000005</v>
      </c>
      <c r="G9" s="35">
        <v>338.06200000000001</v>
      </c>
      <c r="H9" s="17">
        <v>447.95299999999997</v>
      </c>
      <c r="I9" s="17">
        <v>602.81299999999999</v>
      </c>
      <c r="J9" s="17">
        <v>597.47951999999998</v>
      </c>
      <c r="K9" s="17">
        <v>525.76667000000009</v>
      </c>
      <c r="L9" s="17">
        <v>623.7361800000001</v>
      </c>
      <c r="M9" s="17">
        <v>374.63200000000006</v>
      </c>
      <c r="N9" s="17">
        <v>411.33718000000005</v>
      </c>
      <c r="O9" s="17">
        <v>221.01854</v>
      </c>
      <c r="P9" s="17">
        <v>341.75271999999995</v>
      </c>
      <c r="Q9" s="17">
        <v>475.86267000000004</v>
      </c>
      <c r="R9" s="17">
        <v>956.36373000000003</v>
      </c>
      <c r="S9" s="278">
        <v>648.50468999999998</v>
      </c>
      <c r="T9" s="278">
        <v>1196.1235300000003</v>
      </c>
      <c r="U9" s="278">
        <v>784.98333000000002</v>
      </c>
    </row>
    <row r="10" spans="1:21" s="18" customFormat="1" x14ac:dyDescent="0.25">
      <c r="A10" s="99" t="s">
        <v>179</v>
      </c>
      <c r="B10" s="449">
        <v>22672.648000000001</v>
      </c>
      <c r="C10" s="449">
        <v>12716.154</v>
      </c>
      <c r="D10" s="449">
        <v>19556.193939999997</v>
      </c>
      <c r="E10" s="278">
        <f t="shared" si="0"/>
        <v>39593.433090000006</v>
      </c>
      <c r="F10" s="278">
        <f t="shared" si="1"/>
        <v>10835.438610000001</v>
      </c>
      <c r="G10" s="35">
        <v>2529.623</v>
      </c>
      <c r="H10" s="17">
        <v>2114.8249999999998</v>
      </c>
      <c r="I10" s="17">
        <v>3287.58</v>
      </c>
      <c r="J10" s="17">
        <v>2371.6106699999996</v>
      </c>
      <c r="K10" s="17">
        <v>4259.9211399999995</v>
      </c>
      <c r="L10" s="17">
        <v>3054.4279700000002</v>
      </c>
      <c r="M10" s="17">
        <v>3316.6617500000002</v>
      </c>
      <c r="N10" s="17">
        <v>3998.7665499999994</v>
      </c>
      <c r="O10" s="17">
        <v>3115.78827</v>
      </c>
      <c r="P10" s="17">
        <v>5050.66896</v>
      </c>
      <c r="Q10" s="17">
        <v>4441.1507499999998</v>
      </c>
      <c r="R10" s="17">
        <v>2052.4090299999998</v>
      </c>
      <c r="S10" s="278">
        <v>3361.9526100000003</v>
      </c>
      <c r="T10" s="278">
        <v>2856.6753799999997</v>
      </c>
      <c r="U10" s="278">
        <v>4616.8106200000002</v>
      </c>
    </row>
    <row r="11" spans="1:21" s="18" customFormat="1" x14ac:dyDescent="0.25">
      <c r="A11" s="99" t="s">
        <v>180</v>
      </c>
      <c r="B11" s="449">
        <v>6390.152</v>
      </c>
      <c r="C11" s="449">
        <v>2729.431</v>
      </c>
      <c r="D11" s="449">
        <v>1737.2237699999998</v>
      </c>
      <c r="E11" s="278">
        <f t="shared" si="0"/>
        <v>3319.6868100000002</v>
      </c>
      <c r="F11" s="278">
        <f t="shared" si="1"/>
        <v>503.26572999999996</v>
      </c>
      <c r="G11" s="35">
        <v>121.396</v>
      </c>
      <c r="H11" s="17">
        <v>343.82799999999997</v>
      </c>
      <c r="I11" s="17">
        <v>245.99299999999999</v>
      </c>
      <c r="J11" s="17">
        <v>135.36697999999998</v>
      </c>
      <c r="K11" s="17">
        <v>118.24544999999999</v>
      </c>
      <c r="L11" s="17">
        <v>330.34012999999993</v>
      </c>
      <c r="M11" s="17">
        <v>103.89585000000001</v>
      </c>
      <c r="N11" s="17">
        <v>217.84285</v>
      </c>
      <c r="O11" s="17">
        <v>236.32094000000001</v>
      </c>
      <c r="P11" s="17">
        <v>106.31671</v>
      </c>
      <c r="Q11" s="17">
        <v>223.81538</v>
      </c>
      <c r="R11" s="17">
        <v>1136.3255200000001</v>
      </c>
      <c r="S11" s="278">
        <v>145.09907999999999</v>
      </c>
      <c r="T11" s="278">
        <v>0</v>
      </c>
      <c r="U11" s="278">
        <v>358.16664999999995</v>
      </c>
    </row>
    <row r="12" spans="1:21" s="20" customFormat="1" x14ac:dyDescent="0.25">
      <c r="A12" s="99" t="s">
        <v>181</v>
      </c>
      <c r="B12" s="449">
        <v>48243.697999999997</v>
      </c>
      <c r="C12" s="449">
        <v>24645.15</v>
      </c>
      <c r="D12" s="449">
        <v>73918.655360000019</v>
      </c>
      <c r="E12" s="278">
        <f t="shared" si="0"/>
        <v>5287.4382800000003</v>
      </c>
      <c r="F12" s="278">
        <f t="shared" si="1"/>
        <v>987.13494000000014</v>
      </c>
      <c r="G12" s="35">
        <v>679.52</v>
      </c>
      <c r="H12" s="17">
        <v>238.49100000000001</v>
      </c>
      <c r="I12" s="17">
        <v>506.80799999999999</v>
      </c>
      <c r="J12" s="17">
        <v>317.12559000000005</v>
      </c>
      <c r="K12" s="17">
        <v>328.33813999999995</v>
      </c>
      <c r="L12" s="17">
        <v>721.69344000000001</v>
      </c>
      <c r="M12" s="17">
        <v>491.19290999999993</v>
      </c>
      <c r="N12" s="17">
        <v>178.45514999999995</v>
      </c>
      <c r="O12" s="17">
        <v>238.80168999999998</v>
      </c>
      <c r="P12" s="17">
        <v>907.66453000000013</v>
      </c>
      <c r="Q12" s="17">
        <v>489.63086000000004</v>
      </c>
      <c r="R12" s="17">
        <v>189.71697000000003</v>
      </c>
      <c r="S12" s="278">
        <v>490.40815000000009</v>
      </c>
      <c r="T12" s="278">
        <v>102.68289999999999</v>
      </c>
      <c r="U12" s="278">
        <v>394.04389000000003</v>
      </c>
    </row>
    <row r="13" spans="1:21" s="20" customFormat="1" x14ac:dyDescent="0.25">
      <c r="A13" s="103" t="s">
        <v>174</v>
      </c>
      <c r="B13" s="449">
        <v>5073.9759999999997</v>
      </c>
      <c r="C13" s="449">
        <v>13975.874</v>
      </c>
      <c r="D13" s="449">
        <v>15282.476550000001</v>
      </c>
      <c r="E13" s="278">
        <f t="shared" si="0"/>
        <v>20482.0121</v>
      </c>
      <c r="F13" s="278">
        <f t="shared" si="1"/>
        <v>3408.0372599999996</v>
      </c>
      <c r="G13" s="35">
        <v>5168.6670000000004</v>
      </c>
      <c r="H13" s="17">
        <v>1251.29</v>
      </c>
      <c r="I13" s="17">
        <v>1678.566</v>
      </c>
      <c r="J13" s="17">
        <v>4235.9285999999993</v>
      </c>
      <c r="K13" s="17">
        <v>419.27816000000001</v>
      </c>
      <c r="L13" s="17">
        <v>2184.9024500000005</v>
      </c>
      <c r="M13" s="17">
        <v>1376.5309800000002</v>
      </c>
      <c r="N13" s="17">
        <v>826.48803000000009</v>
      </c>
      <c r="O13" s="17">
        <v>1531.3573200000001</v>
      </c>
      <c r="P13" s="17">
        <v>0</v>
      </c>
      <c r="Q13" s="17">
        <v>211.68642000000006</v>
      </c>
      <c r="R13" s="17">
        <v>1597.3171400000001</v>
      </c>
      <c r="S13" s="278">
        <v>1429.99506</v>
      </c>
      <c r="T13" s="278">
        <v>1940.4850399999998</v>
      </c>
      <c r="U13" s="278">
        <v>37.557160000000003</v>
      </c>
    </row>
    <row r="14" spans="1:21" s="20" customFormat="1" x14ac:dyDescent="0.25">
      <c r="A14" s="103" t="s">
        <v>182</v>
      </c>
      <c r="B14" s="449">
        <v>43270.337</v>
      </c>
      <c r="C14" s="449">
        <v>31641.167000000001</v>
      </c>
      <c r="D14" s="449">
        <v>40662.56240000001</v>
      </c>
      <c r="E14" s="278">
        <f t="shared" si="0"/>
        <v>39310.187360000004</v>
      </c>
      <c r="F14" s="278">
        <f t="shared" si="1"/>
        <v>10090.714969999999</v>
      </c>
      <c r="G14" s="17">
        <v>5918.875</v>
      </c>
      <c r="H14" s="17">
        <v>2413.4070000000002</v>
      </c>
      <c r="I14" s="17">
        <v>1491.7860000000001</v>
      </c>
      <c r="J14" s="17">
        <v>4770.1286100000007</v>
      </c>
      <c r="K14" s="17">
        <v>1303.9159299999997</v>
      </c>
      <c r="L14" s="17">
        <v>2225.5757200000003</v>
      </c>
      <c r="M14" s="17">
        <v>5861.1976199999999</v>
      </c>
      <c r="N14" s="17">
        <v>3045.9904100000003</v>
      </c>
      <c r="O14" s="17">
        <v>4810.9670600000009</v>
      </c>
      <c r="P14" s="17">
        <v>746.07518000000005</v>
      </c>
      <c r="Q14" s="17">
        <v>2124.3268400000002</v>
      </c>
      <c r="R14" s="17">
        <v>4597.9419899999994</v>
      </c>
      <c r="S14" s="278">
        <v>493.20069999999993</v>
      </c>
      <c r="T14" s="278">
        <v>4859.8272200000001</v>
      </c>
      <c r="U14" s="278">
        <v>4737.6870499999986</v>
      </c>
    </row>
    <row r="15" spans="1:21" s="18" customFormat="1" x14ac:dyDescent="0.25">
      <c r="A15" s="103" t="s">
        <v>183</v>
      </c>
      <c r="B15" s="449">
        <v>14800.882</v>
      </c>
      <c r="C15" s="449">
        <v>26460.339</v>
      </c>
      <c r="D15" s="449">
        <v>14315.428489999997</v>
      </c>
      <c r="E15" s="278">
        <f t="shared" si="0"/>
        <v>34032.298370000004</v>
      </c>
      <c r="F15" s="278">
        <f t="shared" si="1"/>
        <v>4888.6107699999993</v>
      </c>
      <c r="G15" s="17">
        <v>2696.7489999999998</v>
      </c>
      <c r="H15" s="17">
        <v>1143.2239999999999</v>
      </c>
      <c r="I15" s="17">
        <v>1739.21</v>
      </c>
      <c r="J15" s="17">
        <v>2929.1194400000004</v>
      </c>
      <c r="K15" s="17">
        <v>1450.91831</v>
      </c>
      <c r="L15" s="17">
        <v>7796.6261300000006</v>
      </c>
      <c r="M15" s="17">
        <v>3250.3573700000006</v>
      </c>
      <c r="N15" s="17">
        <v>2925.8986899999991</v>
      </c>
      <c r="O15" s="17">
        <v>2014.9613499999998</v>
      </c>
      <c r="P15" s="17">
        <v>1708.2109499999999</v>
      </c>
      <c r="Q15" s="17">
        <v>4613.2159300000003</v>
      </c>
      <c r="R15" s="17">
        <v>1763.8072</v>
      </c>
      <c r="S15" s="278">
        <v>1527.03937</v>
      </c>
      <c r="T15" s="278">
        <v>1771.0454500000001</v>
      </c>
      <c r="U15" s="278">
        <v>1590.5259499999995</v>
      </c>
    </row>
    <row r="16" spans="1:21" s="18" customFormat="1" x14ac:dyDescent="0.25">
      <c r="A16" s="157" t="s">
        <v>177</v>
      </c>
      <c r="B16" s="449">
        <v>96408.904999999999</v>
      </c>
      <c r="C16" s="449">
        <v>129887.57</v>
      </c>
      <c r="D16" s="449">
        <v>116713.74601000003</v>
      </c>
      <c r="E16" s="278">
        <f t="shared" si="0"/>
        <v>140902.62262000001</v>
      </c>
      <c r="F16" s="278">
        <f t="shared" si="1"/>
        <v>30839.209929999994</v>
      </c>
      <c r="G16" s="310">
        <v>8930.2440000000006</v>
      </c>
      <c r="H16" s="310">
        <v>9461.5419999999995</v>
      </c>
      <c r="I16" s="310">
        <v>15215.882</v>
      </c>
      <c r="J16" s="310">
        <v>12769.362590000004</v>
      </c>
      <c r="K16" s="310">
        <v>13835.308899999998</v>
      </c>
      <c r="L16" s="310">
        <v>11073.619109999998</v>
      </c>
      <c r="M16" s="310">
        <v>10266.796580000004</v>
      </c>
      <c r="N16" s="310">
        <v>11768.082030000009</v>
      </c>
      <c r="O16" s="310">
        <v>12042.247290000003</v>
      </c>
      <c r="P16" s="310">
        <v>10812.621740000001</v>
      </c>
      <c r="Q16" s="310">
        <v>12082.010839999999</v>
      </c>
      <c r="R16" s="310">
        <v>12644.905539999998</v>
      </c>
      <c r="S16" s="310">
        <v>12560.691709999996</v>
      </c>
      <c r="T16" s="310">
        <v>8851.6186500000003</v>
      </c>
      <c r="U16" s="310">
        <v>9426.8995699999978</v>
      </c>
    </row>
    <row r="17" spans="1:46" s="18" customFormat="1" x14ac:dyDescent="0.25">
      <c r="A17" s="102" t="s">
        <v>176</v>
      </c>
      <c r="B17" s="449">
        <v>63381.421000000002</v>
      </c>
      <c r="C17" s="449">
        <v>86710.645999999993</v>
      </c>
      <c r="D17" s="449">
        <v>93795.71964000001</v>
      </c>
      <c r="E17" s="278">
        <f t="shared" si="0"/>
        <v>112527.34793999999</v>
      </c>
      <c r="F17" s="278">
        <f t="shared" si="1"/>
        <v>14539.72811</v>
      </c>
      <c r="G17" s="310">
        <v>10008.186</v>
      </c>
      <c r="H17" s="310">
        <v>7632.8720000000003</v>
      </c>
      <c r="I17" s="310">
        <v>8554.3169999999991</v>
      </c>
      <c r="J17" s="310">
        <v>4147.7301099999995</v>
      </c>
      <c r="K17" s="310">
        <v>9677.889079999999</v>
      </c>
      <c r="L17" s="310">
        <v>18309.622569999996</v>
      </c>
      <c r="M17" s="310">
        <v>18115.94094</v>
      </c>
      <c r="N17" s="310">
        <v>9441.2868400000007</v>
      </c>
      <c r="O17" s="310">
        <v>5267.7512600000009</v>
      </c>
      <c r="P17" s="310">
        <v>5156.0348200000017</v>
      </c>
      <c r="Q17" s="310">
        <v>7668.59429</v>
      </c>
      <c r="R17" s="310">
        <v>8547.1230300000007</v>
      </c>
      <c r="S17" s="310">
        <v>4666.1038600000002</v>
      </c>
      <c r="T17" s="310">
        <v>4674.8045199999997</v>
      </c>
      <c r="U17" s="310">
        <v>5198.8197300000002</v>
      </c>
    </row>
    <row r="18" spans="1:46" s="20" customFormat="1" x14ac:dyDescent="0.25">
      <c r="A18" s="101" t="s">
        <v>175</v>
      </c>
      <c r="B18" s="449">
        <v>130715.705</v>
      </c>
      <c r="C18" s="449">
        <v>124266.014</v>
      </c>
      <c r="D18" s="449">
        <v>156572.57383075441</v>
      </c>
      <c r="E18" s="278">
        <f t="shared" si="0"/>
        <v>155147.53177100967</v>
      </c>
      <c r="F18" s="278">
        <f t="shared" si="1"/>
        <v>40990.320278286585</v>
      </c>
      <c r="G18" s="310">
        <v>20663.824000000001</v>
      </c>
      <c r="H18" s="310">
        <v>14042.093000000001</v>
      </c>
      <c r="I18" s="310">
        <v>7621.268</v>
      </c>
      <c r="J18" s="310">
        <v>4402.0797468354422</v>
      </c>
      <c r="K18" s="310">
        <v>10672.46624098647</v>
      </c>
      <c r="L18" s="310">
        <v>20950.105620945124</v>
      </c>
      <c r="M18" s="310">
        <v>15098.16107171799</v>
      </c>
      <c r="N18" s="310">
        <v>18037.026654948681</v>
      </c>
      <c r="O18" s="310">
        <v>7479.9259166406564</v>
      </c>
      <c r="P18" s="310">
        <v>7932.7130189198033</v>
      </c>
      <c r="Q18" s="310">
        <v>16076.884351275719</v>
      </c>
      <c r="R18" s="310">
        <v>12170.98414873977</v>
      </c>
      <c r="S18" s="310">
        <v>16175.369746091783</v>
      </c>
      <c r="T18" s="310">
        <v>2882.6009819967267</v>
      </c>
      <c r="U18" s="310">
        <v>21932.349550198072</v>
      </c>
    </row>
    <row r="19" spans="1:46" s="20" customFormat="1" x14ac:dyDescent="0.25">
      <c r="A19" s="104" t="s">
        <v>184</v>
      </c>
      <c r="B19" s="450">
        <v>381133.52100000001</v>
      </c>
      <c r="C19" s="450">
        <v>337940.10600000003</v>
      </c>
      <c r="D19" s="450">
        <v>375591.15193496709</v>
      </c>
      <c r="E19" s="278">
        <f t="shared" si="0"/>
        <v>480619.49705291918</v>
      </c>
      <c r="F19" s="278">
        <f t="shared" si="1"/>
        <v>180402.30872220526</v>
      </c>
      <c r="G19" s="310">
        <v>64621.18</v>
      </c>
      <c r="H19" s="310">
        <v>47663.671000000002</v>
      </c>
      <c r="I19" s="310">
        <v>17473.348000000002</v>
      </c>
      <c r="J19" s="310">
        <v>20732.916408474117</v>
      </c>
      <c r="K19" s="310">
        <v>27169.095800989366</v>
      </c>
      <c r="L19" s="310">
        <v>36570.712780558504</v>
      </c>
      <c r="M19" s="310">
        <v>78839.432086573273</v>
      </c>
      <c r="N19" s="310">
        <v>60923.990445517928</v>
      </c>
      <c r="O19" s="310">
        <v>21176.545386650178</v>
      </c>
      <c r="P19" s="310">
        <v>12612.467241239417</v>
      </c>
      <c r="Q19" s="310">
        <v>29038.322706255141</v>
      </c>
      <c r="R19" s="310">
        <v>63797.815196661213</v>
      </c>
      <c r="S19" s="310">
        <v>60155.815410896968</v>
      </c>
      <c r="T19" s="310">
        <v>18870.308517905072</v>
      </c>
      <c r="U19" s="310">
        <v>101376.18479340321</v>
      </c>
    </row>
    <row r="20" spans="1:46" s="20" customFormat="1" x14ac:dyDescent="0.25">
      <c r="A20" s="132" t="s">
        <v>185</v>
      </c>
      <c r="B20" s="450">
        <v>31951.897000000001</v>
      </c>
      <c r="C20" s="450">
        <v>18363.862000000001</v>
      </c>
      <c r="D20" s="450">
        <v>24277.958570000003</v>
      </c>
      <c r="E20" s="278">
        <f t="shared" si="0"/>
        <v>34380.720710000001</v>
      </c>
      <c r="F20" s="278">
        <f t="shared" si="1"/>
        <v>16245.103274999998</v>
      </c>
      <c r="G20" s="310">
        <v>2581.1509999999998</v>
      </c>
      <c r="H20" s="310">
        <v>4630.8710000000001</v>
      </c>
      <c r="I20" s="310">
        <v>3676.335</v>
      </c>
      <c r="J20" s="310">
        <v>3343.99485</v>
      </c>
      <c r="K20" s="310">
        <v>2535.9564799999998</v>
      </c>
      <c r="L20" s="310">
        <v>6959.7398399999993</v>
      </c>
      <c r="M20" s="310">
        <v>3875.9638000000004</v>
      </c>
      <c r="N20" s="310">
        <v>661.67279000000008</v>
      </c>
      <c r="O20" s="310">
        <v>2523.91545</v>
      </c>
      <c r="P20" s="310">
        <v>995.73341000000005</v>
      </c>
      <c r="Q20" s="310">
        <v>643.89965000000007</v>
      </c>
      <c r="R20" s="310">
        <v>1951.4874399999999</v>
      </c>
      <c r="S20" s="310">
        <v>2582.5926800000002</v>
      </c>
      <c r="T20" s="310">
        <v>1282.9784999999999</v>
      </c>
      <c r="U20" s="310">
        <v>12379.532094999999</v>
      </c>
    </row>
    <row r="21" spans="1:46" s="20" customFormat="1" x14ac:dyDescent="0.25">
      <c r="A21" s="133" t="s">
        <v>186</v>
      </c>
      <c r="B21" s="278">
        <v>11710.003000000001</v>
      </c>
      <c r="C21" s="278">
        <v>12146.221</v>
      </c>
      <c r="D21" s="278">
        <v>13466.920270000004</v>
      </c>
      <c r="E21" s="278">
        <f t="shared" si="0"/>
        <v>14577.455090000001</v>
      </c>
      <c r="F21" s="278">
        <f t="shared" si="1"/>
        <v>3604.6616700000004</v>
      </c>
      <c r="G21" s="310">
        <v>1276.837</v>
      </c>
      <c r="H21" s="310">
        <v>1234.81</v>
      </c>
      <c r="I21" s="310">
        <v>685.33299999999997</v>
      </c>
      <c r="J21" s="310">
        <v>1525.6799100000001</v>
      </c>
      <c r="K21" s="310">
        <v>1395.2889000000002</v>
      </c>
      <c r="L21" s="310">
        <v>1170.33142</v>
      </c>
      <c r="M21" s="310">
        <v>829.77248999999995</v>
      </c>
      <c r="N21" s="310">
        <v>1337.1963900000001</v>
      </c>
      <c r="O21" s="310">
        <v>906.39531000000011</v>
      </c>
      <c r="P21" s="310">
        <v>1576.6852800000001</v>
      </c>
      <c r="Q21" s="310">
        <v>1256.2687599999999</v>
      </c>
      <c r="R21" s="310">
        <v>1382.85663</v>
      </c>
      <c r="S21" s="310">
        <v>1370.2747899999999</v>
      </c>
      <c r="T21" s="310">
        <v>685.40088000000003</v>
      </c>
      <c r="U21" s="310">
        <v>1548.9860000000001</v>
      </c>
    </row>
    <row r="22" spans="1:46" s="52" customFormat="1" x14ac:dyDescent="0.25">
      <c r="A22" s="45" t="s">
        <v>125</v>
      </c>
      <c r="B22" s="278">
        <v>2342814.017</v>
      </c>
      <c r="C22" s="278">
        <v>2439764.8210000005</v>
      </c>
      <c r="D22" s="278">
        <v>3173780.9558842783</v>
      </c>
      <c r="E22" s="278">
        <f t="shared" si="0"/>
        <v>3324532.6042150646</v>
      </c>
      <c r="F22" s="278">
        <f t="shared" si="1"/>
        <v>644125.19934975891</v>
      </c>
      <c r="G22" s="129">
        <f>G23-SUM(G6:G21)</f>
        <v>256706.549</v>
      </c>
      <c r="H22" s="129">
        <f t="shared" ref="H22:U22" si="2">H23-SUM(H6:H21)</f>
        <v>229321.788</v>
      </c>
      <c r="I22" s="129">
        <f t="shared" si="2"/>
        <v>215995.48700000002</v>
      </c>
      <c r="J22" s="129">
        <f t="shared" si="2"/>
        <v>215077.69487620326</v>
      </c>
      <c r="K22" s="129">
        <f t="shared" si="2"/>
        <v>277343.40254999872</v>
      </c>
      <c r="L22" s="129">
        <f t="shared" si="2"/>
        <v>228100.50315949449</v>
      </c>
      <c r="M22" s="129">
        <f t="shared" si="2"/>
        <v>315222.37751505605</v>
      </c>
      <c r="N22" s="129">
        <f t="shared" si="2"/>
        <v>282942.06746431265</v>
      </c>
      <c r="O22" s="129">
        <f t="shared" si="2"/>
        <v>233692.67475999828</v>
      </c>
      <c r="P22" s="129">
        <f t="shared" si="2"/>
        <v>270836.91436999972</v>
      </c>
      <c r="Q22" s="129">
        <f t="shared" si="2"/>
        <v>250484.35289000004</v>
      </c>
      <c r="R22" s="129">
        <f t="shared" si="2"/>
        <v>548808.79263000039</v>
      </c>
      <c r="S22" s="129">
        <f t="shared" si="2"/>
        <v>189681.09071004891</v>
      </c>
      <c r="T22" s="129">
        <f t="shared" si="2"/>
        <v>248319.40073999992</v>
      </c>
      <c r="U22" s="129">
        <f t="shared" si="2"/>
        <v>206124.70789971011</v>
      </c>
    </row>
    <row r="23" spans="1:46" s="18" customFormat="1" ht="15.6" x14ac:dyDescent="0.25">
      <c r="A23" s="47" t="s">
        <v>134</v>
      </c>
      <c r="B23" s="451">
        <f>SUM(B6:B22)</f>
        <v>3600446.1500000004</v>
      </c>
      <c r="C23" s="451">
        <f t="shared" ref="C23:F23" si="3">SUM(C6:C22)</f>
        <v>3611483.8900000006</v>
      </c>
      <c r="D23" s="451">
        <f t="shared" si="3"/>
        <v>4502107.04</v>
      </c>
      <c r="E23" s="451">
        <f t="shared" si="3"/>
        <v>4778319.4056989932</v>
      </c>
      <c r="F23" s="451">
        <f t="shared" si="3"/>
        <v>1030595.7184052507</v>
      </c>
      <c r="G23" s="110">
        <v>414343.571</v>
      </c>
      <c r="H23" s="110">
        <v>342681.473</v>
      </c>
      <c r="I23" s="110">
        <v>318768.37300000002</v>
      </c>
      <c r="J23" s="110">
        <v>305915.32635151281</v>
      </c>
      <c r="K23" s="110">
        <v>375513.13929197454</v>
      </c>
      <c r="L23" s="110">
        <v>365524.4507509981</v>
      </c>
      <c r="M23" s="110">
        <v>468222.37000334729</v>
      </c>
      <c r="N23" s="110">
        <v>430425.73983477929</v>
      </c>
      <c r="O23" s="110">
        <v>325123.01866328914</v>
      </c>
      <c r="P23" s="110">
        <v>355327.35714015894</v>
      </c>
      <c r="Q23" s="110">
        <v>386207.31429753092</v>
      </c>
      <c r="R23" s="110">
        <v>690267.27236540138</v>
      </c>
      <c r="S23" s="110">
        <v>324307.50084703765</v>
      </c>
      <c r="T23" s="110">
        <v>315049.25725990173</v>
      </c>
      <c r="U23" s="110">
        <v>391238.96029831137</v>
      </c>
    </row>
    <row r="24" spans="1:46" ht="15.6" x14ac:dyDescent="0.25">
      <c r="A24" s="47"/>
      <c r="B24" s="47"/>
      <c r="C24" s="47"/>
      <c r="D24" s="47"/>
      <c r="E24" s="76"/>
      <c r="F24" s="76"/>
      <c r="G24" s="48"/>
      <c r="H24" s="48"/>
      <c r="I24" s="48"/>
      <c r="J24" s="48"/>
      <c r="K24" s="48"/>
      <c r="L24" s="8"/>
      <c r="M24" s="8"/>
      <c r="N24" s="8"/>
      <c r="O24" s="8"/>
      <c r="P24" s="8"/>
      <c r="Q24" s="8"/>
      <c r="R24" s="8"/>
      <c r="S24" s="106"/>
      <c r="T24" s="106"/>
      <c r="U24" s="106"/>
    </row>
    <row r="25" spans="1:46" x14ac:dyDescent="0.25">
      <c r="A25" s="14" t="s">
        <v>140</v>
      </c>
      <c r="B25" s="93">
        <v>3600446.1417820184</v>
      </c>
      <c r="C25" s="93"/>
      <c r="D25" s="110"/>
      <c r="E25" s="110"/>
      <c r="F25" s="110"/>
      <c r="G25" s="31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.6" x14ac:dyDescent="0.3">
      <c r="A26" s="14"/>
      <c r="B26" s="14"/>
      <c r="C26" s="14"/>
      <c r="D26" s="14"/>
      <c r="E26" s="160"/>
      <c r="F26" s="76"/>
      <c r="G26" s="46"/>
      <c r="J26" s="15"/>
      <c r="K26" s="8"/>
    </row>
    <row r="27" spans="1:46" x14ac:dyDescent="0.25">
      <c r="B27" s="76"/>
      <c r="C27" s="76"/>
      <c r="D27" s="76"/>
      <c r="E27" s="76"/>
      <c r="F27" s="76"/>
      <c r="G27" s="76"/>
      <c r="H27" s="273"/>
      <c r="I27" s="93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46" x14ac:dyDescent="0.25">
      <c r="E28" s="18"/>
      <c r="G28" s="8"/>
      <c r="H28" s="273"/>
      <c r="I28" s="93"/>
      <c r="L28" s="8"/>
    </row>
    <row r="29" spans="1:46" x14ac:dyDescent="0.25">
      <c r="E29" s="30"/>
      <c r="G29" s="8"/>
      <c r="H29" s="273"/>
      <c r="I29" s="110"/>
      <c r="L29" s="8"/>
    </row>
    <row r="30" spans="1:46" x14ac:dyDescent="0.25">
      <c r="B30" s="106"/>
      <c r="C30" s="106"/>
      <c r="D30" s="106"/>
      <c r="E30" s="76"/>
      <c r="F30" s="106"/>
      <c r="G30" s="106"/>
      <c r="H30" s="273"/>
      <c r="I30" s="110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46" x14ac:dyDescent="0.25">
      <c r="E31" s="18"/>
      <c r="G31" s="8"/>
      <c r="H31" s="273"/>
      <c r="I31" s="110"/>
      <c r="L31" s="8"/>
    </row>
    <row r="32" spans="1:46" x14ac:dyDescent="0.25">
      <c r="E32" s="18"/>
      <c r="F32" s="26"/>
      <c r="G32" s="8"/>
      <c r="H32" s="110"/>
      <c r="I32" s="110"/>
      <c r="L32" s="8"/>
    </row>
    <row r="33" spans="1:12" x14ac:dyDescent="0.25">
      <c r="E33" s="18"/>
      <c r="G33" s="8"/>
      <c r="H33" s="93"/>
      <c r="I33" s="93"/>
      <c r="L33" s="8"/>
    </row>
    <row r="34" spans="1:12" x14ac:dyDescent="0.25">
      <c r="G34" s="8"/>
      <c r="H34" s="273"/>
      <c r="I34" s="93"/>
      <c r="L34" s="8"/>
    </row>
    <row r="35" spans="1:12" x14ac:dyDescent="0.25">
      <c r="G35" s="8"/>
      <c r="H35" s="273"/>
      <c r="I35" s="93"/>
      <c r="L35" s="8"/>
    </row>
    <row r="36" spans="1:12" x14ac:dyDescent="0.25">
      <c r="G36" s="8"/>
      <c r="H36" s="273"/>
      <c r="I36" s="93"/>
      <c r="L36" s="8"/>
    </row>
    <row r="37" spans="1:12" x14ac:dyDescent="0.25">
      <c r="H37" s="273"/>
      <c r="I37" s="93"/>
      <c r="L37" s="8"/>
    </row>
    <row r="38" spans="1:12" x14ac:dyDescent="0.25">
      <c r="H38" s="273"/>
      <c r="I38" s="93"/>
      <c r="L38" s="8"/>
    </row>
    <row r="39" spans="1:12" x14ac:dyDescent="0.25">
      <c r="H39" s="273"/>
      <c r="I39" s="93"/>
      <c r="L39" s="8"/>
    </row>
    <row r="40" spans="1:12" x14ac:dyDescent="0.25">
      <c r="H40" s="273"/>
      <c r="I40" s="93"/>
      <c r="L40" s="8"/>
    </row>
    <row r="41" spans="1:12" x14ac:dyDescent="0.25">
      <c r="H41" s="273"/>
      <c r="I41" s="93"/>
      <c r="L41" s="8"/>
    </row>
    <row r="42" spans="1:12" x14ac:dyDescent="0.25">
      <c r="H42" s="273"/>
      <c r="I42" s="93"/>
      <c r="L42" s="8"/>
    </row>
    <row r="43" spans="1:12" x14ac:dyDescent="0.25">
      <c r="A43" s="134"/>
      <c r="B43" s="134"/>
      <c r="C43" s="134"/>
      <c r="D43" s="134"/>
      <c r="H43" s="273"/>
      <c r="I43" s="93"/>
      <c r="L43" s="8"/>
    </row>
    <row r="44" spans="1:12" x14ac:dyDescent="0.25">
      <c r="A44" s="134"/>
      <c r="B44" s="134"/>
      <c r="C44" s="134"/>
      <c r="D44" s="134"/>
      <c r="H44" s="273"/>
      <c r="I44" s="93"/>
      <c r="L44" s="8"/>
    </row>
    <row r="45" spans="1:12" x14ac:dyDescent="0.25">
      <c r="A45" s="134"/>
      <c r="B45" s="134"/>
      <c r="C45" s="134"/>
      <c r="D45" s="134"/>
      <c r="H45" s="273"/>
      <c r="I45" s="93"/>
    </row>
    <row r="46" spans="1:12" x14ac:dyDescent="0.25">
      <c r="A46" s="134"/>
      <c r="B46" s="134"/>
      <c r="C46" s="134"/>
      <c r="D46" s="134"/>
      <c r="H46" s="273"/>
      <c r="I46" s="93"/>
    </row>
    <row r="47" spans="1:12" x14ac:dyDescent="0.25">
      <c r="A47" s="134"/>
      <c r="B47" s="134"/>
      <c r="C47" s="134"/>
      <c r="D47" s="134"/>
      <c r="H47" s="93"/>
      <c r="I47" s="93"/>
    </row>
    <row r="48" spans="1:12" x14ac:dyDescent="0.25">
      <c r="A48" s="134"/>
      <c r="B48" s="134"/>
      <c r="C48" s="134"/>
      <c r="D48" s="134"/>
      <c r="H48" s="93"/>
      <c r="I48" s="93"/>
    </row>
    <row r="49" spans="1:8" ht="15.6" x14ac:dyDescent="0.3">
      <c r="A49" s="134"/>
      <c r="B49" s="134"/>
      <c r="C49" s="134"/>
      <c r="D49" s="134"/>
      <c r="H49" s="46"/>
    </row>
    <row r="50" spans="1:8" ht="15.6" x14ac:dyDescent="0.3">
      <c r="A50" s="134"/>
      <c r="B50" s="134"/>
      <c r="C50" s="134"/>
      <c r="D50" s="134"/>
      <c r="H50" s="46"/>
    </row>
    <row r="51" spans="1:8" ht="15.6" x14ac:dyDescent="0.3">
      <c r="H51" s="46"/>
    </row>
    <row r="52" spans="1:8" ht="15.6" x14ac:dyDescent="0.3">
      <c r="H52" s="46"/>
    </row>
    <row r="53" spans="1:8" ht="15.6" x14ac:dyDescent="0.3">
      <c r="C53" s="159"/>
      <c r="G53" s="94"/>
      <c r="H53" s="46"/>
    </row>
    <row r="54" spans="1:8" ht="15.6" x14ac:dyDescent="0.3">
      <c r="C54" s="159"/>
      <c r="G54" s="94"/>
      <c r="H54" s="46"/>
    </row>
    <row r="55" spans="1:8" ht="15.6" x14ac:dyDescent="0.3">
      <c r="C55" s="159"/>
      <c r="G55" s="94"/>
      <c r="H55" s="46"/>
    </row>
    <row r="56" spans="1:8" ht="15.6" x14ac:dyDescent="0.3">
      <c r="C56" s="159"/>
      <c r="G56" s="94"/>
      <c r="H56" s="46"/>
    </row>
    <row r="57" spans="1:8" ht="15.6" x14ac:dyDescent="0.3">
      <c r="C57" s="159"/>
      <c r="G57" s="94"/>
      <c r="H57" s="46"/>
    </row>
    <row r="58" spans="1:8" ht="15.6" x14ac:dyDescent="0.3">
      <c r="C58" s="159"/>
      <c r="G58" s="94"/>
      <c r="H58" s="46"/>
    </row>
    <row r="59" spans="1:8" ht="15.6" x14ac:dyDescent="0.3">
      <c r="C59" s="159"/>
      <c r="G59" s="94"/>
      <c r="H59" s="46"/>
    </row>
    <row r="60" spans="1:8" ht="15.6" x14ac:dyDescent="0.3">
      <c r="C60" s="159"/>
      <c r="G60" s="94"/>
      <c r="H60" s="46"/>
    </row>
    <row r="61" spans="1:8" ht="15.6" x14ac:dyDescent="0.3">
      <c r="C61" s="159"/>
      <c r="G61" s="94"/>
      <c r="H61" s="46"/>
    </row>
    <row r="62" spans="1:8" ht="15.6" x14ac:dyDescent="0.3">
      <c r="C62" s="159"/>
      <c r="G62" s="94"/>
      <c r="H62" s="46"/>
    </row>
    <row r="63" spans="1:8" ht="15.6" x14ac:dyDescent="0.3">
      <c r="C63" s="159"/>
      <c r="G63" s="94"/>
      <c r="H63" s="46"/>
    </row>
    <row r="64" spans="1:8" ht="15.6" x14ac:dyDescent="0.3">
      <c r="C64" s="159"/>
      <c r="G64" s="94"/>
      <c r="H64" s="46"/>
    </row>
    <row r="65" spans="3:8" ht="15.6" x14ac:dyDescent="0.3">
      <c r="H65" s="46"/>
    </row>
    <row r="66" spans="3:8" ht="15.6" x14ac:dyDescent="0.3">
      <c r="H66" s="46"/>
    </row>
    <row r="67" spans="3:8" ht="15.6" x14ac:dyDescent="0.3">
      <c r="H67" s="46"/>
    </row>
    <row r="68" spans="3:8" ht="15.6" x14ac:dyDescent="0.3">
      <c r="H68" s="46"/>
    </row>
    <row r="69" spans="3:8" ht="15.6" x14ac:dyDescent="0.3">
      <c r="H69" s="46"/>
    </row>
    <row r="70" spans="3:8" ht="15.6" x14ac:dyDescent="0.3">
      <c r="C70" s="159"/>
      <c r="F70" s="26"/>
      <c r="H70" s="46"/>
    </row>
    <row r="71" spans="3:8" ht="15.6" x14ac:dyDescent="0.3">
      <c r="C71" s="159"/>
      <c r="F71" s="26"/>
      <c r="H71" s="46"/>
    </row>
    <row r="72" spans="3:8" ht="15.6" x14ac:dyDescent="0.3">
      <c r="C72" s="159"/>
      <c r="F72" s="26"/>
      <c r="H72" s="46"/>
    </row>
    <row r="73" spans="3:8" ht="15.6" x14ac:dyDescent="0.3">
      <c r="C73" s="159"/>
      <c r="F73" s="26"/>
      <c r="H73" s="46"/>
    </row>
    <row r="74" spans="3:8" ht="15.6" x14ac:dyDescent="0.3">
      <c r="C74" s="159"/>
      <c r="F74" s="26"/>
      <c r="H74" s="46"/>
    </row>
    <row r="75" spans="3:8" ht="15.6" x14ac:dyDescent="0.3">
      <c r="C75" s="159"/>
      <c r="F75" s="26"/>
      <c r="H75" s="46"/>
    </row>
    <row r="76" spans="3:8" ht="15.6" x14ac:dyDescent="0.3">
      <c r="C76" s="159"/>
      <c r="F76" s="26"/>
      <c r="H76" s="46"/>
    </row>
    <row r="77" spans="3:8" ht="15.6" x14ac:dyDescent="0.3">
      <c r="C77" s="159"/>
      <c r="F77" s="26"/>
      <c r="H77" s="46"/>
    </row>
    <row r="78" spans="3:8" ht="15.6" x14ac:dyDescent="0.3">
      <c r="C78" s="159"/>
      <c r="F78" s="26"/>
      <c r="H78" s="46"/>
    </row>
    <row r="79" spans="3:8" ht="15.6" x14ac:dyDescent="0.3">
      <c r="C79" s="159"/>
      <c r="F79" s="26"/>
      <c r="H79" s="46"/>
    </row>
    <row r="80" spans="3:8" ht="15.6" x14ac:dyDescent="0.3">
      <c r="C80" s="159"/>
      <c r="F80" s="26"/>
      <c r="H80" s="46"/>
    </row>
    <row r="81" spans="3:8" ht="15.6" x14ac:dyDescent="0.3">
      <c r="C81" s="159"/>
      <c r="F81" s="26"/>
      <c r="H81" s="46"/>
    </row>
    <row r="82" spans="3:8" ht="15.6" x14ac:dyDescent="0.3">
      <c r="H82" s="46"/>
    </row>
    <row r="83" spans="3:8" ht="15.6" x14ac:dyDescent="0.3">
      <c r="F83" s="108"/>
      <c r="H83" s="46"/>
    </row>
    <row r="84" spans="3:8" ht="15.6" x14ac:dyDescent="0.3">
      <c r="H84" s="46"/>
    </row>
    <row r="85" spans="3:8" ht="15.6" x14ac:dyDescent="0.3">
      <c r="H85" s="46"/>
    </row>
    <row r="86" spans="3:8" ht="15.6" x14ac:dyDescent="0.3">
      <c r="H86" s="46"/>
    </row>
    <row r="87" spans="3:8" ht="15.6" x14ac:dyDescent="0.3">
      <c r="H87" s="46"/>
    </row>
    <row r="88" spans="3:8" ht="15.6" x14ac:dyDescent="0.3">
      <c r="H88" s="46"/>
    </row>
    <row r="89" spans="3:8" ht="15.6" x14ac:dyDescent="0.3">
      <c r="H89" s="46"/>
    </row>
    <row r="90" spans="3:8" ht="15.6" x14ac:dyDescent="0.3">
      <c r="H90" s="46"/>
    </row>
    <row r="91" spans="3:8" ht="15.6" x14ac:dyDescent="0.3">
      <c r="H91" s="46"/>
    </row>
    <row r="92" spans="3:8" ht="15.6" x14ac:dyDescent="0.3">
      <c r="H92" s="46"/>
    </row>
    <row r="93" spans="3:8" ht="15.6" x14ac:dyDescent="0.3">
      <c r="H93" s="46"/>
    </row>
    <row r="94" spans="3:8" ht="15.6" x14ac:dyDescent="0.3">
      <c r="H94" s="46"/>
    </row>
    <row r="95" spans="3:8" ht="15.6" x14ac:dyDescent="0.3">
      <c r="H95" s="46"/>
    </row>
    <row r="96" spans="3:8" ht="15.6" x14ac:dyDescent="0.3">
      <c r="H96" s="158"/>
    </row>
    <row r="97" spans="8:8" ht="15.6" x14ac:dyDescent="0.3">
      <c r="H97" s="158"/>
    </row>
    <row r="98" spans="8:8" ht="15.6" x14ac:dyDescent="0.3">
      <c r="H98" s="158"/>
    </row>
    <row r="99" spans="8:8" ht="15.6" x14ac:dyDescent="0.3">
      <c r="H99" s="158"/>
    </row>
  </sheetData>
  <mergeCells count="8">
    <mergeCell ref="S4:T4"/>
    <mergeCell ref="A1:A2"/>
    <mergeCell ref="A3:A5"/>
    <mergeCell ref="G4:R4"/>
    <mergeCell ref="G3:U3"/>
    <mergeCell ref="B1:U1"/>
    <mergeCell ref="B2:U2"/>
    <mergeCell ref="B3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66"/>
  <sheetViews>
    <sheetView zoomScaleNormal="100" workbookViewId="0">
      <pane xSplit="4" ySplit="5" topLeftCell="E25" activePane="bottomRight" state="frozen"/>
      <selection pane="topRight" activeCell="D1" sqref="D1"/>
      <selection pane="bottomLeft" activeCell="A6" sqref="A6"/>
      <selection pane="bottomRight" activeCell="A6" sqref="A6:C44"/>
    </sheetView>
  </sheetViews>
  <sheetFormatPr defaultRowHeight="13.2" x14ac:dyDescent="0.25"/>
  <cols>
    <col min="1" max="1" width="29.33203125" style="174" customWidth="1"/>
    <col min="2" max="2" width="9.88671875" style="175" customWidth="1"/>
    <col min="3" max="3" width="13.6640625" style="175" customWidth="1"/>
    <col min="4" max="4" width="12.5546875" style="45" customWidth="1"/>
    <col min="5" max="10" width="7.5546875" style="45" bestFit="1" customWidth="1"/>
    <col min="11" max="12" width="8.21875" style="45" bestFit="1" customWidth="1"/>
    <col min="13" max="15" width="7.5546875" style="45" bestFit="1" customWidth="1"/>
    <col min="16" max="16" width="8.21875" style="45" bestFit="1" customWidth="1"/>
    <col min="17" max="19" width="7.5546875" style="45" bestFit="1" customWidth="1"/>
    <col min="20" max="220" width="9.109375" style="45"/>
    <col min="221" max="221" width="16.6640625" style="45" customWidth="1"/>
    <col min="222" max="245" width="9.109375" style="45" customWidth="1"/>
    <col min="246" max="246" width="9.88671875" style="45" customWidth="1"/>
    <col min="247" max="247" width="10.109375" style="45" customWidth="1"/>
    <col min="248" max="248" width="10.88671875" style="45" customWidth="1"/>
    <col min="249" max="249" width="10" style="45" customWidth="1"/>
    <col min="250" max="250" width="10.109375" style="45" customWidth="1"/>
    <col min="251" max="251" width="12" style="45" customWidth="1"/>
    <col min="252" max="253" width="9.109375" style="45" customWidth="1"/>
    <col min="254" max="255" width="9.109375" style="45"/>
    <col min="256" max="256" width="10.44140625" style="45" customWidth="1"/>
    <col min="257" max="476" width="9.109375" style="45"/>
    <col min="477" max="477" width="16.6640625" style="45" customWidth="1"/>
    <col min="478" max="501" width="9.109375" style="45" customWidth="1"/>
    <col min="502" max="502" width="9.88671875" style="45" customWidth="1"/>
    <col min="503" max="503" width="10.109375" style="45" customWidth="1"/>
    <col min="504" max="504" width="10.88671875" style="45" customWidth="1"/>
    <col min="505" max="505" width="10" style="45" customWidth="1"/>
    <col min="506" max="506" width="10.109375" style="45" customWidth="1"/>
    <col min="507" max="507" width="12" style="45" customWidth="1"/>
    <col min="508" max="509" width="9.109375" style="45" customWidth="1"/>
    <col min="510" max="511" width="9.109375" style="45"/>
    <col min="512" max="512" width="10.44140625" style="45" customWidth="1"/>
    <col min="513" max="732" width="9.109375" style="45"/>
    <col min="733" max="733" width="16.6640625" style="45" customWidth="1"/>
    <col min="734" max="757" width="9.109375" style="45" customWidth="1"/>
    <col min="758" max="758" width="9.88671875" style="45" customWidth="1"/>
    <col min="759" max="759" width="10.109375" style="45" customWidth="1"/>
    <col min="760" max="760" width="10.88671875" style="45" customWidth="1"/>
    <col min="761" max="761" width="10" style="45" customWidth="1"/>
    <col min="762" max="762" width="10.109375" style="45" customWidth="1"/>
    <col min="763" max="763" width="12" style="45" customWidth="1"/>
    <col min="764" max="765" width="9.109375" style="45" customWidth="1"/>
    <col min="766" max="767" width="9.109375" style="45"/>
    <col min="768" max="768" width="10.44140625" style="45" customWidth="1"/>
    <col min="769" max="988" width="9.109375" style="45"/>
    <col min="989" max="989" width="16.6640625" style="45" customWidth="1"/>
    <col min="990" max="1013" width="9.109375" style="45" customWidth="1"/>
    <col min="1014" max="1014" width="9.88671875" style="45" customWidth="1"/>
    <col min="1015" max="1015" width="10.109375" style="45" customWidth="1"/>
    <col min="1016" max="1016" width="10.88671875" style="45" customWidth="1"/>
    <col min="1017" max="1017" width="10" style="45" customWidth="1"/>
    <col min="1018" max="1018" width="10.109375" style="45" customWidth="1"/>
    <col min="1019" max="1019" width="12" style="45" customWidth="1"/>
    <col min="1020" max="1021" width="9.109375" style="45" customWidth="1"/>
    <col min="1022" max="1023" width="9.109375" style="45"/>
    <col min="1024" max="1024" width="10.44140625" style="45" customWidth="1"/>
    <col min="1025" max="1244" width="9.109375" style="45"/>
    <col min="1245" max="1245" width="16.6640625" style="45" customWidth="1"/>
    <col min="1246" max="1269" width="9.109375" style="45" customWidth="1"/>
    <col min="1270" max="1270" width="9.88671875" style="45" customWidth="1"/>
    <col min="1271" max="1271" width="10.109375" style="45" customWidth="1"/>
    <col min="1272" max="1272" width="10.88671875" style="45" customWidth="1"/>
    <col min="1273" max="1273" width="10" style="45" customWidth="1"/>
    <col min="1274" max="1274" width="10.109375" style="45" customWidth="1"/>
    <col min="1275" max="1275" width="12" style="45" customWidth="1"/>
    <col min="1276" max="1277" width="9.109375" style="45" customWidth="1"/>
    <col min="1278" max="1279" width="9.109375" style="45"/>
    <col min="1280" max="1280" width="10.44140625" style="45" customWidth="1"/>
    <col min="1281" max="1500" width="9.109375" style="45"/>
    <col min="1501" max="1501" width="16.6640625" style="45" customWidth="1"/>
    <col min="1502" max="1525" width="9.109375" style="45" customWidth="1"/>
    <col min="1526" max="1526" width="9.88671875" style="45" customWidth="1"/>
    <col min="1527" max="1527" width="10.109375" style="45" customWidth="1"/>
    <col min="1528" max="1528" width="10.88671875" style="45" customWidth="1"/>
    <col min="1529" max="1529" width="10" style="45" customWidth="1"/>
    <col min="1530" max="1530" width="10.109375" style="45" customWidth="1"/>
    <col min="1531" max="1531" width="12" style="45" customWidth="1"/>
    <col min="1532" max="1533" width="9.109375" style="45" customWidth="1"/>
    <col min="1534" max="1535" width="9.109375" style="45"/>
    <col min="1536" max="1536" width="10.44140625" style="45" customWidth="1"/>
    <col min="1537" max="1756" width="9.109375" style="45"/>
    <col min="1757" max="1757" width="16.6640625" style="45" customWidth="1"/>
    <col min="1758" max="1781" width="9.109375" style="45" customWidth="1"/>
    <col min="1782" max="1782" width="9.88671875" style="45" customWidth="1"/>
    <col min="1783" max="1783" width="10.109375" style="45" customWidth="1"/>
    <col min="1784" max="1784" width="10.88671875" style="45" customWidth="1"/>
    <col min="1785" max="1785" width="10" style="45" customWidth="1"/>
    <col min="1786" max="1786" width="10.109375" style="45" customWidth="1"/>
    <col min="1787" max="1787" width="12" style="45" customWidth="1"/>
    <col min="1788" max="1789" width="9.109375" style="45" customWidth="1"/>
    <col min="1790" max="1791" width="9.109375" style="45"/>
    <col min="1792" max="1792" width="10.44140625" style="45" customWidth="1"/>
    <col min="1793" max="2012" width="9.109375" style="45"/>
    <col min="2013" max="2013" width="16.6640625" style="45" customWidth="1"/>
    <col min="2014" max="2037" width="9.109375" style="45" customWidth="1"/>
    <col min="2038" max="2038" width="9.88671875" style="45" customWidth="1"/>
    <col min="2039" max="2039" width="10.109375" style="45" customWidth="1"/>
    <col min="2040" max="2040" width="10.88671875" style="45" customWidth="1"/>
    <col min="2041" max="2041" width="10" style="45" customWidth="1"/>
    <col min="2042" max="2042" width="10.109375" style="45" customWidth="1"/>
    <col min="2043" max="2043" width="12" style="45" customWidth="1"/>
    <col min="2044" max="2045" width="9.109375" style="45" customWidth="1"/>
    <col min="2046" max="2047" width="9.109375" style="45"/>
    <col min="2048" max="2048" width="10.44140625" style="45" customWidth="1"/>
    <col min="2049" max="2268" width="9.109375" style="45"/>
    <col min="2269" max="2269" width="16.6640625" style="45" customWidth="1"/>
    <col min="2270" max="2293" width="9.109375" style="45" customWidth="1"/>
    <col min="2294" max="2294" width="9.88671875" style="45" customWidth="1"/>
    <col min="2295" max="2295" width="10.109375" style="45" customWidth="1"/>
    <col min="2296" max="2296" width="10.88671875" style="45" customWidth="1"/>
    <col min="2297" max="2297" width="10" style="45" customWidth="1"/>
    <col min="2298" max="2298" width="10.109375" style="45" customWidth="1"/>
    <col min="2299" max="2299" width="12" style="45" customWidth="1"/>
    <col min="2300" max="2301" width="9.109375" style="45" customWidth="1"/>
    <col min="2302" max="2303" width="9.109375" style="45"/>
    <col min="2304" max="2304" width="10.44140625" style="45" customWidth="1"/>
    <col min="2305" max="2524" width="9.109375" style="45"/>
    <col min="2525" max="2525" width="16.6640625" style="45" customWidth="1"/>
    <col min="2526" max="2549" width="9.109375" style="45" customWidth="1"/>
    <col min="2550" max="2550" width="9.88671875" style="45" customWidth="1"/>
    <col min="2551" max="2551" width="10.109375" style="45" customWidth="1"/>
    <col min="2552" max="2552" width="10.88671875" style="45" customWidth="1"/>
    <col min="2553" max="2553" width="10" style="45" customWidth="1"/>
    <col min="2554" max="2554" width="10.109375" style="45" customWidth="1"/>
    <col min="2555" max="2555" width="12" style="45" customWidth="1"/>
    <col min="2556" max="2557" width="9.109375" style="45" customWidth="1"/>
    <col min="2558" max="2559" width="9.109375" style="45"/>
    <col min="2560" max="2560" width="10.44140625" style="45" customWidth="1"/>
    <col min="2561" max="2780" width="9.109375" style="45"/>
    <col min="2781" max="2781" width="16.6640625" style="45" customWidth="1"/>
    <col min="2782" max="2805" width="9.109375" style="45" customWidth="1"/>
    <col min="2806" max="2806" width="9.88671875" style="45" customWidth="1"/>
    <col min="2807" max="2807" width="10.109375" style="45" customWidth="1"/>
    <col min="2808" max="2808" width="10.88671875" style="45" customWidth="1"/>
    <col min="2809" max="2809" width="10" style="45" customWidth="1"/>
    <col min="2810" max="2810" width="10.109375" style="45" customWidth="1"/>
    <col min="2811" max="2811" width="12" style="45" customWidth="1"/>
    <col min="2812" max="2813" width="9.109375" style="45" customWidth="1"/>
    <col min="2814" max="2815" width="9.109375" style="45"/>
    <col min="2816" max="2816" width="10.44140625" style="45" customWidth="1"/>
    <col min="2817" max="3036" width="9.109375" style="45"/>
    <col min="3037" max="3037" width="16.6640625" style="45" customWidth="1"/>
    <col min="3038" max="3061" width="9.109375" style="45" customWidth="1"/>
    <col min="3062" max="3062" width="9.88671875" style="45" customWidth="1"/>
    <col min="3063" max="3063" width="10.109375" style="45" customWidth="1"/>
    <col min="3064" max="3064" width="10.88671875" style="45" customWidth="1"/>
    <col min="3065" max="3065" width="10" style="45" customWidth="1"/>
    <col min="3066" max="3066" width="10.109375" style="45" customWidth="1"/>
    <col min="3067" max="3067" width="12" style="45" customWidth="1"/>
    <col min="3068" max="3069" width="9.109375" style="45" customWidth="1"/>
    <col min="3070" max="3071" width="9.109375" style="45"/>
    <col min="3072" max="3072" width="10.44140625" style="45" customWidth="1"/>
    <col min="3073" max="3292" width="9.109375" style="45"/>
    <col min="3293" max="3293" width="16.6640625" style="45" customWidth="1"/>
    <col min="3294" max="3317" width="9.109375" style="45" customWidth="1"/>
    <col min="3318" max="3318" width="9.88671875" style="45" customWidth="1"/>
    <col min="3319" max="3319" width="10.109375" style="45" customWidth="1"/>
    <col min="3320" max="3320" width="10.88671875" style="45" customWidth="1"/>
    <col min="3321" max="3321" width="10" style="45" customWidth="1"/>
    <col min="3322" max="3322" width="10.109375" style="45" customWidth="1"/>
    <col min="3323" max="3323" width="12" style="45" customWidth="1"/>
    <col min="3324" max="3325" width="9.109375" style="45" customWidth="1"/>
    <col min="3326" max="3327" width="9.109375" style="45"/>
    <col min="3328" max="3328" width="10.44140625" style="45" customWidth="1"/>
    <col min="3329" max="3548" width="9.109375" style="45"/>
    <col min="3549" max="3549" width="16.6640625" style="45" customWidth="1"/>
    <col min="3550" max="3573" width="9.109375" style="45" customWidth="1"/>
    <col min="3574" max="3574" width="9.88671875" style="45" customWidth="1"/>
    <col min="3575" max="3575" width="10.109375" style="45" customWidth="1"/>
    <col min="3576" max="3576" width="10.88671875" style="45" customWidth="1"/>
    <col min="3577" max="3577" width="10" style="45" customWidth="1"/>
    <col min="3578" max="3578" width="10.109375" style="45" customWidth="1"/>
    <col min="3579" max="3579" width="12" style="45" customWidth="1"/>
    <col min="3580" max="3581" width="9.109375" style="45" customWidth="1"/>
    <col min="3582" max="3583" width="9.109375" style="45"/>
    <col min="3584" max="3584" width="10.44140625" style="45" customWidth="1"/>
    <col min="3585" max="3804" width="9.109375" style="45"/>
    <col min="3805" max="3805" width="16.6640625" style="45" customWidth="1"/>
    <col min="3806" max="3829" width="9.109375" style="45" customWidth="1"/>
    <col min="3830" max="3830" width="9.88671875" style="45" customWidth="1"/>
    <col min="3831" max="3831" width="10.109375" style="45" customWidth="1"/>
    <col min="3832" max="3832" width="10.88671875" style="45" customWidth="1"/>
    <col min="3833" max="3833" width="10" style="45" customWidth="1"/>
    <col min="3834" max="3834" width="10.109375" style="45" customWidth="1"/>
    <col min="3835" max="3835" width="12" style="45" customWidth="1"/>
    <col min="3836" max="3837" width="9.109375" style="45" customWidth="1"/>
    <col min="3838" max="3839" width="9.109375" style="45"/>
    <col min="3840" max="3840" width="10.44140625" style="45" customWidth="1"/>
    <col min="3841" max="4060" width="9.109375" style="45"/>
    <col min="4061" max="4061" width="16.6640625" style="45" customWidth="1"/>
    <col min="4062" max="4085" width="9.109375" style="45" customWidth="1"/>
    <col min="4086" max="4086" width="9.88671875" style="45" customWidth="1"/>
    <col min="4087" max="4087" width="10.109375" style="45" customWidth="1"/>
    <col min="4088" max="4088" width="10.88671875" style="45" customWidth="1"/>
    <col min="4089" max="4089" width="10" style="45" customWidth="1"/>
    <col min="4090" max="4090" width="10.109375" style="45" customWidth="1"/>
    <col min="4091" max="4091" width="12" style="45" customWidth="1"/>
    <col min="4092" max="4093" width="9.109375" style="45" customWidth="1"/>
    <col min="4094" max="4095" width="9.109375" style="45"/>
    <col min="4096" max="4096" width="10.44140625" style="45" customWidth="1"/>
    <col min="4097" max="4316" width="9.109375" style="45"/>
    <col min="4317" max="4317" width="16.6640625" style="45" customWidth="1"/>
    <col min="4318" max="4341" width="9.109375" style="45" customWidth="1"/>
    <col min="4342" max="4342" width="9.88671875" style="45" customWidth="1"/>
    <col min="4343" max="4343" width="10.109375" style="45" customWidth="1"/>
    <col min="4344" max="4344" width="10.88671875" style="45" customWidth="1"/>
    <col min="4345" max="4345" width="10" style="45" customWidth="1"/>
    <col min="4346" max="4346" width="10.109375" style="45" customWidth="1"/>
    <col min="4347" max="4347" width="12" style="45" customWidth="1"/>
    <col min="4348" max="4349" width="9.109375" style="45" customWidth="1"/>
    <col min="4350" max="4351" width="9.109375" style="45"/>
    <col min="4352" max="4352" width="10.44140625" style="45" customWidth="1"/>
    <col min="4353" max="4572" width="9.109375" style="45"/>
    <col min="4573" max="4573" width="16.6640625" style="45" customWidth="1"/>
    <col min="4574" max="4597" width="9.109375" style="45" customWidth="1"/>
    <col min="4598" max="4598" width="9.88671875" style="45" customWidth="1"/>
    <col min="4599" max="4599" width="10.109375" style="45" customWidth="1"/>
    <col min="4600" max="4600" width="10.88671875" style="45" customWidth="1"/>
    <col min="4601" max="4601" width="10" style="45" customWidth="1"/>
    <col min="4602" max="4602" width="10.109375" style="45" customWidth="1"/>
    <col min="4603" max="4603" width="12" style="45" customWidth="1"/>
    <col min="4604" max="4605" width="9.109375" style="45" customWidth="1"/>
    <col min="4606" max="4607" width="9.109375" style="45"/>
    <col min="4608" max="4608" width="10.44140625" style="45" customWidth="1"/>
    <col min="4609" max="4828" width="9.109375" style="45"/>
    <col min="4829" max="4829" width="16.6640625" style="45" customWidth="1"/>
    <col min="4830" max="4853" width="9.109375" style="45" customWidth="1"/>
    <col min="4854" max="4854" width="9.88671875" style="45" customWidth="1"/>
    <col min="4855" max="4855" width="10.109375" style="45" customWidth="1"/>
    <col min="4856" max="4856" width="10.88671875" style="45" customWidth="1"/>
    <col min="4857" max="4857" width="10" style="45" customWidth="1"/>
    <col min="4858" max="4858" width="10.109375" style="45" customWidth="1"/>
    <col min="4859" max="4859" width="12" style="45" customWidth="1"/>
    <col min="4860" max="4861" width="9.109375" style="45" customWidth="1"/>
    <col min="4862" max="4863" width="9.109375" style="45"/>
    <col min="4864" max="4864" width="10.44140625" style="45" customWidth="1"/>
    <col min="4865" max="5084" width="9.109375" style="45"/>
    <col min="5085" max="5085" width="16.6640625" style="45" customWidth="1"/>
    <col min="5086" max="5109" width="9.109375" style="45" customWidth="1"/>
    <col min="5110" max="5110" width="9.88671875" style="45" customWidth="1"/>
    <col min="5111" max="5111" width="10.109375" style="45" customWidth="1"/>
    <col min="5112" max="5112" width="10.88671875" style="45" customWidth="1"/>
    <col min="5113" max="5113" width="10" style="45" customWidth="1"/>
    <col min="5114" max="5114" width="10.109375" style="45" customWidth="1"/>
    <col min="5115" max="5115" width="12" style="45" customWidth="1"/>
    <col min="5116" max="5117" width="9.109375" style="45" customWidth="1"/>
    <col min="5118" max="5119" width="9.109375" style="45"/>
    <col min="5120" max="5120" width="10.44140625" style="45" customWidth="1"/>
    <col min="5121" max="5340" width="9.109375" style="45"/>
    <col min="5341" max="5341" width="16.6640625" style="45" customWidth="1"/>
    <col min="5342" max="5365" width="9.109375" style="45" customWidth="1"/>
    <col min="5366" max="5366" width="9.88671875" style="45" customWidth="1"/>
    <col min="5367" max="5367" width="10.109375" style="45" customWidth="1"/>
    <col min="5368" max="5368" width="10.88671875" style="45" customWidth="1"/>
    <col min="5369" max="5369" width="10" style="45" customWidth="1"/>
    <col min="5370" max="5370" width="10.109375" style="45" customWidth="1"/>
    <col min="5371" max="5371" width="12" style="45" customWidth="1"/>
    <col min="5372" max="5373" width="9.109375" style="45" customWidth="1"/>
    <col min="5374" max="5375" width="9.109375" style="45"/>
    <col min="5376" max="5376" width="10.44140625" style="45" customWidth="1"/>
    <col min="5377" max="5596" width="9.109375" style="45"/>
    <col min="5597" max="5597" width="16.6640625" style="45" customWidth="1"/>
    <col min="5598" max="5621" width="9.109375" style="45" customWidth="1"/>
    <col min="5622" max="5622" width="9.88671875" style="45" customWidth="1"/>
    <col min="5623" max="5623" width="10.109375" style="45" customWidth="1"/>
    <col min="5624" max="5624" width="10.88671875" style="45" customWidth="1"/>
    <col min="5625" max="5625" width="10" style="45" customWidth="1"/>
    <col min="5626" max="5626" width="10.109375" style="45" customWidth="1"/>
    <col min="5627" max="5627" width="12" style="45" customWidth="1"/>
    <col min="5628" max="5629" width="9.109375" style="45" customWidth="1"/>
    <col min="5630" max="5631" width="9.109375" style="45"/>
    <col min="5632" max="5632" width="10.44140625" style="45" customWidth="1"/>
    <col min="5633" max="5852" width="9.109375" style="45"/>
    <col min="5853" max="5853" width="16.6640625" style="45" customWidth="1"/>
    <col min="5854" max="5877" width="9.109375" style="45" customWidth="1"/>
    <col min="5878" max="5878" width="9.88671875" style="45" customWidth="1"/>
    <col min="5879" max="5879" width="10.109375" style="45" customWidth="1"/>
    <col min="5880" max="5880" width="10.88671875" style="45" customWidth="1"/>
    <col min="5881" max="5881" width="10" style="45" customWidth="1"/>
    <col min="5882" max="5882" width="10.109375" style="45" customWidth="1"/>
    <col min="5883" max="5883" width="12" style="45" customWidth="1"/>
    <col min="5884" max="5885" width="9.109375" style="45" customWidth="1"/>
    <col min="5886" max="5887" width="9.109375" style="45"/>
    <col min="5888" max="5888" width="10.44140625" style="45" customWidth="1"/>
    <col min="5889" max="6108" width="9.109375" style="45"/>
    <col min="6109" max="6109" width="16.6640625" style="45" customWidth="1"/>
    <col min="6110" max="6133" width="9.109375" style="45" customWidth="1"/>
    <col min="6134" max="6134" width="9.88671875" style="45" customWidth="1"/>
    <col min="6135" max="6135" width="10.109375" style="45" customWidth="1"/>
    <col min="6136" max="6136" width="10.88671875" style="45" customWidth="1"/>
    <col min="6137" max="6137" width="10" style="45" customWidth="1"/>
    <col min="6138" max="6138" width="10.109375" style="45" customWidth="1"/>
    <col min="6139" max="6139" width="12" style="45" customWidth="1"/>
    <col min="6140" max="6141" width="9.109375" style="45" customWidth="1"/>
    <col min="6142" max="6143" width="9.109375" style="45"/>
    <col min="6144" max="6144" width="10.44140625" style="45" customWidth="1"/>
    <col min="6145" max="6364" width="9.109375" style="45"/>
    <col min="6365" max="6365" width="16.6640625" style="45" customWidth="1"/>
    <col min="6366" max="6389" width="9.109375" style="45" customWidth="1"/>
    <col min="6390" max="6390" width="9.88671875" style="45" customWidth="1"/>
    <col min="6391" max="6391" width="10.109375" style="45" customWidth="1"/>
    <col min="6392" max="6392" width="10.88671875" style="45" customWidth="1"/>
    <col min="6393" max="6393" width="10" style="45" customWidth="1"/>
    <col min="6394" max="6394" width="10.109375" style="45" customWidth="1"/>
    <col min="6395" max="6395" width="12" style="45" customWidth="1"/>
    <col min="6396" max="6397" width="9.109375" style="45" customWidth="1"/>
    <col min="6398" max="6399" width="9.109375" style="45"/>
    <col min="6400" max="6400" width="10.44140625" style="45" customWidth="1"/>
    <col min="6401" max="6620" width="9.109375" style="45"/>
    <col min="6621" max="6621" width="16.6640625" style="45" customWidth="1"/>
    <col min="6622" max="6645" width="9.109375" style="45" customWidth="1"/>
    <col min="6646" max="6646" width="9.88671875" style="45" customWidth="1"/>
    <col min="6647" max="6647" width="10.109375" style="45" customWidth="1"/>
    <col min="6648" max="6648" width="10.88671875" style="45" customWidth="1"/>
    <col min="6649" max="6649" width="10" style="45" customWidth="1"/>
    <col min="6650" max="6650" width="10.109375" style="45" customWidth="1"/>
    <col min="6651" max="6651" width="12" style="45" customWidth="1"/>
    <col min="6652" max="6653" width="9.109375" style="45" customWidth="1"/>
    <col min="6654" max="6655" width="9.109375" style="45"/>
    <col min="6656" max="6656" width="10.44140625" style="45" customWidth="1"/>
    <col min="6657" max="6876" width="9.109375" style="45"/>
    <col min="6877" max="6877" width="16.6640625" style="45" customWidth="1"/>
    <col min="6878" max="6901" width="9.109375" style="45" customWidth="1"/>
    <col min="6902" max="6902" width="9.88671875" style="45" customWidth="1"/>
    <col min="6903" max="6903" width="10.109375" style="45" customWidth="1"/>
    <col min="6904" max="6904" width="10.88671875" style="45" customWidth="1"/>
    <col min="6905" max="6905" width="10" style="45" customWidth="1"/>
    <col min="6906" max="6906" width="10.109375" style="45" customWidth="1"/>
    <col min="6907" max="6907" width="12" style="45" customWidth="1"/>
    <col min="6908" max="6909" width="9.109375" style="45" customWidth="1"/>
    <col min="6910" max="6911" width="9.109375" style="45"/>
    <col min="6912" max="6912" width="10.44140625" style="45" customWidth="1"/>
    <col min="6913" max="7132" width="9.109375" style="45"/>
    <col min="7133" max="7133" width="16.6640625" style="45" customWidth="1"/>
    <col min="7134" max="7157" width="9.109375" style="45" customWidth="1"/>
    <col min="7158" max="7158" width="9.88671875" style="45" customWidth="1"/>
    <col min="7159" max="7159" width="10.109375" style="45" customWidth="1"/>
    <col min="7160" max="7160" width="10.88671875" style="45" customWidth="1"/>
    <col min="7161" max="7161" width="10" style="45" customWidth="1"/>
    <col min="7162" max="7162" width="10.109375" style="45" customWidth="1"/>
    <col min="7163" max="7163" width="12" style="45" customWidth="1"/>
    <col min="7164" max="7165" width="9.109375" style="45" customWidth="1"/>
    <col min="7166" max="7167" width="9.109375" style="45"/>
    <col min="7168" max="7168" width="10.44140625" style="45" customWidth="1"/>
    <col min="7169" max="7388" width="9.109375" style="45"/>
    <col min="7389" max="7389" width="16.6640625" style="45" customWidth="1"/>
    <col min="7390" max="7413" width="9.109375" style="45" customWidth="1"/>
    <col min="7414" max="7414" width="9.88671875" style="45" customWidth="1"/>
    <col min="7415" max="7415" width="10.109375" style="45" customWidth="1"/>
    <col min="7416" max="7416" width="10.88671875" style="45" customWidth="1"/>
    <col min="7417" max="7417" width="10" style="45" customWidth="1"/>
    <col min="7418" max="7418" width="10.109375" style="45" customWidth="1"/>
    <col min="7419" max="7419" width="12" style="45" customWidth="1"/>
    <col min="7420" max="7421" width="9.109375" style="45" customWidth="1"/>
    <col min="7422" max="7423" width="9.109375" style="45"/>
    <col min="7424" max="7424" width="10.44140625" style="45" customWidth="1"/>
    <col min="7425" max="7644" width="9.109375" style="45"/>
    <col min="7645" max="7645" width="16.6640625" style="45" customWidth="1"/>
    <col min="7646" max="7669" width="9.109375" style="45" customWidth="1"/>
    <col min="7670" max="7670" width="9.88671875" style="45" customWidth="1"/>
    <col min="7671" max="7671" width="10.109375" style="45" customWidth="1"/>
    <col min="7672" max="7672" width="10.88671875" style="45" customWidth="1"/>
    <col min="7673" max="7673" width="10" style="45" customWidth="1"/>
    <col min="7674" max="7674" width="10.109375" style="45" customWidth="1"/>
    <col min="7675" max="7675" width="12" style="45" customWidth="1"/>
    <col min="7676" max="7677" width="9.109375" style="45" customWidth="1"/>
    <col min="7678" max="7679" width="9.109375" style="45"/>
    <col min="7680" max="7680" width="10.44140625" style="45" customWidth="1"/>
    <col min="7681" max="7900" width="9.109375" style="45"/>
    <col min="7901" max="7901" width="16.6640625" style="45" customWidth="1"/>
    <col min="7902" max="7925" width="9.109375" style="45" customWidth="1"/>
    <col min="7926" max="7926" width="9.88671875" style="45" customWidth="1"/>
    <col min="7927" max="7927" width="10.109375" style="45" customWidth="1"/>
    <col min="7928" max="7928" width="10.88671875" style="45" customWidth="1"/>
    <col min="7929" max="7929" width="10" style="45" customWidth="1"/>
    <col min="7930" max="7930" width="10.109375" style="45" customWidth="1"/>
    <col min="7931" max="7931" width="12" style="45" customWidth="1"/>
    <col min="7932" max="7933" width="9.109375" style="45" customWidth="1"/>
    <col min="7934" max="7935" width="9.109375" style="45"/>
    <col min="7936" max="7936" width="10.44140625" style="45" customWidth="1"/>
    <col min="7937" max="8156" width="9.109375" style="45"/>
    <col min="8157" max="8157" width="16.6640625" style="45" customWidth="1"/>
    <col min="8158" max="8181" width="9.109375" style="45" customWidth="1"/>
    <col min="8182" max="8182" width="9.88671875" style="45" customWidth="1"/>
    <col min="8183" max="8183" width="10.109375" style="45" customWidth="1"/>
    <col min="8184" max="8184" width="10.88671875" style="45" customWidth="1"/>
    <col min="8185" max="8185" width="10" style="45" customWidth="1"/>
    <col min="8186" max="8186" width="10.109375" style="45" customWidth="1"/>
    <col min="8187" max="8187" width="12" style="45" customWidth="1"/>
    <col min="8188" max="8189" width="9.109375" style="45" customWidth="1"/>
    <col min="8190" max="8191" width="9.109375" style="45"/>
    <col min="8192" max="8192" width="10.44140625" style="45" customWidth="1"/>
    <col min="8193" max="8412" width="9.109375" style="45"/>
    <col min="8413" max="8413" width="16.6640625" style="45" customWidth="1"/>
    <col min="8414" max="8437" width="9.109375" style="45" customWidth="1"/>
    <col min="8438" max="8438" width="9.88671875" style="45" customWidth="1"/>
    <col min="8439" max="8439" width="10.109375" style="45" customWidth="1"/>
    <col min="8440" max="8440" width="10.88671875" style="45" customWidth="1"/>
    <col min="8441" max="8441" width="10" style="45" customWidth="1"/>
    <col min="8442" max="8442" width="10.109375" style="45" customWidth="1"/>
    <col min="8443" max="8443" width="12" style="45" customWidth="1"/>
    <col min="8444" max="8445" width="9.109375" style="45" customWidth="1"/>
    <col min="8446" max="8447" width="9.109375" style="45"/>
    <col min="8448" max="8448" width="10.44140625" style="45" customWidth="1"/>
    <col min="8449" max="8668" width="9.109375" style="45"/>
    <col min="8669" max="8669" width="16.6640625" style="45" customWidth="1"/>
    <col min="8670" max="8693" width="9.109375" style="45" customWidth="1"/>
    <col min="8694" max="8694" width="9.88671875" style="45" customWidth="1"/>
    <col min="8695" max="8695" width="10.109375" style="45" customWidth="1"/>
    <col min="8696" max="8696" width="10.88671875" style="45" customWidth="1"/>
    <col min="8697" max="8697" width="10" style="45" customWidth="1"/>
    <col min="8698" max="8698" width="10.109375" style="45" customWidth="1"/>
    <col min="8699" max="8699" width="12" style="45" customWidth="1"/>
    <col min="8700" max="8701" width="9.109375" style="45" customWidth="1"/>
    <col min="8702" max="8703" width="9.109375" style="45"/>
    <col min="8704" max="8704" width="10.44140625" style="45" customWidth="1"/>
    <col min="8705" max="8924" width="9.109375" style="45"/>
    <col min="8925" max="8925" width="16.6640625" style="45" customWidth="1"/>
    <col min="8926" max="8949" width="9.109375" style="45" customWidth="1"/>
    <col min="8950" max="8950" width="9.88671875" style="45" customWidth="1"/>
    <col min="8951" max="8951" width="10.109375" style="45" customWidth="1"/>
    <col min="8952" max="8952" width="10.88671875" style="45" customWidth="1"/>
    <col min="8953" max="8953" width="10" style="45" customWidth="1"/>
    <col min="8954" max="8954" width="10.109375" style="45" customWidth="1"/>
    <col min="8955" max="8955" width="12" style="45" customWidth="1"/>
    <col min="8956" max="8957" width="9.109375" style="45" customWidth="1"/>
    <col min="8958" max="8959" width="9.109375" style="45"/>
    <col min="8960" max="8960" width="10.44140625" style="45" customWidth="1"/>
    <col min="8961" max="9180" width="9.109375" style="45"/>
    <col min="9181" max="9181" width="16.6640625" style="45" customWidth="1"/>
    <col min="9182" max="9205" width="9.109375" style="45" customWidth="1"/>
    <col min="9206" max="9206" width="9.88671875" style="45" customWidth="1"/>
    <col min="9207" max="9207" width="10.109375" style="45" customWidth="1"/>
    <col min="9208" max="9208" width="10.88671875" style="45" customWidth="1"/>
    <col min="9209" max="9209" width="10" style="45" customWidth="1"/>
    <col min="9210" max="9210" width="10.109375" style="45" customWidth="1"/>
    <col min="9211" max="9211" width="12" style="45" customWidth="1"/>
    <col min="9212" max="9213" width="9.109375" style="45" customWidth="1"/>
    <col min="9214" max="9215" width="9.109375" style="45"/>
    <col min="9216" max="9216" width="10.44140625" style="45" customWidth="1"/>
    <col min="9217" max="9436" width="9.109375" style="45"/>
    <col min="9437" max="9437" width="16.6640625" style="45" customWidth="1"/>
    <col min="9438" max="9461" width="9.109375" style="45" customWidth="1"/>
    <col min="9462" max="9462" width="9.88671875" style="45" customWidth="1"/>
    <col min="9463" max="9463" width="10.109375" style="45" customWidth="1"/>
    <col min="9464" max="9464" width="10.88671875" style="45" customWidth="1"/>
    <col min="9465" max="9465" width="10" style="45" customWidth="1"/>
    <col min="9466" max="9466" width="10.109375" style="45" customWidth="1"/>
    <col min="9467" max="9467" width="12" style="45" customWidth="1"/>
    <col min="9468" max="9469" width="9.109375" style="45" customWidth="1"/>
    <col min="9470" max="9471" width="9.109375" style="45"/>
    <col min="9472" max="9472" width="10.44140625" style="45" customWidth="1"/>
    <col min="9473" max="9692" width="9.109375" style="45"/>
    <col min="9693" max="9693" width="16.6640625" style="45" customWidth="1"/>
    <col min="9694" max="9717" width="9.109375" style="45" customWidth="1"/>
    <col min="9718" max="9718" width="9.88671875" style="45" customWidth="1"/>
    <col min="9719" max="9719" width="10.109375" style="45" customWidth="1"/>
    <col min="9720" max="9720" width="10.88671875" style="45" customWidth="1"/>
    <col min="9721" max="9721" width="10" style="45" customWidth="1"/>
    <col min="9722" max="9722" width="10.109375" style="45" customWidth="1"/>
    <col min="9723" max="9723" width="12" style="45" customWidth="1"/>
    <col min="9724" max="9725" width="9.109375" style="45" customWidth="1"/>
    <col min="9726" max="9727" width="9.109375" style="45"/>
    <col min="9728" max="9728" width="10.44140625" style="45" customWidth="1"/>
    <col min="9729" max="9948" width="9.109375" style="45"/>
    <col min="9949" max="9949" width="16.6640625" style="45" customWidth="1"/>
    <col min="9950" max="9973" width="9.109375" style="45" customWidth="1"/>
    <col min="9974" max="9974" width="9.88671875" style="45" customWidth="1"/>
    <col min="9975" max="9975" width="10.109375" style="45" customWidth="1"/>
    <col min="9976" max="9976" width="10.88671875" style="45" customWidth="1"/>
    <col min="9977" max="9977" width="10" style="45" customWidth="1"/>
    <col min="9978" max="9978" width="10.109375" style="45" customWidth="1"/>
    <col min="9979" max="9979" width="12" style="45" customWidth="1"/>
    <col min="9980" max="9981" width="9.109375" style="45" customWidth="1"/>
    <col min="9982" max="9983" width="9.109375" style="45"/>
    <col min="9984" max="9984" width="10.44140625" style="45" customWidth="1"/>
    <col min="9985" max="10204" width="9.109375" style="45"/>
    <col min="10205" max="10205" width="16.6640625" style="45" customWidth="1"/>
    <col min="10206" max="10229" width="9.109375" style="45" customWidth="1"/>
    <col min="10230" max="10230" width="9.88671875" style="45" customWidth="1"/>
    <col min="10231" max="10231" width="10.109375" style="45" customWidth="1"/>
    <col min="10232" max="10232" width="10.88671875" style="45" customWidth="1"/>
    <col min="10233" max="10233" width="10" style="45" customWidth="1"/>
    <col min="10234" max="10234" width="10.109375" style="45" customWidth="1"/>
    <col min="10235" max="10235" width="12" style="45" customWidth="1"/>
    <col min="10236" max="10237" width="9.109375" style="45" customWidth="1"/>
    <col min="10238" max="10239" width="9.109375" style="45"/>
    <col min="10240" max="10240" width="10.44140625" style="45" customWidth="1"/>
    <col min="10241" max="10460" width="9.109375" style="45"/>
    <col min="10461" max="10461" width="16.6640625" style="45" customWidth="1"/>
    <col min="10462" max="10485" width="9.109375" style="45" customWidth="1"/>
    <col min="10486" max="10486" width="9.88671875" style="45" customWidth="1"/>
    <col min="10487" max="10487" width="10.109375" style="45" customWidth="1"/>
    <col min="10488" max="10488" width="10.88671875" style="45" customWidth="1"/>
    <col min="10489" max="10489" width="10" style="45" customWidth="1"/>
    <col min="10490" max="10490" width="10.109375" style="45" customWidth="1"/>
    <col min="10491" max="10491" width="12" style="45" customWidth="1"/>
    <col min="10492" max="10493" width="9.109375" style="45" customWidth="1"/>
    <col min="10494" max="10495" width="9.109375" style="45"/>
    <col min="10496" max="10496" width="10.44140625" style="45" customWidth="1"/>
    <col min="10497" max="10716" width="9.109375" style="45"/>
    <col min="10717" max="10717" width="16.6640625" style="45" customWidth="1"/>
    <col min="10718" max="10741" width="9.109375" style="45" customWidth="1"/>
    <col min="10742" max="10742" width="9.88671875" style="45" customWidth="1"/>
    <col min="10743" max="10743" width="10.109375" style="45" customWidth="1"/>
    <col min="10744" max="10744" width="10.88671875" style="45" customWidth="1"/>
    <col min="10745" max="10745" width="10" style="45" customWidth="1"/>
    <col min="10746" max="10746" width="10.109375" style="45" customWidth="1"/>
    <col min="10747" max="10747" width="12" style="45" customWidth="1"/>
    <col min="10748" max="10749" width="9.109375" style="45" customWidth="1"/>
    <col min="10750" max="10751" width="9.109375" style="45"/>
    <col min="10752" max="10752" width="10.44140625" style="45" customWidth="1"/>
    <col min="10753" max="10972" width="9.109375" style="45"/>
    <col min="10973" max="10973" width="16.6640625" style="45" customWidth="1"/>
    <col min="10974" max="10997" width="9.109375" style="45" customWidth="1"/>
    <col min="10998" max="10998" width="9.88671875" style="45" customWidth="1"/>
    <col min="10999" max="10999" width="10.109375" style="45" customWidth="1"/>
    <col min="11000" max="11000" width="10.88671875" style="45" customWidth="1"/>
    <col min="11001" max="11001" width="10" style="45" customWidth="1"/>
    <col min="11002" max="11002" width="10.109375" style="45" customWidth="1"/>
    <col min="11003" max="11003" width="12" style="45" customWidth="1"/>
    <col min="11004" max="11005" width="9.109375" style="45" customWidth="1"/>
    <col min="11006" max="11007" width="9.109375" style="45"/>
    <col min="11008" max="11008" width="10.44140625" style="45" customWidth="1"/>
    <col min="11009" max="11228" width="9.109375" style="45"/>
    <col min="11229" max="11229" width="16.6640625" style="45" customWidth="1"/>
    <col min="11230" max="11253" width="9.109375" style="45" customWidth="1"/>
    <col min="11254" max="11254" width="9.88671875" style="45" customWidth="1"/>
    <col min="11255" max="11255" width="10.109375" style="45" customWidth="1"/>
    <col min="11256" max="11256" width="10.88671875" style="45" customWidth="1"/>
    <col min="11257" max="11257" width="10" style="45" customWidth="1"/>
    <col min="11258" max="11258" width="10.109375" style="45" customWidth="1"/>
    <col min="11259" max="11259" width="12" style="45" customWidth="1"/>
    <col min="11260" max="11261" width="9.109375" style="45" customWidth="1"/>
    <col min="11262" max="11263" width="9.109375" style="45"/>
    <col min="11264" max="11264" width="10.44140625" style="45" customWidth="1"/>
    <col min="11265" max="11484" width="9.109375" style="45"/>
    <col min="11485" max="11485" width="16.6640625" style="45" customWidth="1"/>
    <col min="11486" max="11509" width="9.109375" style="45" customWidth="1"/>
    <col min="11510" max="11510" width="9.88671875" style="45" customWidth="1"/>
    <col min="11511" max="11511" width="10.109375" style="45" customWidth="1"/>
    <col min="11512" max="11512" width="10.88671875" style="45" customWidth="1"/>
    <col min="11513" max="11513" width="10" style="45" customWidth="1"/>
    <col min="11514" max="11514" width="10.109375" style="45" customWidth="1"/>
    <col min="11515" max="11515" width="12" style="45" customWidth="1"/>
    <col min="11516" max="11517" width="9.109375" style="45" customWidth="1"/>
    <col min="11518" max="11519" width="9.109375" style="45"/>
    <col min="11520" max="11520" width="10.44140625" style="45" customWidth="1"/>
    <col min="11521" max="11740" width="9.109375" style="45"/>
    <col min="11741" max="11741" width="16.6640625" style="45" customWidth="1"/>
    <col min="11742" max="11765" width="9.109375" style="45" customWidth="1"/>
    <col min="11766" max="11766" width="9.88671875" style="45" customWidth="1"/>
    <col min="11767" max="11767" width="10.109375" style="45" customWidth="1"/>
    <col min="11768" max="11768" width="10.88671875" style="45" customWidth="1"/>
    <col min="11769" max="11769" width="10" style="45" customWidth="1"/>
    <col min="11770" max="11770" width="10.109375" style="45" customWidth="1"/>
    <col min="11771" max="11771" width="12" style="45" customWidth="1"/>
    <col min="11772" max="11773" width="9.109375" style="45" customWidth="1"/>
    <col min="11774" max="11775" width="9.109375" style="45"/>
    <col min="11776" max="11776" width="10.44140625" style="45" customWidth="1"/>
    <col min="11777" max="11996" width="9.109375" style="45"/>
    <col min="11997" max="11997" width="16.6640625" style="45" customWidth="1"/>
    <col min="11998" max="12021" width="9.109375" style="45" customWidth="1"/>
    <col min="12022" max="12022" width="9.88671875" style="45" customWidth="1"/>
    <col min="12023" max="12023" width="10.109375" style="45" customWidth="1"/>
    <col min="12024" max="12024" width="10.88671875" style="45" customWidth="1"/>
    <col min="12025" max="12025" width="10" style="45" customWidth="1"/>
    <col min="12026" max="12026" width="10.109375" style="45" customWidth="1"/>
    <col min="12027" max="12027" width="12" style="45" customWidth="1"/>
    <col min="12028" max="12029" width="9.109375" style="45" customWidth="1"/>
    <col min="12030" max="12031" width="9.109375" style="45"/>
    <col min="12032" max="12032" width="10.44140625" style="45" customWidth="1"/>
    <col min="12033" max="12252" width="9.109375" style="45"/>
    <col min="12253" max="12253" width="16.6640625" style="45" customWidth="1"/>
    <col min="12254" max="12277" width="9.109375" style="45" customWidth="1"/>
    <col min="12278" max="12278" width="9.88671875" style="45" customWidth="1"/>
    <col min="12279" max="12279" width="10.109375" style="45" customWidth="1"/>
    <col min="12280" max="12280" width="10.88671875" style="45" customWidth="1"/>
    <col min="12281" max="12281" width="10" style="45" customWidth="1"/>
    <col min="12282" max="12282" width="10.109375" style="45" customWidth="1"/>
    <col min="12283" max="12283" width="12" style="45" customWidth="1"/>
    <col min="12284" max="12285" width="9.109375" style="45" customWidth="1"/>
    <col min="12286" max="12287" width="9.109375" style="45"/>
    <col min="12288" max="12288" width="10.44140625" style="45" customWidth="1"/>
    <col min="12289" max="12508" width="9.109375" style="45"/>
    <col min="12509" max="12509" width="16.6640625" style="45" customWidth="1"/>
    <col min="12510" max="12533" width="9.109375" style="45" customWidth="1"/>
    <col min="12534" max="12534" width="9.88671875" style="45" customWidth="1"/>
    <col min="12535" max="12535" width="10.109375" style="45" customWidth="1"/>
    <col min="12536" max="12536" width="10.88671875" style="45" customWidth="1"/>
    <col min="12537" max="12537" width="10" style="45" customWidth="1"/>
    <col min="12538" max="12538" width="10.109375" style="45" customWidth="1"/>
    <col min="12539" max="12539" width="12" style="45" customWidth="1"/>
    <col min="12540" max="12541" width="9.109375" style="45" customWidth="1"/>
    <col min="12542" max="12543" width="9.109375" style="45"/>
    <col min="12544" max="12544" width="10.44140625" style="45" customWidth="1"/>
    <col min="12545" max="12764" width="9.109375" style="45"/>
    <col min="12765" max="12765" width="16.6640625" style="45" customWidth="1"/>
    <col min="12766" max="12789" width="9.109375" style="45" customWidth="1"/>
    <col min="12790" max="12790" width="9.88671875" style="45" customWidth="1"/>
    <col min="12791" max="12791" width="10.109375" style="45" customWidth="1"/>
    <col min="12792" max="12792" width="10.88671875" style="45" customWidth="1"/>
    <col min="12793" max="12793" width="10" style="45" customWidth="1"/>
    <col min="12794" max="12794" width="10.109375" style="45" customWidth="1"/>
    <col min="12795" max="12795" width="12" style="45" customWidth="1"/>
    <col min="12796" max="12797" width="9.109375" style="45" customWidth="1"/>
    <col min="12798" max="12799" width="9.109375" style="45"/>
    <col min="12800" max="12800" width="10.44140625" style="45" customWidth="1"/>
    <col min="12801" max="13020" width="9.109375" style="45"/>
    <col min="13021" max="13021" width="16.6640625" style="45" customWidth="1"/>
    <col min="13022" max="13045" width="9.109375" style="45" customWidth="1"/>
    <col min="13046" max="13046" width="9.88671875" style="45" customWidth="1"/>
    <col min="13047" max="13047" width="10.109375" style="45" customWidth="1"/>
    <col min="13048" max="13048" width="10.88671875" style="45" customWidth="1"/>
    <col min="13049" max="13049" width="10" style="45" customWidth="1"/>
    <col min="13050" max="13050" width="10.109375" style="45" customWidth="1"/>
    <col min="13051" max="13051" width="12" style="45" customWidth="1"/>
    <col min="13052" max="13053" width="9.109375" style="45" customWidth="1"/>
    <col min="13054" max="13055" width="9.109375" style="45"/>
    <col min="13056" max="13056" width="10.44140625" style="45" customWidth="1"/>
    <col min="13057" max="13276" width="9.109375" style="45"/>
    <col min="13277" max="13277" width="16.6640625" style="45" customWidth="1"/>
    <col min="13278" max="13301" width="9.109375" style="45" customWidth="1"/>
    <col min="13302" max="13302" width="9.88671875" style="45" customWidth="1"/>
    <col min="13303" max="13303" width="10.109375" style="45" customWidth="1"/>
    <col min="13304" max="13304" width="10.88671875" style="45" customWidth="1"/>
    <col min="13305" max="13305" width="10" style="45" customWidth="1"/>
    <col min="13306" max="13306" width="10.109375" style="45" customWidth="1"/>
    <col min="13307" max="13307" width="12" style="45" customWidth="1"/>
    <col min="13308" max="13309" width="9.109375" style="45" customWidth="1"/>
    <col min="13310" max="13311" width="9.109375" style="45"/>
    <col min="13312" max="13312" width="10.44140625" style="45" customWidth="1"/>
    <col min="13313" max="13532" width="9.109375" style="45"/>
    <col min="13533" max="13533" width="16.6640625" style="45" customWidth="1"/>
    <col min="13534" max="13557" width="9.109375" style="45" customWidth="1"/>
    <col min="13558" max="13558" width="9.88671875" style="45" customWidth="1"/>
    <col min="13559" max="13559" width="10.109375" style="45" customWidth="1"/>
    <col min="13560" max="13560" width="10.88671875" style="45" customWidth="1"/>
    <col min="13561" max="13561" width="10" style="45" customWidth="1"/>
    <col min="13562" max="13562" width="10.109375" style="45" customWidth="1"/>
    <col min="13563" max="13563" width="12" style="45" customWidth="1"/>
    <col min="13564" max="13565" width="9.109375" style="45" customWidth="1"/>
    <col min="13566" max="13567" width="9.109375" style="45"/>
    <col min="13568" max="13568" width="10.44140625" style="45" customWidth="1"/>
    <col min="13569" max="13788" width="9.109375" style="45"/>
    <col min="13789" max="13789" width="16.6640625" style="45" customWidth="1"/>
    <col min="13790" max="13813" width="9.109375" style="45" customWidth="1"/>
    <col min="13814" max="13814" width="9.88671875" style="45" customWidth="1"/>
    <col min="13815" max="13815" width="10.109375" style="45" customWidth="1"/>
    <col min="13816" max="13816" width="10.88671875" style="45" customWidth="1"/>
    <col min="13817" max="13817" width="10" style="45" customWidth="1"/>
    <col min="13818" max="13818" width="10.109375" style="45" customWidth="1"/>
    <col min="13819" max="13819" width="12" style="45" customWidth="1"/>
    <col min="13820" max="13821" width="9.109375" style="45" customWidth="1"/>
    <col min="13822" max="13823" width="9.109375" style="45"/>
    <col min="13824" max="13824" width="10.44140625" style="45" customWidth="1"/>
    <col min="13825" max="14044" width="9.109375" style="45"/>
    <col min="14045" max="14045" width="16.6640625" style="45" customWidth="1"/>
    <col min="14046" max="14069" width="9.109375" style="45" customWidth="1"/>
    <col min="14070" max="14070" width="9.88671875" style="45" customWidth="1"/>
    <col min="14071" max="14071" width="10.109375" style="45" customWidth="1"/>
    <col min="14072" max="14072" width="10.88671875" style="45" customWidth="1"/>
    <col min="14073" max="14073" width="10" style="45" customWidth="1"/>
    <col min="14074" max="14074" width="10.109375" style="45" customWidth="1"/>
    <col min="14075" max="14075" width="12" style="45" customWidth="1"/>
    <col min="14076" max="14077" width="9.109375" style="45" customWidth="1"/>
    <col min="14078" max="14079" width="9.109375" style="45"/>
    <col min="14080" max="14080" width="10.44140625" style="45" customWidth="1"/>
    <col min="14081" max="14300" width="9.109375" style="45"/>
    <col min="14301" max="14301" width="16.6640625" style="45" customWidth="1"/>
    <col min="14302" max="14325" width="9.109375" style="45" customWidth="1"/>
    <col min="14326" max="14326" width="9.88671875" style="45" customWidth="1"/>
    <col min="14327" max="14327" width="10.109375" style="45" customWidth="1"/>
    <col min="14328" max="14328" width="10.88671875" style="45" customWidth="1"/>
    <col min="14329" max="14329" width="10" style="45" customWidth="1"/>
    <col min="14330" max="14330" width="10.109375" style="45" customWidth="1"/>
    <col min="14331" max="14331" width="12" style="45" customWidth="1"/>
    <col min="14332" max="14333" width="9.109375" style="45" customWidth="1"/>
    <col min="14334" max="14335" width="9.109375" style="45"/>
    <col min="14336" max="14336" width="10.44140625" style="45" customWidth="1"/>
    <col min="14337" max="14556" width="9.109375" style="45"/>
    <col min="14557" max="14557" width="16.6640625" style="45" customWidth="1"/>
    <col min="14558" max="14581" width="9.109375" style="45" customWidth="1"/>
    <col min="14582" max="14582" width="9.88671875" style="45" customWidth="1"/>
    <col min="14583" max="14583" width="10.109375" style="45" customWidth="1"/>
    <col min="14584" max="14584" width="10.88671875" style="45" customWidth="1"/>
    <col min="14585" max="14585" width="10" style="45" customWidth="1"/>
    <col min="14586" max="14586" width="10.109375" style="45" customWidth="1"/>
    <col min="14587" max="14587" width="12" style="45" customWidth="1"/>
    <col min="14588" max="14589" width="9.109375" style="45" customWidth="1"/>
    <col min="14590" max="14591" width="9.109375" style="45"/>
    <col min="14592" max="14592" width="10.44140625" style="45" customWidth="1"/>
    <col min="14593" max="14812" width="9.109375" style="45"/>
    <col min="14813" max="14813" width="16.6640625" style="45" customWidth="1"/>
    <col min="14814" max="14837" width="9.109375" style="45" customWidth="1"/>
    <col min="14838" max="14838" width="9.88671875" style="45" customWidth="1"/>
    <col min="14839" max="14839" width="10.109375" style="45" customWidth="1"/>
    <col min="14840" max="14840" width="10.88671875" style="45" customWidth="1"/>
    <col min="14841" max="14841" width="10" style="45" customWidth="1"/>
    <col min="14842" max="14842" width="10.109375" style="45" customWidth="1"/>
    <col min="14843" max="14843" width="12" style="45" customWidth="1"/>
    <col min="14844" max="14845" width="9.109375" style="45" customWidth="1"/>
    <col min="14846" max="14847" width="9.109375" style="45"/>
    <col min="14848" max="14848" width="10.44140625" style="45" customWidth="1"/>
    <col min="14849" max="15068" width="9.109375" style="45"/>
    <col min="15069" max="15069" width="16.6640625" style="45" customWidth="1"/>
    <col min="15070" max="15093" width="9.109375" style="45" customWidth="1"/>
    <col min="15094" max="15094" width="9.88671875" style="45" customWidth="1"/>
    <col min="15095" max="15095" width="10.109375" style="45" customWidth="1"/>
    <col min="15096" max="15096" width="10.88671875" style="45" customWidth="1"/>
    <col min="15097" max="15097" width="10" style="45" customWidth="1"/>
    <col min="15098" max="15098" width="10.109375" style="45" customWidth="1"/>
    <col min="15099" max="15099" width="12" style="45" customWidth="1"/>
    <col min="15100" max="15101" width="9.109375" style="45" customWidth="1"/>
    <col min="15102" max="15103" width="9.109375" style="45"/>
    <col min="15104" max="15104" width="10.44140625" style="45" customWidth="1"/>
    <col min="15105" max="15324" width="9.109375" style="45"/>
    <col min="15325" max="15325" width="16.6640625" style="45" customWidth="1"/>
    <col min="15326" max="15349" width="9.109375" style="45" customWidth="1"/>
    <col min="15350" max="15350" width="9.88671875" style="45" customWidth="1"/>
    <col min="15351" max="15351" width="10.109375" style="45" customWidth="1"/>
    <col min="15352" max="15352" width="10.88671875" style="45" customWidth="1"/>
    <col min="15353" max="15353" width="10" style="45" customWidth="1"/>
    <col min="15354" max="15354" width="10.109375" style="45" customWidth="1"/>
    <col min="15355" max="15355" width="12" style="45" customWidth="1"/>
    <col min="15356" max="15357" width="9.109375" style="45" customWidth="1"/>
    <col min="15358" max="15359" width="9.109375" style="45"/>
    <col min="15360" max="15360" width="10.44140625" style="45" customWidth="1"/>
    <col min="15361" max="15580" width="9.109375" style="45"/>
    <col min="15581" max="15581" width="16.6640625" style="45" customWidth="1"/>
    <col min="15582" max="15605" width="9.109375" style="45" customWidth="1"/>
    <col min="15606" max="15606" width="9.88671875" style="45" customWidth="1"/>
    <col min="15607" max="15607" width="10.109375" style="45" customWidth="1"/>
    <col min="15608" max="15608" width="10.88671875" style="45" customWidth="1"/>
    <col min="15609" max="15609" width="10" style="45" customWidth="1"/>
    <col min="15610" max="15610" width="10.109375" style="45" customWidth="1"/>
    <col min="15611" max="15611" width="12" style="45" customWidth="1"/>
    <col min="15612" max="15613" width="9.109375" style="45" customWidth="1"/>
    <col min="15614" max="15615" width="9.109375" style="45"/>
    <col min="15616" max="15616" width="10.44140625" style="45" customWidth="1"/>
    <col min="15617" max="15836" width="9.109375" style="45"/>
    <col min="15837" max="15837" width="16.6640625" style="45" customWidth="1"/>
    <col min="15838" max="15861" width="9.109375" style="45" customWidth="1"/>
    <col min="15862" max="15862" width="9.88671875" style="45" customWidth="1"/>
    <col min="15863" max="15863" width="10.109375" style="45" customWidth="1"/>
    <col min="15864" max="15864" width="10.88671875" style="45" customWidth="1"/>
    <col min="15865" max="15865" width="10" style="45" customWidth="1"/>
    <col min="15866" max="15866" width="10.109375" style="45" customWidth="1"/>
    <col min="15867" max="15867" width="12" style="45" customWidth="1"/>
    <col min="15868" max="15869" width="9.109375" style="45" customWidth="1"/>
    <col min="15870" max="15871" width="9.109375" style="45"/>
    <col min="15872" max="15872" width="10.44140625" style="45" customWidth="1"/>
    <col min="15873" max="16092" width="9.109375" style="45"/>
    <col min="16093" max="16093" width="16.6640625" style="45" customWidth="1"/>
    <col min="16094" max="16117" width="9.109375" style="45" customWidth="1"/>
    <col min="16118" max="16118" width="9.88671875" style="45" customWidth="1"/>
    <col min="16119" max="16119" width="10.109375" style="45" customWidth="1"/>
    <col min="16120" max="16120" width="10.88671875" style="45" customWidth="1"/>
    <col min="16121" max="16121" width="10" style="45" customWidth="1"/>
    <col min="16122" max="16122" width="10.109375" style="45" customWidth="1"/>
    <col min="16123" max="16123" width="12" style="45" customWidth="1"/>
    <col min="16124" max="16125" width="9.109375" style="45" customWidth="1"/>
    <col min="16126" max="16127" width="9.109375" style="45"/>
    <col min="16128" max="16128" width="10.44140625" style="45" customWidth="1"/>
    <col min="16129" max="16384" width="9.109375" style="45"/>
  </cols>
  <sheetData>
    <row r="1" spans="1:33" s="32" customFormat="1" ht="17.399999999999999" x14ac:dyDescent="0.3">
      <c r="A1" s="311" t="s">
        <v>55</v>
      </c>
      <c r="B1" s="241" t="s">
        <v>113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6"/>
    </row>
    <row r="2" spans="1:33" s="32" customFormat="1" ht="17.399999999999999" x14ac:dyDescent="0.3">
      <c r="A2" s="312"/>
      <c r="B2" s="241" t="s">
        <v>145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6"/>
    </row>
    <row r="3" spans="1:33" s="316" customFormat="1" ht="15" customHeight="1" x14ac:dyDescent="0.3">
      <c r="A3" s="313" t="s">
        <v>119</v>
      </c>
      <c r="B3" s="452"/>
      <c r="C3" s="453" t="s">
        <v>121</v>
      </c>
      <c r="D3" s="454"/>
      <c r="E3" s="188" t="s">
        <v>114</v>
      </c>
      <c r="F3" s="190"/>
      <c r="G3" s="190"/>
      <c r="H3" s="190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33" s="316" customFormat="1" ht="15.75" customHeight="1" x14ac:dyDescent="0.3">
      <c r="A4" s="455"/>
      <c r="B4" s="456"/>
      <c r="C4" s="457"/>
      <c r="D4" s="458"/>
      <c r="E4" s="254">
        <v>2018</v>
      </c>
      <c r="F4" s="254"/>
      <c r="G4" s="254"/>
      <c r="H4" s="254"/>
      <c r="I4" s="320"/>
      <c r="J4" s="320"/>
      <c r="K4" s="320"/>
      <c r="L4" s="320"/>
      <c r="M4" s="320"/>
      <c r="N4" s="320"/>
      <c r="O4" s="320"/>
      <c r="P4" s="320"/>
      <c r="Q4" s="249" t="s">
        <v>189</v>
      </c>
      <c r="R4" s="191"/>
    </row>
    <row r="5" spans="1:33" s="15" customFormat="1" ht="15" customHeight="1" x14ac:dyDescent="0.3">
      <c r="A5" s="234"/>
      <c r="B5" s="459"/>
      <c r="C5" s="187">
        <v>2018</v>
      </c>
      <c r="D5" s="187" t="s">
        <v>190</v>
      </c>
      <c r="E5" s="187" t="s">
        <v>3</v>
      </c>
      <c r="F5" s="187" t="s">
        <v>4</v>
      </c>
      <c r="G5" s="187" t="s">
        <v>5</v>
      </c>
      <c r="H5" s="187" t="s">
        <v>6</v>
      </c>
      <c r="I5" s="28" t="s">
        <v>7</v>
      </c>
      <c r="J5" s="28" t="s">
        <v>127</v>
      </c>
      <c r="K5" s="28" t="s">
        <v>128</v>
      </c>
      <c r="L5" s="28" t="s">
        <v>129</v>
      </c>
      <c r="M5" s="28" t="s">
        <v>130</v>
      </c>
      <c r="N5" s="28" t="s">
        <v>131</v>
      </c>
      <c r="O5" s="28" t="s">
        <v>132</v>
      </c>
      <c r="P5" s="28" t="s">
        <v>133</v>
      </c>
      <c r="Q5" s="43" t="s">
        <v>3</v>
      </c>
      <c r="R5" s="43" t="s">
        <v>4</v>
      </c>
      <c r="S5" s="184" t="s">
        <v>5</v>
      </c>
    </row>
    <row r="6" spans="1:33" s="461" customFormat="1" ht="13.8" x14ac:dyDescent="0.25">
      <c r="A6" s="460" t="s">
        <v>115</v>
      </c>
      <c r="B6" s="68" t="s">
        <v>57</v>
      </c>
      <c r="C6" s="49">
        <f>SUM(E6:P6)</f>
        <v>39948.603440000006</v>
      </c>
      <c r="D6" s="294">
        <f>Q6+R6+S6</f>
        <v>12318.943650000001</v>
      </c>
      <c r="E6" s="17">
        <v>5412.01415</v>
      </c>
      <c r="F6" s="17">
        <v>2732.2025099999996</v>
      </c>
      <c r="G6" s="17">
        <v>2292.0968000000003</v>
      </c>
      <c r="H6" s="49">
        <v>1931.26666</v>
      </c>
      <c r="I6" s="49">
        <v>2375.7341400000005</v>
      </c>
      <c r="J6" s="49">
        <v>5036.4649800000007</v>
      </c>
      <c r="K6" s="49">
        <v>4675.43433</v>
      </c>
      <c r="L6" s="49">
        <v>6458.77171</v>
      </c>
      <c r="M6" s="49">
        <v>2508.9893100000004</v>
      </c>
      <c r="N6" s="49">
        <v>2960.7787599999997</v>
      </c>
      <c r="O6" s="49">
        <v>1328.8271400000001</v>
      </c>
      <c r="P6" s="49">
        <v>2236.02295</v>
      </c>
      <c r="Q6" s="294">
        <v>2193.3322899999998</v>
      </c>
      <c r="R6" s="294">
        <v>832.36735999999996</v>
      </c>
      <c r="S6" s="294">
        <v>9293.2440000000024</v>
      </c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</row>
    <row r="7" spans="1:33" s="316" customFormat="1" ht="13.8" x14ac:dyDescent="0.25">
      <c r="A7" s="170"/>
      <c r="B7" s="68" t="s">
        <v>60</v>
      </c>
      <c r="C7" s="49">
        <f t="shared" ref="C7:C14" si="0">SUM(E7:P7)</f>
        <v>870667.55634500016</v>
      </c>
      <c r="D7" s="294">
        <f t="shared" ref="D7:D41" si="1">Q7+R7+S7</f>
        <v>183747.19355000003</v>
      </c>
      <c r="E7" s="462">
        <v>71345.656000000003</v>
      </c>
      <c r="F7" s="462">
        <v>57312.235000000001</v>
      </c>
      <c r="G7" s="462">
        <v>64175.06</v>
      </c>
      <c r="H7" s="268">
        <v>83383.635470000168</v>
      </c>
      <c r="I7" s="268">
        <v>64561.813625000053</v>
      </c>
      <c r="J7" s="268">
        <v>69163.443420000083</v>
      </c>
      <c r="K7" s="268">
        <v>63707.81687999994</v>
      </c>
      <c r="L7" s="268">
        <v>88188.54465999981</v>
      </c>
      <c r="M7" s="268">
        <v>71237.462130000116</v>
      </c>
      <c r="N7" s="268">
        <v>82438.056060000032</v>
      </c>
      <c r="O7" s="268">
        <v>85327.287635000001</v>
      </c>
      <c r="P7" s="268">
        <v>69826.545464999988</v>
      </c>
      <c r="Q7" s="268">
        <v>62435.305940000049</v>
      </c>
      <c r="R7" s="268">
        <v>52036.290874999992</v>
      </c>
      <c r="S7" s="268">
        <v>69275.596734999999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s="316" customFormat="1" ht="13.8" x14ac:dyDescent="0.25">
      <c r="A8" s="170"/>
      <c r="B8" s="68" t="s">
        <v>99</v>
      </c>
      <c r="C8" s="49">
        <f>SUM(E8:P8)</f>
        <v>-830718.95290500019</v>
      </c>
      <c r="D8" s="294">
        <f t="shared" si="1"/>
        <v>-171428.24990000005</v>
      </c>
      <c r="E8" s="171">
        <f>E6-E7</f>
        <v>-65933.64185</v>
      </c>
      <c r="F8" s="171">
        <f>F6-F7</f>
        <v>-54580.032489999998</v>
      </c>
      <c r="G8" s="171">
        <f>G6-G7</f>
        <v>-61882.963199999998</v>
      </c>
      <c r="H8" s="171">
        <f t="shared" ref="H8:P8" si="2">H6-H7</f>
        <v>-81452.368810000175</v>
      </c>
      <c r="I8" s="171">
        <f t="shared" si="2"/>
        <v>-62186.079485000053</v>
      </c>
      <c r="J8" s="171">
        <f t="shared" si="2"/>
        <v>-64126.978440000079</v>
      </c>
      <c r="K8" s="171">
        <f t="shared" si="2"/>
        <v>-59032.382549999937</v>
      </c>
      <c r="L8" s="171">
        <f t="shared" si="2"/>
        <v>-81729.772949999809</v>
      </c>
      <c r="M8" s="171">
        <f t="shared" si="2"/>
        <v>-68728.472820000112</v>
      </c>
      <c r="N8" s="171">
        <f>N6-N7</f>
        <v>-79477.277300000031</v>
      </c>
      <c r="O8" s="171">
        <f>O6-O7</f>
        <v>-83998.460495000007</v>
      </c>
      <c r="P8" s="171">
        <f t="shared" si="2"/>
        <v>-67590.52251499999</v>
      </c>
      <c r="Q8" s="463">
        <f>Q6-Q7</f>
        <v>-60241.973650000051</v>
      </c>
      <c r="R8" s="463">
        <f>R6-R7</f>
        <v>-51203.923514999995</v>
      </c>
      <c r="S8" s="463">
        <f>S6-S7</f>
        <v>-59982.352734999993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3.8" x14ac:dyDescent="0.25">
      <c r="A9" s="460" t="s">
        <v>151</v>
      </c>
      <c r="B9" s="68" t="s">
        <v>57</v>
      </c>
      <c r="C9" s="49">
        <f>SUM(E9:P9)</f>
        <v>3028519.0449699978</v>
      </c>
      <c r="D9" s="294">
        <f t="shared" si="1"/>
        <v>705369.53844999941</v>
      </c>
      <c r="E9" s="8">
        <v>337317.10640000005</v>
      </c>
      <c r="F9" s="8">
        <v>221092.45989999955</v>
      </c>
      <c r="G9" s="8">
        <v>281075.25415999949</v>
      </c>
      <c r="H9" s="8">
        <v>268920.68508000014</v>
      </c>
      <c r="I9" s="8">
        <v>250039.97984000022</v>
      </c>
      <c r="J9" s="8">
        <v>169189.07235000024</v>
      </c>
      <c r="K9" s="8">
        <v>251314.91657</v>
      </c>
      <c r="L9" s="8">
        <v>210826.06237999967</v>
      </c>
      <c r="M9" s="8">
        <v>253793.81142999954</v>
      </c>
      <c r="N9" s="8">
        <v>351059.33048000006</v>
      </c>
      <c r="O9" s="8">
        <v>315197.47281999938</v>
      </c>
      <c r="P9" s="8">
        <v>118692.89355999984</v>
      </c>
      <c r="Q9" s="268">
        <v>255667.4935399997</v>
      </c>
      <c r="R9" s="268">
        <v>246022.54157999979</v>
      </c>
      <c r="S9" s="268">
        <v>203679.50332999992</v>
      </c>
    </row>
    <row r="10" spans="1:33" s="316" customFormat="1" ht="13.8" x14ac:dyDescent="0.25">
      <c r="A10" s="170"/>
      <c r="B10" s="68" t="s">
        <v>60</v>
      </c>
      <c r="C10" s="49">
        <f t="shared" si="0"/>
        <v>710431.26991000015</v>
      </c>
      <c r="D10" s="294">
        <f t="shared" si="1"/>
        <v>130598.92759999989</v>
      </c>
      <c r="E10" s="8">
        <v>71067.167000000001</v>
      </c>
      <c r="F10" s="8">
        <v>40871.828000000001</v>
      </c>
      <c r="G10" s="8">
        <v>48547.154000000002</v>
      </c>
      <c r="H10" s="8">
        <v>37440.973619999932</v>
      </c>
      <c r="I10" s="8">
        <v>54336.019970000023</v>
      </c>
      <c r="J10" s="8">
        <v>58335.508310000019</v>
      </c>
      <c r="K10" s="8">
        <v>88504.124400000175</v>
      </c>
      <c r="L10" s="8">
        <v>59343.95151999993</v>
      </c>
      <c r="M10" s="8">
        <v>51333.432279999994</v>
      </c>
      <c r="N10" s="8">
        <v>61486.501709999975</v>
      </c>
      <c r="O10" s="8">
        <v>64097.730200000064</v>
      </c>
      <c r="P10" s="8">
        <v>75066.878900000011</v>
      </c>
      <c r="Q10" s="268">
        <v>38388.473370000007</v>
      </c>
      <c r="R10" s="268">
        <v>48940.82665999989</v>
      </c>
      <c r="S10" s="268">
        <v>43269.627569999997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s="316" customFormat="1" ht="13.8" x14ac:dyDescent="0.25">
      <c r="A11" s="170"/>
      <c r="B11" s="68" t="s">
        <v>99</v>
      </c>
      <c r="C11" s="49">
        <f t="shared" si="0"/>
        <v>2318087.775059998</v>
      </c>
      <c r="D11" s="294">
        <f t="shared" si="1"/>
        <v>574770.61084999947</v>
      </c>
      <c r="E11" s="8">
        <f>E9-E10</f>
        <v>266249.93940000003</v>
      </c>
      <c r="F11" s="8">
        <f t="shared" ref="F11:S11" si="3">F9-F10</f>
        <v>180220.63189999954</v>
      </c>
      <c r="G11" s="8">
        <f t="shared" si="3"/>
        <v>232528.10015999948</v>
      </c>
      <c r="H11" s="8">
        <f t="shared" si="3"/>
        <v>231479.7114600002</v>
      </c>
      <c r="I11" s="8">
        <f t="shared" si="3"/>
        <v>195703.9598700002</v>
      </c>
      <c r="J11" s="8">
        <f t="shared" si="3"/>
        <v>110853.56404000022</v>
      </c>
      <c r="K11" s="8">
        <f t="shared" si="3"/>
        <v>162810.79216999983</v>
      </c>
      <c r="L11" s="8">
        <f t="shared" si="3"/>
        <v>151482.11085999972</v>
      </c>
      <c r="M11" s="8">
        <f t="shared" si="3"/>
        <v>202460.37914999953</v>
      </c>
      <c r="N11" s="8">
        <f t="shared" si="3"/>
        <v>289572.82877000008</v>
      </c>
      <c r="O11" s="8">
        <f t="shared" si="3"/>
        <v>251099.74261999934</v>
      </c>
      <c r="P11" s="8">
        <f t="shared" si="3"/>
        <v>43626.014659999826</v>
      </c>
      <c r="Q11" s="268">
        <f>Q9-Q10</f>
        <v>217279.02016999968</v>
      </c>
      <c r="R11" s="268">
        <f t="shared" si="3"/>
        <v>197081.71491999988</v>
      </c>
      <c r="S11" s="268">
        <f t="shared" si="3"/>
        <v>160409.87575999991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s="316" customFormat="1" ht="13.8" x14ac:dyDescent="0.25">
      <c r="A12" s="460" t="s">
        <v>116</v>
      </c>
      <c r="B12" s="68" t="s">
        <v>57</v>
      </c>
      <c r="C12" s="49">
        <f t="shared" si="0"/>
        <v>9212.0997200000002</v>
      </c>
      <c r="D12" s="294">
        <f t="shared" si="1"/>
        <v>47.650799999999997</v>
      </c>
      <c r="E12" s="463">
        <v>859.08805000000007</v>
      </c>
      <c r="F12" s="8">
        <v>861.78946999999994</v>
      </c>
      <c r="G12" s="8">
        <v>0</v>
      </c>
      <c r="H12" s="8">
        <v>92.421449999999993</v>
      </c>
      <c r="I12" s="8">
        <v>1978.05566</v>
      </c>
      <c r="J12" s="8">
        <v>1976.3153300000001</v>
      </c>
      <c r="K12" s="268">
        <v>0</v>
      </c>
      <c r="L12" s="268">
        <v>180</v>
      </c>
      <c r="M12" s="268">
        <v>0.1</v>
      </c>
      <c r="N12" s="268">
        <v>1477.2258899999999</v>
      </c>
      <c r="O12" s="268">
        <v>0</v>
      </c>
      <c r="P12" s="268">
        <v>1787.1038700000001</v>
      </c>
      <c r="Q12" s="268">
        <v>15.452</v>
      </c>
      <c r="R12" s="268">
        <v>31.5</v>
      </c>
      <c r="S12" s="268">
        <v>0.69879999999999998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s="316" customFormat="1" ht="13.8" x14ac:dyDescent="0.25">
      <c r="A13" s="170"/>
      <c r="B13" s="68" t="s">
        <v>60</v>
      </c>
      <c r="C13" s="49">
        <f t="shared" si="0"/>
        <v>114959.73580000001</v>
      </c>
      <c r="D13" s="294">
        <f t="shared" si="1"/>
        <v>31069.337430000003</v>
      </c>
      <c r="E13" s="171">
        <v>7243.08</v>
      </c>
      <c r="F13" s="8">
        <v>7315.8680000000004</v>
      </c>
      <c r="G13" s="8">
        <v>4263.2190000000001</v>
      </c>
      <c r="H13" s="8">
        <v>17474.099950000003</v>
      </c>
      <c r="I13" s="8">
        <v>8702.0915599999971</v>
      </c>
      <c r="J13" s="8">
        <v>12894.021140000001</v>
      </c>
      <c r="K13" s="8">
        <v>11666.504769999996</v>
      </c>
      <c r="L13" s="8">
        <v>8585.1941900000002</v>
      </c>
      <c r="M13" s="8">
        <v>7528.1141199999965</v>
      </c>
      <c r="N13" s="8">
        <v>6228.9606900000017</v>
      </c>
      <c r="O13" s="8">
        <v>8375.5139700000018</v>
      </c>
      <c r="P13" s="8">
        <v>14683.068410000007</v>
      </c>
      <c r="Q13" s="268">
        <v>9043.6011700000017</v>
      </c>
      <c r="R13" s="268">
        <v>6268.8540300000022</v>
      </c>
      <c r="S13" s="268">
        <v>15756.882229999999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s="316" customFormat="1" ht="13.8" x14ac:dyDescent="0.25">
      <c r="A14" s="170"/>
      <c r="B14" s="68" t="s">
        <v>99</v>
      </c>
      <c r="C14" s="49">
        <f t="shared" si="0"/>
        <v>-105747.63607999998</v>
      </c>
      <c r="D14" s="294">
        <f t="shared" si="1"/>
        <v>-31021.686630000004</v>
      </c>
      <c r="E14" s="171">
        <f>E12-E13</f>
        <v>-6383.9919499999996</v>
      </c>
      <c r="F14" s="171">
        <f t="shared" ref="F14:R14" si="4">F12-F13</f>
        <v>-6454.0785300000007</v>
      </c>
      <c r="G14" s="171">
        <f t="shared" si="4"/>
        <v>-4263.2190000000001</v>
      </c>
      <c r="H14" s="171">
        <f t="shared" si="4"/>
        <v>-17381.678500000002</v>
      </c>
      <c r="I14" s="171">
        <f t="shared" si="4"/>
        <v>-6724.0358999999971</v>
      </c>
      <c r="J14" s="171">
        <f t="shared" si="4"/>
        <v>-10917.705810000001</v>
      </c>
      <c r="K14" s="171">
        <f t="shared" si="4"/>
        <v>-11666.504769999996</v>
      </c>
      <c r="L14" s="171">
        <f t="shared" si="4"/>
        <v>-8405.1941900000002</v>
      </c>
      <c r="M14" s="171">
        <f t="shared" si="4"/>
        <v>-7528.0141199999962</v>
      </c>
      <c r="N14" s="171">
        <f t="shared" si="4"/>
        <v>-4751.734800000002</v>
      </c>
      <c r="O14" s="171">
        <f t="shared" si="4"/>
        <v>-8375.5139700000018</v>
      </c>
      <c r="P14" s="171">
        <f t="shared" si="4"/>
        <v>-12895.964540000006</v>
      </c>
      <c r="Q14" s="463">
        <f t="shared" si="4"/>
        <v>-9028.1491700000024</v>
      </c>
      <c r="R14" s="463">
        <f t="shared" si="4"/>
        <v>-6237.3540300000022</v>
      </c>
      <c r="S14" s="463">
        <f>S12-S13</f>
        <v>-15756.183429999999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316" customFormat="1" ht="13.8" x14ac:dyDescent="0.25">
      <c r="A15" s="170" t="s">
        <v>152</v>
      </c>
      <c r="B15" s="68" t="s">
        <v>57</v>
      </c>
      <c r="C15" s="49">
        <f t="shared" ref="C15:C39" si="5">SUM(E15:P15)</f>
        <v>8577.2429300000003</v>
      </c>
      <c r="D15" s="294">
        <f t="shared" si="1"/>
        <v>299.94099999999997</v>
      </c>
      <c r="E15" s="171">
        <v>0.25</v>
      </c>
      <c r="F15" s="464">
        <v>499.41</v>
      </c>
      <c r="G15" s="8">
        <v>15.85009</v>
      </c>
      <c r="H15" s="8">
        <v>4425.8644100000001</v>
      </c>
      <c r="I15" s="8">
        <v>375.70418999999998</v>
      </c>
      <c r="J15" s="8">
        <v>674.4331900000002</v>
      </c>
      <c r="K15" s="268">
        <v>0</v>
      </c>
      <c r="L15" s="268">
        <v>0</v>
      </c>
      <c r="M15" s="268">
        <v>5.5555500000000002</v>
      </c>
      <c r="N15" s="268">
        <v>2580.1754999999998</v>
      </c>
      <c r="O15" s="268">
        <v>0</v>
      </c>
      <c r="P15" s="268">
        <v>0</v>
      </c>
      <c r="Q15" s="268">
        <v>299.94099999999997</v>
      </c>
      <c r="R15" s="268">
        <v>0</v>
      </c>
      <c r="S15" s="268">
        <v>0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316" customFormat="1" ht="13.8" x14ac:dyDescent="0.25">
      <c r="A16" s="170"/>
      <c r="B16" s="68" t="s">
        <v>60</v>
      </c>
      <c r="C16" s="49">
        <f t="shared" si="5"/>
        <v>241037.85800000001</v>
      </c>
      <c r="D16" s="294">
        <f t="shared" si="1"/>
        <v>48899.046320000016</v>
      </c>
      <c r="E16" s="171">
        <v>12763.072</v>
      </c>
      <c r="F16" s="8">
        <v>11342.504000000001</v>
      </c>
      <c r="G16" s="8">
        <v>13621.411</v>
      </c>
      <c r="H16" s="8">
        <v>15332.91</v>
      </c>
      <c r="I16" s="8">
        <v>16933.48</v>
      </c>
      <c r="J16" s="8">
        <v>21390.502</v>
      </c>
      <c r="K16" s="8">
        <v>20119.005000000001</v>
      </c>
      <c r="L16" s="8">
        <v>18820.474999999999</v>
      </c>
      <c r="M16" s="8">
        <v>39814.597999999998</v>
      </c>
      <c r="N16" s="8">
        <v>19474.219000000001</v>
      </c>
      <c r="O16" s="8">
        <v>35288.481</v>
      </c>
      <c r="P16" s="8">
        <v>16137.200999999999</v>
      </c>
      <c r="Q16" s="268">
        <v>21085.681400000016</v>
      </c>
      <c r="R16" s="268">
        <v>16257.113249999991</v>
      </c>
      <c r="S16" s="268">
        <v>11556.251670000003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316" customFormat="1" ht="13.8" x14ac:dyDescent="0.25">
      <c r="A17" s="170"/>
      <c r="B17" s="68" t="s">
        <v>99</v>
      </c>
      <c r="C17" s="49">
        <f t="shared" si="5"/>
        <v>-232460.61507</v>
      </c>
      <c r="D17" s="294">
        <f t="shared" si="1"/>
        <v>-48599.10532000001</v>
      </c>
      <c r="E17" s="171">
        <f>E15-E16</f>
        <v>-12762.822</v>
      </c>
      <c r="F17" s="171">
        <f t="shared" ref="F17:S17" si="6">F15-F16</f>
        <v>-10843.094000000001</v>
      </c>
      <c r="G17" s="171">
        <f t="shared" si="6"/>
        <v>-13605.56091</v>
      </c>
      <c r="H17" s="171">
        <f t="shared" si="6"/>
        <v>-10907.04559</v>
      </c>
      <c r="I17" s="171">
        <f t="shared" si="6"/>
        <v>-16557.775809999999</v>
      </c>
      <c r="J17" s="171">
        <f t="shared" si="6"/>
        <v>-20716.068810000001</v>
      </c>
      <c r="K17" s="171">
        <f t="shared" si="6"/>
        <v>-20119.005000000001</v>
      </c>
      <c r="L17" s="171">
        <f t="shared" si="6"/>
        <v>-18820.474999999999</v>
      </c>
      <c r="M17" s="171">
        <f t="shared" si="6"/>
        <v>-39809.042450000001</v>
      </c>
      <c r="N17" s="171">
        <f t="shared" si="6"/>
        <v>-16894.0435</v>
      </c>
      <c r="O17" s="171">
        <f t="shared" si="6"/>
        <v>-35288.481</v>
      </c>
      <c r="P17" s="171">
        <f t="shared" si="6"/>
        <v>-16137.200999999999</v>
      </c>
      <c r="Q17" s="463">
        <f>Q15-Q16</f>
        <v>-20785.740400000017</v>
      </c>
      <c r="R17" s="463">
        <f t="shared" si="6"/>
        <v>-16257.113249999991</v>
      </c>
      <c r="S17" s="463">
        <f t="shared" si="6"/>
        <v>-11556.251670000003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s="327" customFormat="1" ht="13.8" x14ac:dyDescent="0.25">
      <c r="A18" s="465" t="s">
        <v>153</v>
      </c>
      <c r="B18" s="166" t="s">
        <v>57</v>
      </c>
      <c r="C18" s="294">
        <f t="shared" si="5"/>
        <v>35010.803140000004</v>
      </c>
      <c r="D18" s="294">
        <f t="shared" si="1"/>
        <v>30102.873499999994</v>
      </c>
      <c r="E18" s="463">
        <v>944.09602999999993</v>
      </c>
      <c r="F18" s="268">
        <v>1863.52962</v>
      </c>
      <c r="G18" s="268">
        <v>1222.4808400000002</v>
      </c>
      <c r="H18" s="268">
        <v>3495.9835300000004</v>
      </c>
      <c r="I18" s="268">
        <v>8020.4453100000019</v>
      </c>
      <c r="J18" s="268">
        <v>0</v>
      </c>
      <c r="K18" s="268">
        <v>1368.8580900000002</v>
      </c>
      <c r="L18" s="268">
        <v>4579.5697700000001</v>
      </c>
      <c r="M18" s="268">
        <v>11971.243930000001</v>
      </c>
      <c r="N18" s="268">
        <v>0</v>
      </c>
      <c r="O18" s="268">
        <v>0</v>
      </c>
      <c r="P18" s="268">
        <v>1544.5960200000002</v>
      </c>
      <c r="Q18" s="268">
        <v>5280.7993099999994</v>
      </c>
      <c r="R18" s="268">
        <v>7643.1848799999998</v>
      </c>
      <c r="S18" s="268">
        <v>17178.889309999995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spans="1:33" s="316" customFormat="1" ht="13.8" x14ac:dyDescent="0.25">
      <c r="A19" s="170"/>
      <c r="B19" s="68" t="s">
        <v>60</v>
      </c>
      <c r="C19" s="49">
        <f t="shared" si="5"/>
        <v>31116.661620000003</v>
      </c>
      <c r="D19" s="294">
        <f t="shared" si="1"/>
        <v>9043.6223900000005</v>
      </c>
      <c r="E19" s="171">
        <v>2115.163</v>
      </c>
      <c r="F19" s="8">
        <v>2305.3989999999999</v>
      </c>
      <c r="G19" s="8">
        <v>1320.3150000000001</v>
      </c>
      <c r="H19" s="8">
        <v>4589.0628100000004</v>
      </c>
      <c r="I19" s="8">
        <v>1974.2249400000003</v>
      </c>
      <c r="J19" s="8">
        <v>2163.6384199999998</v>
      </c>
      <c r="K19" s="8">
        <v>1347.8547799999999</v>
      </c>
      <c r="L19" s="8">
        <v>2991.5493299999998</v>
      </c>
      <c r="M19" s="8">
        <v>2002.6331300000004</v>
      </c>
      <c r="N19" s="8">
        <v>841.09745000000009</v>
      </c>
      <c r="O19" s="8">
        <v>3011.7049099999999</v>
      </c>
      <c r="P19" s="8">
        <v>6454.0188500000013</v>
      </c>
      <c r="Q19" s="268">
        <v>2760.3239200000003</v>
      </c>
      <c r="R19" s="268">
        <v>1569.4977800000001</v>
      </c>
      <c r="S19" s="268">
        <v>4713.80069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s="316" customFormat="1" ht="13.8" x14ac:dyDescent="0.25">
      <c r="A20" s="170"/>
      <c r="B20" s="68" t="s">
        <v>99</v>
      </c>
      <c r="C20" s="49">
        <f t="shared" si="5"/>
        <v>3894.141520000001</v>
      </c>
      <c r="D20" s="294">
        <f t="shared" si="1"/>
        <v>21059.251109999994</v>
      </c>
      <c r="E20" s="171">
        <f>E18-E19</f>
        <v>-1171.0669700000001</v>
      </c>
      <c r="F20" s="171">
        <f t="shared" ref="F20:S20" si="7">F18-F19</f>
        <v>-441.86937999999986</v>
      </c>
      <c r="G20" s="171">
        <f t="shared" si="7"/>
        <v>-97.834159999999883</v>
      </c>
      <c r="H20" s="171">
        <f t="shared" si="7"/>
        <v>-1093.0792799999999</v>
      </c>
      <c r="I20" s="171">
        <f t="shared" si="7"/>
        <v>6046.2203700000018</v>
      </c>
      <c r="J20" s="171">
        <f t="shared" si="7"/>
        <v>-2163.6384199999998</v>
      </c>
      <c r="K20" s="171">
        <f t="shared" si="7"/>
        <v>21.003310000000283</v>
      </c>
      <c r="L20" s="171">
        <f t="shared" si="7"/>
        <v>1588.0204400000002</v>
      </c>
      <c r="M20" s="171">
        <f t="shared" si="7"/>
        <v>9968.6108000000004</v>
      </c>
      <c r="N20" s="171">
        <f t="shared" si="7"/>
        <v>-841.09745000000009</v>
      </c>
      <c r="O20" s="171">
        <f t="shared" si="7"/>
        <v>-3011.7049099999999</v>
      </c>
      <c r="P20" s="171">
        <f t="shared" si="7"/>
        <v>-4909.4228300000013</v>
      </c>
      <c r="Q20" s="463">
        <f>Q18-Q19</f>
        <v>2520.4753899999992</v>
      </c>
      <c r="R20" s="463">
        <f t="shared" si="7"/>
        <v>6073.6870999999992</v>
      </c>
      <c r="S20" s="463">
        <f t="shared" si="7"/>
        <v>12465.088619999995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s="316" customFormat="1" ht="13.8" x14ac:dyDescent="0.25">
      <c r="A21" s="170" t="s">
        <v>154</v>
      </c>
      <c r="B21" s="68" t="s">
        <v>57</v>
      </c>
      <c r="C21" s="49">
        <f t="shared" si="5"/>
        <v>69845.409660000005</v>
      </c>
      <c r="D21" s="294">
        <f t="shared" si="1"/>
        <v>7862.5464599999996</v>
      </c>
      <c r="E21" s="171">
        <v>1607.3038600000002</v>
      </c>
      <c r="F21" s="8">
        <v>1039</v>
      </c>
      <c r="G21" s="8">
        <v>2102.6356700000001</v>
      </c>
      <c r="H21" s="8">
        <v>4257.5772900000002</v>
      </c>
      <c r="I21" s="8">
        <v>16442.50923</v>
      </c>
      <c r="J21" s="8">
        <v>9054.1208300000017</v>
      </c>
      <c r="K21" s="8">
        <v>8824.6679899999999</v>
      </c>
      <c r="L21" s="8">
        <v>8565.5</v>
      </c>
      <c r="M21" s="8">
        <v>2783.6437900000001</v>
      </c>
      <c r="N21" s="8">
        <v>3559.5</v>
      </c>
      <c r="O21" s="8">
        <v>5739.826</v>
      </c>
      <c r="P21" s="8">
        <v>5869.125</v>
      </c>
      <c r="Q21" s="268">
        <v>911.83123999999998</v>
      </c>
      <c r="R21" s="268">
        <v>3229.68388</v>
      </c>
      <c r="S21" s="268">
        <v>3721.03134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s="316" customFormat="1" ht="13.8" x14ac:dyDescent="0.25">
      <c r="A22" s="170"/>
      <c r="B22" s="68" t="s">
        <v>60</v>
      </c>
      <c r="C22" s="49">
        <f t="shared" si="5"/>
        <v>618060.05965999991</v>
      </c>
      <c r="D22" s="294">
        <f t="shared" si="1"/>
        <v>120635.96829999998</v>
      </c>
      <c r="E22" s="171">
        <v>58307.440999999999</v>
      </c>
      <c r="F22" s="8">
        <v>29673.366000000002</v>
      </c>
      <c r="G22" s="8">
        <v>64847.902999999998</v>
      </c>
      <c r="H22" s="8">
        <v>12786.714609999985</v>
      </c>
      <c r="I22" s="8">
        <v>72857.264319999973</v>
      </c>
      <c r="J22" s="8">
        <v>56875.543109999999</v>
      </c>
      <c r="K22" s="8">
        <v>56168.340960000023</v>
      </c>
      <c r="L22" s="8">
        <v>70793.430129999935</v>
      </c>
      <c r="M22" s="8">
        <v>49491.328360000036</v>
      </c>
      <c r="N22" s="8">
        <v>54242.221310000103</v>
      </c>
      <c r="O22" s="8">
        <v>46677.083840000007</v>
      </c>
      <c r="P22" s="8">
        <v>45339.423019999966</v>
      </c>
      <c r="Q22" s="268">
        <v>21223.236349999992</v>
      </c>
      <c r="R22" s="268">
        <v>55282.590169999981</v>
      </c>
      <c r="S22" s="268">
        <v>44130.141780000005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s="316" customFormat="1" ht="13.8" x14ac:dyDescent="0.25">
      <c r="A23" s="170"/>
      <c r="B23" s="68" t="s">
        <v>99</v>
      </c>
      <c r="C23" s="49">
        <f t="shared" si="5"/>
        <v>-548214.65</v>
      </c>
      <c r="D23" s="294">
        <f t="shared" si="1"/>
        <v>-112773.42183999998</v>
      </c>
      <c r="E23" s="171">
        <f>E21-E22</f>
        <v>-56700.137139999999</v>
      </c>
      <c r="F23" s="171">
        <f t="shared" ref="F23:N23" si="8">F21-F22</f>
        <v>-28634.366000000002</v>
      </c>
      <c r="G23" s="171">
        <f t="shared" si="8"/>
        <v>-62745.267329999995</v>
      </c>
      <c r="H23" s="171">
        <f t="shared" si="8"/>
        <v>-8529.1373199999834</v>
      </c>
      <c r="I23" s="171">
        <f t="shared" si="8"/>
        <v>-56414.755089999977</v>
      </c>
      <c r="J23" s="171">
        <f t="shared" si="8"/>
        <v>-47821.422279999999</v>
      </c>
      <c r="K23" s="171">
        <f t="shared" si="8"/>
        <v>-47343.672970000021</v>
      </c>
      <c r="L23" s="171">
        <f t="shared" si="8"/>
        <v>-62227.930129999935</v>
      </c>
      <c r="M23" s="171">
        <f t="shared" si="8"/>
        <v>-46707.684570000034</v>
      </c>
      <c r="N23" s="171">
        <f t="shared" si="8"/>
        <v>-50682.721310000103</v>
      </c>
      <c r="O23" s="171">
        <f t="shared" ref="O23:S23" si="9">O21-O22</f>
        <v>-40937.257840000006</v>
      </c>
      <c r="P23" s="171">
        <f t="shared" si="9"/>
        <v>-39470.298019999966</v>
      </c>
      <c r="Q23" s="463">
        <f>Q21-Q22</f>
        <v>-20311.405109999992</v>
      </c>
      <c r="R23" s="463">
        <f t="shared" si="9"/>
        <v>-52052.906289999984</v>
      </c>
      <c r="S23" s="463">
        <f t="shared" si="9"/>
        <v>-40409.110440000004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s="316" customFormat="1" ht="13.8" x14ac:dyDescent="0.25">
      <c r="A24" s="460" t="s">
        <v>155</v>
      </c>
      <c r="B24" s="68" t="s">
        <v>57</v>
      </c>
      <c r="C24" s="49">
        <f t="shared" si="5"/>
        <v>35878.554639999995</v>
      </c>
      <c r="D24" s="294">
        <f t="shared" si="1"/>
        <v>7539.9002900000005</v>
      </c>
      <c r="E24" s="171">
        <v>2728.3473799999997</v>
      </c>
      <c r="F24" s="8">
        <v>3148.3340599999997</v>
      </c>
      <c r="G24" s="8">
        <v>1283.20777</v>
      </c>
      <c r="H24" s="8">
        <v>1635.0533500000001</v>
      </c>
      <c r="I24" s="8">
        <v>1546.5590999999999</v>
      </c>
      <c r="J24" s="8">
        <v>5245.9956499999998</v>
      </c>
      <c r="K24" s="8">
        <v>1939.08023</v>
      </c>
      <c r="L24" s="8">
        <v>3754.9564300000002</v>
      </c>
      <c r="M24" s="8">
        <v>6759.4603400000005</v>
      </c>
      <c r="N24" s="8">
        <v>2593.8542800000005</v>
      </c>
      <c r="O24" s="8">
        <v>2608.4237300000004</v>
      </c>
      <c r="P24" s="8">
        <v>2635.2823199999998</v>
      </c>
      <c r="Q24" s="268">
        <v>3043.6299000000004</v>
      </c>
      <c r="R24" s="268">
        <v>2816.6112300000004</v>
      </c>
      <c r="S24" s="268">
        <v>1679.6591599999999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s="316" customFormat="1" ht="13.8" x14ac:dyDescent="0.25">
      <c r="A25" s="170"/>
      <c r="B25" s="68" t="s">
        <v>60</v>
      </c>
      <c r="C25" s="49">
        <f t="shared" si="5"/>
        <v>203746.03590999995</v>
      </c>
      <c r="D25" s="294">
        <f t="shared" si="1"/>
        <v>40710.823100000009</v>
      </c>
      <c r="E25" s="8">
        <v>14490.028</v>
      </c>
      <c r="F25" s="8">
        <v>14637.593999999999</v>
      </c>
      <c r="G25" s="8">
        <v>10830.395</v>
      </c>
      <c r="H25" s="8">
        <v>22245.156699999989</v>
      </c>
      <c r="I25" s="8">
        <v>25221.438459999987</v>
      </c>
      <c r="J25" s="8">
        <v>15801.714009999998</v>
      </c>
      <c r="K25" s="8">
        <v>12704.744500000001</v>
      </c>
      <c r="L25" s="8">
        <v>23297.45297999998</v>
      </c>
      <c r="M25" s="8">
        <v>17271.797619999998</v>
      </c>
      <c r="N25" s="8">
        <v>15159.922819999996</v>
      </c>
      <c r="O25" s="8">
        <v>18969.676120000004</v>
      </c>
      <c r="P25" s="8">
        <v>13116.115700000006</v>
      </c>
      <c r="Q25" s="268">
        <v>12904.144569999995</v>
      </c>
      <c r="R25" s="268">
        <v>9516.2189400000061</v>
      </c>
      <c r="S25" s="268">
        <v>18290.459590000002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s="316" customFormat="1" ht="13.8" x14ac:dyDescent="0.25">
      <c r="A26" s="170"/>
      <c r="B26" s="68" t="s">
        <v>99</v>
      </c>
      <c r="C26" s="49">
        <f t="shared" si="5"/>
        <v>-167867.48126999996</v>
      </c>
      <c r="D26" s="294">
        <f t="shared" si="1"/>
        <v>-33170.922810000004</v>
      </c>
      <c r="E26" s="171">
        <f>E24-E25</f>
        <v>-11761.680620000001</v>
      </c>
      <c r="F26" s="171">
        <f t="shared" ref="F26:N26" si="10">F24-F25</f>
        <v>-11489.25994</v>
      </c>
      <c r="G26" s="171">
        <f t="shared" si="10"/>
        <v>-9547.1872299999995</v>
      </c>
      <c r="H26" s="171">
        <f t="shared" si="10"/>
        <v>-20610.10334999999</v>
      </c>
      <c r="I26" s="171">
        <f t="shared" si="10"/>
        <v>-23674.879359999988</v>
      </c>
      <c r="J26" s="171">
        <f t="shared" si="10"/>
        <v>-10555.718359999999</v>
      </c>
      <c r="K26" s="171">
        <f t="shared" si="10"/>
        <v>-10765.664270000001</v>
      </c>
      <c r="L26" s="171">
        <f t="shared" si="10"/>
        <v>-19542.496549999982</v>
      </c>
      <c r="M26" s="171">
        <f t="shared" si="10"/>
        <v>-10512.337279999996</v>
      </c>
      <c r="N26" s="171">
        <f t="shared" si="10"/>
        <v>-12566.068539999997</v>
      </c>
      <c r="O26" s="171">
        <f t="shared" ref="O26:S26" si="11">O24-O25</f>
        <v>-16361.252390000003</v>
      </c>
      <c r="P26" s="171">
        <f t="shared" si="11"/>
        <v>-10480.833380000005</v>
      </c>
      <c r="Q26" s="463">
        <f t="shared" si="11"/>
        <v>-9860.514669999995</v>
      </c>
      <c r="R26" s="463">
        <f t="shared" si="11"/>
        <v>-6699.6077100000057</v>
      </c>
      <c r="S26" s="463">
        <f t="shared" si="11"/>
        <v>-16610.800430000003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s="316" customFormat="1" ht="13.8" x14ac:dyDescent="0.25">
      <c r="A27" s="15" t="s">
        <v>135</v>
      </c>
      <c r="B27" s="68" t="s">
        <v>57</v>
      </c>
      <c r="C27" s="49">
        <f t="shared" si="5"/>
        <v>39959.818230000004</v>
      </c>
      <c r="D27" s="294">
        <f t="shared" si="1"/>
        <v>250</v>
      </c>
      <c r="E27" s="463">
        <v>0</v>
      </c>
      <c r="F27" s="268">
        <v>0</v>
      </c>
      <c r="G27" s="268">
        <v>0</v>
      </c>
      <c r="H27" s="268">
        <v>0</v>
      </c>
      <c r="I27" s="268">
        <v>0</v>
      </c>
      <c r="J27" s="268">
        <v>0</v>
      </c>
      <c r="K27" s="268">
        <v>9519.6377000000011</v>
      </c>
      <c r="L27" s="268">
        <v>2589.2814399999993</v>
      </c>
      <c r="M27" s="268">
        <v>9041.7319400000015</v>
      </c>
      <c r="N27" s="268">
        <v>0</v>
      </c>
      <c r="O27" s="268">
        <v>12483.844570000001</v>
      </c>
      <c r="P27" s="268">
        <v>6325.32258</v>
      </c>
      <c r="Q27" s="268">
        <v>0</v>
      </c>
      <c r="R27" s="268">
        <v>250</v>
      </c>
      <c r="S27" s="268"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s="316" customFormat="1" ht="13.8" x14ac:dyDescent="0.25">
      <c r="A28" s="170"/>
      <c r="B28" s="68" t="s">
        <v>60</v>
      </c>
      <c r="C28" s="49">
        <f t="shared" si="5"/>
        <v>777199.66218899353</v>
      </c>
      <c r="D28" s="294">
        <f t="shared" si="1"/>
        <v>221641.71906025102</v>
      </c>
      <c r="E28" s="171">
        <v>91900.725000000006</v>
      </c>
      <c r="F28" s="8">
        <v>95702.334000000003</v>
      </c>
      <c r="G28" s="8">
        <v>34143.665000000001</v>
      </c>
      <c r="H28" s="8">
        <v>38373.078581512091</v>
      </c>
      <c r="I28" s="8">
        <v>44654.228571975829</v>
      </c>
      <c r="J28" s="8">
        <v>46836.464150997788</v>
      </c>
      <c r="K28" s="8">
        <v>120001.61670334807</v>
      </c>
      <c r="L28" s="8">
        <v>87227.159754777822</v>
      </c>
      <c r="M28" s="8">
        <v>37889.676563290835</v>
      </c>
      <c r="N28" s="8">
        <v>48444.241060159169</v>
      </c>
      <c r="O28" s="8">
        <v>47505.959697530896</v>
      </c>
      <c r="P28" s="8">
        <v>84520.513105401013</v>
      </c>
      <c r="Q28" s="268">
        <v>64698.548897036831</v>
      </c>
      <c r="R28" s="268">
        <v>66294.144079901787</v>
      </c>
      <c r="S28" s="268">
        <v>90649.02608331239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s="316" customFormat="1" ht="13.8" x14ac:dyDescent="0.25">
      <c r="A29" s="170"/>
      <c r="B29" s="68" t="s">
        <v>99</v>
      </c>
      <c r="C29" s="49">
        <f t="shared" si="5"/>
        <v>-737239.84395899356</v>
      </c>
      <c r="D29" s="294">
        <f t="shared" si="1"/>
        <v>-221391.71906025102</v>
      </c>
      <c r="E29" s="171">
        <f>E27-E28</f>
        <v>-91900.725000000006</v>
      </c>
      <c r="F29" s="171">
        <f t="shared" ref="F29:N29" si="12">F27-F28</f>
        <v>-95702.334000000003</v>
      </c>
      <c r="G29" s="171">
        <f t="shared" si="12"/>
        <v>-34143.665000000001</v>
      </c>
      <c r="H29" s="171">
        <f t="shared" si="12"/>
        <v>-38373.078581512091</v>
      </c>
      <c r="I29" s="171">
        <f t="shared" si="12"/>
        <v>-44654.228571975829</v>
      </c>
      <c r="J29" s="171">
        <f t="shared" si="12"/>
        <v>-46836.464150997788</v>
      </c>
      <c r="K29" s="171">
        <f t="shared" si="12"/>
        <v>-110481.97900334807</v>
      </c>
      <c r="L29" s="171">
        <f t="shared" si="12"/>
        <v>-84637.878314777816</v>
      </c>
      <c r="M29" s="171">
        <f t="shared" si="12"/>
        <v>-28847.944623290834</v>
      </c>
      <c r="N29" s="171">
        <f t="shared" si="12"/>
        <v>-48444.241060159169</v>
      </c>
      <c r="O29" s="171">
        <f t="shared" ref="O29:S29" si="13">O27-O28</f>
        <v>-35022.115127530895</v>
      </c>
      <c r="P29" s="171">
        <f t="shared" si="13"/>
        <v>-78195.190525401005</v>
      </c>
      <c r="Q29" s="463">
        <f>Q27-Q28</f>
        <v>-64698.548897036831</v>
      </c>
      <c r="R29" s="463">
        <f t="shared" si="13"/>
        <v>-66044.144079901787</v>
      </c>
      <c r="S29" s="463">
        <f t="shared" si="13"/>
        <v>-90649.02608331239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s="316" customFormat="1" ht="13.8" x14ac:dyDescent="0.25">
      <c r="A30" s="15" t="s">
        <v>156</v>
      </c>
      <c r="B30" s="68" t="s">
        <v>57</v>
      </c>
      <c r="C30" s="49">
        <f t="shared" si="5"/>
        <v>88574.524469999989</v>
      </c>
      <c r="D30" s="294">
        <f t="shared" si="1"/>
        <v>14303.841969999998</v>
      </c>
      <c r="E30" s="171">
        <v>7850.3170599999985</v>
      </c>
      <c r="F30" s="8">
        <v>3127.3324099999995</v>
      </c>
      <c r="G30" s="8">
        <v>18767.378909999999</v>
      </c>
      <c r="H30" s="8">
        <v>5829.6286999999966</v>
      </c>
      <c r="I30" s="8">
        <v>17613.53888</v>
      </c>
      <c r="J30" s="8">
        <v>3520.2837900000004</v>
      </c>
      <c r="K30" s="8">
        <v>5798.1373000000003</v>
      </c>
      <c r="L30" s="8">
        <v>4798.9803500000016</v>
      </c>
      <c r="M30" s="8">
        <v>13328.408679999999</v>
      </c>
      <c r="N30" s="8">
        <v>1964.5324399999997</v>
      </c>
      <c r="O30" s="8">
        <v>3819.7749500000009</v>
      </c>
      <c r="P30" s="8">
        <v>2156.2109999999993</v>
      </c>
      <c r="Q30" s="268">
        <v>2207.4321199999999</v>
      </c>
      <c r="R30" s="268">
        <v>9353.254039999998</v>
      </c>
      <c r="S30" s="268">
        <v>2743.1558100000002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s="316" customFormat="1" ht="13.8" x14ac:dyDescent="0.25">
      <c r="A31" s="170"/>
      <c r="B31" s="68" t="s">
        <v>60</v>
      </c>
      <c r="C31" s="49">
        <f t="shared" si="5"/>
        <v>342452.11529000022</v>
      </c>
      <c r="D31" s="294">
        <f t="shared" si="1"/>
        <v>45723.886039999998</v>
      </c>
      <c r="E31" s="171">
        <v>206.97499999999999</v>
      </c>
      <c r="F31" s="8">
        <v>2987.12</v>
      </c>
      <c r="G31" s="8">
        <v>5677.9740000000002</v>
      </c>
      <c r="H31" s="8">
        <v>900.46926999999994</v>
      </c>
      <c r="I31" s="8">
        <v>3661.7659499999995</v>
      </c>
      <c r="J31" s="8">
        <v>6801.5181499999999</v>
      </c>
      <c r="K31" s="8">
        <v>5436.4472300000007</v>
      </c>
      <c r="L31" s="8">
        <v>2205.1979099999999</v>
      </c>
      <c r="M31" s="8">
        <v>5941.4561499999963</v>
      </c>
      <c r="N31" s="8">
        <v>42.292369999999998</v>
      </c>
      <c r="O31" s="8">
        <v>8684.8196900000003</v>
      </c>
      <c r="P31" s="8">
        <v>299906.07957000023</v>
      </c>
      <c r="Q31" s="268">
        <v>26007.368030000001</v>
      </c>
      <c r="R31" s="268">
        <v>2789.2499999999995</v>
      </c>
      <c r="S31" s="268">
        <v>16927.268009999996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s="316" customFormat="1" ht="13.8" x14ac:dyDescent="0.25">
      <c r="A32" s="170"/>
      <c r="B32" s="68" t="s">
        <v>99</v>
      </c>
      <c r="C32" s="49">
        <f t="shared" si="5"/>
        <v>-253877.59082000022</v>
      </c>
      <c r="D32" s="294">
        <f t="shared" si="1"/>
        <v>-31420.044069999996</v>
      </c>
      <c r="E32" s="171">
        <f>E30-E31</f>
        <v>7643.3420599999981</v>
      </c>
      <c r="F32" s="171">
        <f t="shared" ref="F32:N32" si="14">F30-F31</f>
        <v>140.21240999999964</v>
      </c>
      <c r="G32" s="171">
        <f t="shared" si="14"/>
        <v>13089.404909999999</v>
      </c>
      <c r="H32" s="171">
        <f t="shared" si="14"/>
        <v>4929.159429999997</v>
      </c>
      <c r="I32" s="171">
        <f t="shared" si="14"/>
        <v>13951.772930000001</v>
      </c>
      <c r="J32" s="171">
        <f t="shared" si="14"/>
        <v>-3281.2343599999995</v>
      </c>
      <c r="K32" s="171">
        <f t="shared" si="14"/>
        <v>361.69006999999965</v>
      </c>
      <c r="L32" s="171">
        <f t="shared" si="14"/>
        <v>2593.7824400000018</v>
      </c>
      <c r="M32" s="171">
        <f t="shared" si="14"/>
        <v>7386.9525300000023</v>
      </c>
      <c r="N32" s="171">
        <f t="shared" si="14"/>
        <v>1922.2400699999998</v>
      </c>
      <c r="O32" s="171">
        <f t="shared" ref="O32:S32" si="15">O30-O31</f>
        <v>-4865.0447399999994</v>
      </c>
      <c r="P32" s="171">
        <f t="shared" si="15"/>
        <v>-297749.86857000022</v>
      </c>
      <c r="Q32" s="463">
        <f t="shared" si="15"/>
        <v>-23799.93591</v>
      </c>
      <c r="R32" s="463">
        <f t="shared" si="15"/>
        <v>6564.004039999998</v>
      </c>
      <c r="S32" s="463">
        <f t="shared" si="15"/>
        <v>-14184.112199999996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s="316" customFormat="1" ht="13.8" x14ac:dyDescent="0.25">
      <c r="A33" s="170" t="s">
        <v>157</v>
      </c>
      <c r="B33" s="68" t="s">
        <v>57</v>
      </c>
      <c r="C33" s="49">
        <f t="shared" si="5"/>
        <v>95253.886514621845</v>
      </c>
      <c r="D33" s="294">
        <f t="shared" si="1"/>
        <v>47449.215349999999</v>
      </c>
      <c r="E33" s="171">
        <v>22172.784459999992</v>
      </c>
      <c r="F33" s="171">
        <v>3216.9550667714061</v>
      </c>
      <c r="G33" s="171">
        <v>20604.745800000001</v>
      </c>
      <c r="H33" s="171">
        <v>14763.396677850465</v>
      </c>
      <c r="I33" s="463">
        <v>1596.3094500000002</v>
      </c>
      <c r="J33" s="463">
        <v>9705.5555600000007</v>
      </c>
      <c r="K33" s="463">
        <v>906.45858999999996</v>
      </c>
      <c r="L33" s="463">
        <v>135.45463000000001</v>
      </c>
      <c r="M33" s="463">
        <v>0</v>
      </c>
      <c r="N33" s="463">
        <v>135.01599999999999</v>
      </c>
      <c r="O33" s="463">
        <v>8131.6042300000008</v>
      </c>
      <c r="P33" s="463">
        <v>13885.60605</v>
      </c>
      <c r="Q33" s="463">
        <v>24144.985270000001</v>
      </c>
      <c r="R33" s="463">
        <v>4239.0542899999991</v>
      </c>
      <c r="S33" s="268">
        <v>19065.175789999998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s="316" customFormat="1" ht="13.8" x14ac:dyDescent="0.25">
      <c r="A34" s="170"/>
      <c r="B34" s="68" t="s">
        <v>60</v>
      </c>
      <c r="C34" s="49">
        <f t="shared" si="5"/>
        <v>101027.14357</v>
      </c>
      <c r="D34" s="294">
        <f t="shared" si="1"/>
        <v>24098.860970000002</v>
      </c>
      <c r="E34" s="171">
        <v>5027.1710000000003</v>
      </c>
      <c r="F34" s="171">
        <v>2518.3980000000001</v>
      </c>
      <c r="G34" s="171">
        <v>4567.4679999999998</v>
      </c>
      <c r="H34" s="171">
        <v>14356.597820000001</v>
      </c>
      <c r="I34" s="171">
        <v>7836.3930099999998</v>
      </c>
      <c r="J34" s="171">
        <v>14456.611200000003</v>
      </c>
      <c r="K34" s="171">
        <v>11745.589649999998</v>
      </c>
      <c r="L34" s="171">
        <v>6815.7457200000017</v>
      </c>
      <c r="M34" s="171">
        <v>11876.896719999993</v>
      </c>
      <c r="N34" s="171">
        <v>7523.7593000000006</v>
      </c>
      <c r="O34" s="171">
        <v>9345.9286000000011</v>
      </c>
      <c r="P34" s="171">
        <v>4956.5845500000005</v>
      </c>
      <c r="Q34" s="463">
        <v>11279.688759999999</v>
      </c>
      <c r="R34" s="463">
        <v>8365.0144400000008</v>
      </c>
      <c r="S34" s="268">
        <v>4454.1577700000007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s="316" customFormat="1" ht="13.8" x14ac:dyDescent="0.25">
      <c r="A35" s="170"/>
      <c r="B35" s="68" t="s">
        <v>139</v>
      </c>
      <c r="C35" s="49">
        <f t="shared" si="5"/>
        <v>-5773.2570553781352</v>
      </c>
      <c r="D35" s="294">
        <f t="shared" si="1"/>
        <v>23350.354379999997</v>
      </c>
      <c r="E35" s="171">
        <f>E33-E34</f>
        <v>17145.613459999993</v>
      </c>
      <c r="F35" s="171">
        <f t="shared" ref="F35:M35" si="16">F33-F34</f>
        <v>698.55706677140597</v>
      </c>
      <c r="G35" s="171">
        <f t="shared" si="16"/>
        <v>16037.2778</v>
      </c>
      <c r="H35" s="171">
        <f t="shared" si="16"/>
        <v>406.79885785046463</v>
      </c>
      <c r="I35" s="171">
        <f t="shared" si="16"/>
        <v>-6240.0835599999991</v>
      </c>
      <c r="J35" s="171">
        <f t="shared" si="16"/>
        <v>-4751.0556400000023</v>
      </c>
      <c r="K35" s="171">
        <f t="shared" si="16"/>
        <v>-10839.131059999998</v>
      </c>
      <c r="L35" s="171">
        <f t="shared" si="16"/>
        <v>-6680.2910900000015</v>
      </c>
      <c r="M35" s="171">
        <f t="shared" si="16"/>
        <v>-11876.896719999993</v>
      </c>
      <c r="N35" s="171">
        <f>N33-N34</f>
        <v>-7388.743300000001</v>
      </c>
      <c r="O35" s="171">
        <f t="shared" ref="O35:P35" si="17">O33-O34</f>
        <v>-1214.3243700000003</v>
      </c>
      <c r="P35" s="171">
        <f t="shared" si="17"/>
        <v>8929.0214999999989</v>
      </c>
      <c r="Q35" s="463">
        <f>Q33-Q34</f>
        <v>12865.296510000002</v>
      </c>
      <c r="R35" s="463">
        <f>R33-R34</f>
        <v>-4125.9601500000017</v>
      </c>
      <c r="S35" s="463">
        <f>S33-S34</f>
        <v>14611.018019999996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s="316" customFormat="1" ht="13.8" x14ac:dyDescent="0.25">
      <c r="A36" s="15" t="s">
        <v>118</v>
      </c>
      <c r="B36" s="68" t="s">
        <v>57</v>
      </c>
      <c r="C36" s="49">
        <f t="shared" si="5"/>
        <v>23355.332200000001</v>
      </c>
      <c r="D36" s="294">
        <f t="shared" si="1"/>
        <v>5513.2536899999996</v>
      </c>
      <c r="E36" s="171">
        <v>1049.8368500000001</v>
      </c>
      <c r="F36" s="8">
        <v>1513.1753200000001</v>
      </c>
      <c r="G36" s="8">
        <v>5.0905399999999998</v>
      </c>
      <c r="H36" s="8">
        <v>5082.7702700000009</v>
      </c>
      <c r="I36" s="8">
        <v>1607.50677</v>
      </c>
      <c r="J36" s="8">
        <v>2156.8542499999999</v>
      </c>
      <c r="K36" s="8">
        <v>2000.9834500000002</v>
      </c>
      <c r="L36" s="8">
        <v>4742.7864300000001</v>
      </c>
      <c r="M36" s="8">
        <v>957.17439000000002</v>
      </c>
      <c r="N36" s="8">
        <v>2797.8996200000006</v>
      </c>
      <c r="O36" s="8">
        <v>480.29045999999994</v>
      </c>
      <c r="P36" s="8">
        <v>960.96384999999998</v>
      </c>
      <c r="Q36" s="268">
        <v>8.2613899999999987</v>
      </c>
      <c r="R36" s="268">
        <v>261.13626999999997</v>
      </c>
      <c r="S36" s="268">
        <v>5243.8560299999999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s="316" customFormat="1" ht="13.8" x14ac:dyDescent="0.25">
      <c r="A37" s="170"/>
      <c r="B37" s="68" t="s">
        <v>60</v>
      </c>
      <c r="C37" s="49">
        <f>SUM(E37:P37)</f>
        <v>79156.225810000004</v>
      </c>
      <c r="D37" s="294">
        <f t="shared" si="1"/>
        <v>16283.168059999993</v>
      </c>
      <c r="E37" s="171">
        <v>10708.215</v>
      </c>
      <c r="F37" s="8">
        <v>1231.537</v>
      </c>
      <c r="G37" s="8">
        <v>4776.08</v>
      </c>
      <c r="H37" s="8">
        <v>6114.8717600000009</v>
      </c>
      <c r="I37" s="8">
        <v>9232.4068099999986</v>
      </c>
      <c r="J37" s="8">
        <v>9331.5915999999979</v>
      </c>
      <c r="K37" s="8">
        <v>7281.0604300000023</v>
      </c>
      <c r="L37" s="8">
        <v>7566.8632899999966</v>
      </c>
      <c r="M37" s="8">
        <v>8404.8020399999987</v>
      </c>
      <c r="N37" s="8">
        <v>7573.6993599999942</v>
      </c>
      <c r="O37" s="8">
        <v>4130.7161699999979</v>
      </c>
      <c r="P37" s="8">
        <v>2804.3823500000012</v>
      </c>
      <c r="Q37" s="268">
        <v>4626.0278799999978</v>
      </c>
      <c r="R37" s="268">
        <v>7624.8273799999997</v>
      </c>
      <c r="S37" s="268">
        <v>4032.312799999997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s="316" customFormat="1" ht="13.8" x14ac:dyDescent="0.25">
      <c r="A38" s="170"/>
      <c r="B38" s="68" t="s">
        <v>99</v>
      </c>
      <c r="C38" s="49">
        <f>SUM(E38:P38)</f>
        <v>-55800.893609999977</v>
      </c>
      <c r="D38" s="278">
        <f t="shared" si="1"/>
        <v>-10769.914369999995</v>
      </c>
      <c r="E38" s="171">
        <f>E36-E37</f>
        <v>-9658.3781500000005</v>
      </c>
      <c r="F38" s="171">
        <f t="shared" ref="F38:N38" si="18">F36-F37</f>
        <v>281.63832000000002</v>
      </c>
      <c r="G38" s="171">
        <f t="shared" si="18"/>
        <v>-4770.9894599999998</v>
      </c>
      <c r="H38" s="171">
        <f t="shared" si="18"/>
        <v>-1032.10149</v>
      </c>
      <c r="I38" s="171">
        <f t="shared" si="18"/>
        <v>-7624.9000399999986</v>
      </c>
      <c r="J38" s="171">
        <f t="shared" si="18"/>
        <v>-7174.7373499999976</v>
      </c>
      <c r="K38" s="171">
        <f t="shared" si="18"/>
        <v>-5280.0769800000016</v>
      </c>
      <c r="L38" s="171">
        <f t="shared" si="18"/>
        <v>-2824.0768599999965</v>
      </c>
      <c r="M38" s="171">
        <f t="shared" si="18"/>
        <v>-7447.6276499999985</v>
      </c>
      <c r="N38" s="171">
        <f t="shared" si="18"/>
        <v>-4775.7997399999931</v>
      </c>
      <c r="O38" s="171">
        <f t="shared" ref="O38:S38" si="19">O36-O37</f>
        <v>-3650.4257099999977</v>
      </c>
      <c r="P38" s="171">
        <f t="shared" si="19"/>
        <v>-1843.4185000000011</v>
      </c>
      <c r="Q38" s="463">
        <f t="shared" si="19"/>
        <v>-4617.7664899999982</v>
      </c>
      <c r="R38" s="463">
        <f t="shared" si="19"/>
        <v>-7363.6911099999998</v>
      </c>
      <c r="S38" s="463">
        <f t="shared" si="19"/>
        <v>1211.5432300000029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s="316" customFormat="1" ht="13.8" x14ac:dyDescent="0.25">
      <c r="A39" s="170" t="s">
        <v>27</v>
      </c>
      <c r="B39" s="68" t="s">
        <v>57</v>
      </c>
      <c r="C39" s="49">
        <f t="shared" si="5"/>
        <v>1057359.7655300023</v>
      </c>
      <c r="D39" s="294">
        <f t="shared" si="1"/>
        <v>275268.53682000085</v>
      </c>
      <c r="E39" s="171">
        <v>77099.963240000478</v>
      </c>
      <c r="F39" s="171">
        <v>105679.85268000007</v>
      </c>
      <c r="G39" s="171">
        <v>89370.434200000542</v>
      </c>
      <c r="H39" s="171">
        <v>106964.98912000022</v>
      </c>
      <c r="I39" s="171">
        <v>75830.125579999993</v>
      </c>
      <c r="J39" s="8">
        <v>82557.844620000047</v>
      </c>
      <c r="K39" s="171">
        <v>102280.03262000042</v>
      </c>
      <c r="L39" s="171">
        <v>57409.473350000684</v>
      </c>
      <c r="M39" s="171">
        <v>101606.09671999986</v>
      </c>
      <c r="N39" s="171">
        <v>112137.25237000047</v>
      </c>
      <c r="O39" s="171">
        <v>95711.882029999571</v>
      </c>
      <c r="P39" s="171">
        <v>50711.818999999989</v>
      </c>
      <c r="Q39" s="463">
        <v>99978.452480000502</v>
      </c>
      <c r="R39" s="463">
        <v>80639.842540001031</v>
      </c>
      <c r="S39" s="268">
        <v>94650.241799999319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s="316" customFormat="1" ht="13.8" x14ac:dyDescent="0.25">
      <c r="A40" s="170"/>
      <c r="B40" s="68" t="s">
        <v>60</v>
      </c>
      <c r="C40" s="49">
        <f>SUM(E40:P40)</f>
        <v>688465.08159499487</v>
      </c>
      <c r="D40" s="294">
        <f t="shared" si="1"/>
        <v>158143.16558499984</v>
      </c>
      <c r="E40" s="171">
        <v>69168.877999999968</v>
      </c>
      <c r="F40" s="171">
        <v>76783.290000000037</v>
      </c>
      <c r="G40" s="171">
        <v>61997.729000000021</v>
      </c>
      <c r="H40" s="171">
        <v>52917.75575999904</v>
      </c>
      <c r="I40" s="171">
        <v>65542.012075000268</v>
      </c>
      <c r="J40" s="171">
        <v>51473.895240000391</v>
      </c>
      <c r="K40" s="171">
        <v>69539.264699998603</v>
      </c>
      <c r="L40" s="171">
        <v>54590.175349999743</v>
      </c>
      <c r="M40" s="171">
        <v>22330.821549999528</v>
      </c>
      <c r="N40" s="171">
        <v>51872.386009997397</v>
      </c>
      <c r="O40" s="171">
        <v>54792.412464997615</v>
      </c>
      <c r="P40" s="171">
        <v>57456.461445002118</v>
      </c>
      <c r="Q40" s="463">
        <v>49855.100560000807</v>
      </c>
      <c r="R40" s="463">
        <v>40104.629655000055</v>
      </c>
      <c r="S40" s="268">
        <v>68183.435369998973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s="316" customFormat="1" ht="13.8" x14ac:dyDescent="0.25">
      <c r="A41" s="170"/>
      <c r="B41" s="68" t="s">
        <v>99</v>
      </c>
      <c r="C41" s="49">
        <f>SUM(E41:P41)</f>
        <v>368894.68393500766</v>
      </c>
      <c r="D41" s="294">
        <f t="shared" si="1"/>
        <v>117125.37123500102</v>
      </c>
      <c r="E41" s="171">
        <f>E39-E40</f>
        <v>7931.0852400005097</v>
      </c>
      <c r="F41" s="171">
        <f t="shared" ref="F41:P41" si="20">F39-F40</f>
        <v>28896.562680000032</v>
      </c>
      <c r="G41" s="171">
        <f t="shared" si="20"/>
        <v>27372.705200000521</v>
      </c>
      <c r="H41" s="171">
        <f t="shared" si="20"/>
        <v>54047.233360001177</v>
      </c>
      <c r="I41" s="171">
        <f t="shared" si="20"/>
        <v>10288.113504999725</v>
      </c>
      <c r="J41" s="171">
        <f t="shared" si="20"/>
        <v>31083.949379999656</v>
      </c>
      <c r="K41" s="171">
        <f t="shared" si="20"/>
        <v>32740.767920001817</v>
      </c>
      <c r="L41" s="171">
        <f t="shared" si="20"/>
        <v>2819.2980000009411</v>
      </c>
      <c r="M41" s="171">
        <f t="shared" si="20"/>
        <v>79275.275170000328</v>
      </c>
      <c r="N41" s="171">
        <f t="shared" si="20"/>
        <v>60264.86636000307</v>
      </c>
      <c r="O41" s="171">
        <f t="shared" si="20"/>
        <v>40919.469565001957</v>
      </c>
      <c r="P41" s="171">
        <f t="shared" si="20"/>
        <v>-6744.6424450021295</v>
      </c>
      <c r="Q41" s="463">
        <f t="shared" ref="Q41:S41" si="21">Q39-Q40</f>
        <v>50123.351919999695</v>
      </c>
      <c r="R41" s="463">
        <f t="shared" si="21"/>
        <v>40535.212885000976</v>
      </c>
      <c r="S41" s="463">
        <f t="shared" si="21"/>
        <v>26466.806430000346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s="316" customFormat="1" ht="13.8" x14ac:dyDescent="0.25">
      <c r="A42" s="167" t="s">
        <v>98</v>
      </c>
      <c r="B42" s="168" t="s">
        <v>57</v>
      </c>
      <c r="C42" s="53">
        <f>SUM(E42:P42)</f>
        <v>4531495.0854446227</v>
      </c>
      <c r="D42" s="130">
        <f>Q42+R42+S42</f>
        <v>1106326.2419800002</v>
      </c>
      <c r="E42" s="466">
        <f>SUM(E39,E36,E33,E30,E27,E24,E21,E18,E15,E12,E9,E6)</f>
        <v>457041.10748000053</v>
      </c>
      <c r="F42" s="466">
        <f t="shared" ref="F42:S42" si="22">SUM(F39,F36,F33,F30,F27,F24,F21,F18,F15,F12,F9,F6)</f>
        <v>344774.04103677103</v>
      </c>
      <c r="G42" s="466">
        <f t="shared" si="22"/>
        <v>416739.17478000006</v>
      </c>
      <c r="H42" s="466">
        <f t="shared" si="22"/>
        <v>417399.63653785083</v>
      </c>
      <c r="I42" s="466">
        <f t="shared" si="22"/>
        <v>377426.46815000026</v>
      </c>
      <c r="J42" s="466">
        <f t="shared" si="22"/>
        <v>289116.94055000029</v>
      </c>
      <c r="K42" s="466">
        <f t="shared" si="22"/>
        <v>388628.2068700004</v>
      </c>
      <c r="L42" s="466">
        <f t="shared" si="22"/>
        <v>304040.83649000037</v>
      </c>
      <c r="M42" s="466">
        <f t="shared" si="22"/>
        <v>402756.21607999934</v>
      </c>
      <c r="N42" s="466">
        <f t="shared" si="22"/>
        <v>481265.56534000055</v>
      </c>
      <c r="O42" s="466">
        <f t="shared" si="22"/>
        <v>445501.94592999894</v>
      </c>
      <c r="P42" s="466">
        <f t="shared" si="22"/>
        <v>206804.94619999983</v>
      </c>
      <c r="Q42" s="466">
        <f>SUM(Q39,Q36,Q33,Q30,Q27,Q24,Q21,Q18,Q15,Q12,Q9,Q6)</f>
        <v>393751.6105400002</v>
      </c>
      <c r="R42" s="466">
        <f t="shared" si="22"/>
        <v>355319.1760700008</v>
      </c>
      <c r="S42" s="466">
        <f t="shared" si="22"/>
        <v>357255.45536999922</v>
      </c>
    </row>
    <row r="43" spans="1:33" s="316" customFormat="1" ht="13.8" x14ac:dyDescent="0.25">
      <c r="B43" s="168" t="s">
        <v>60</v>
      </c>
      <c r="C43" s="53">
        <f>SUM(E43:P43)</f>
        <v>4778319.4056989877</v>
      </c>
      <c r="D43" s="130">
        <f>Q43+R43+S43</f>
        <v>1030595.7184052509</v>
      </c>
      <c r="E43" s="466">
        <f>SUM(E40,E37,E34,E31,E28,E25,E22,E19,E16,E13,E10,E7)</f>
        <v>414343.571</v>
      </c>
      <c r="F43" s="466">
        <f t="shared" ref="F43:S43" si="23">SUM(F40,F37,F34,F31,F28,F25,F22,F19,F16,F13,F10,F7)</f>
        <v>342681.47300000006</v>
      </c>
      <c r="G43" s="466">
        <f t="shared" si="23"/>
        <v>318768.37300000002</v>
      </c>
      <c r="H43" s="466">
        <f t="shared" si="23"/>
        <v>305915.32635151123</v>
      </c>
      <c r="I43" s="466">
        <f t="shared" si="23"/>
        <v>375513.13929197611</v>
      </c>
      <c r="J43" s="466">
        <f t="shared" si="23"/>
        <v>365524.45075099828</v>
      </c>
      <c r="K43" s="466">
        <f t="shared" si="23"/>
        <v>468222.37000334682</v>
      </c>
      <c r="L43" s="466">
        <f t="shared" si="23"/>
        <v>430425.7398347772</v>
      </c>
      <c r="M43" s="466">
        <f t="shared" si="23"/>
        <v>325123.01866329048</v>
      </c>
      <c r="N43" s="466">
        <f t="shared" si="23"/>
        <v>355327.35714015667</v>
      </c>
      <c r="O43" s="466">
        <f t="shared" si="23"/>
        <v>386207.31429752859</v>
      </c>
      <c r="P43" s="466">
        <f t="shared" si="23"/>
        <v>690267.27236540325</v>
      </c>
      <c r="Q43" s="466">
        <f>SUM(Q40,Q37,Q34,Q31,Q28,Q25,Q22,Q19,Q16,Q13,Q10,Q7)</f>
        <v>324307.50084703771</v>
      </c>
      <c r="R43" s="466">
        <f t="shared" si="23"/>
        <v>315049.25725990173</v>
      </c>
      <c r="S43" s="466">
        <f t="shared" si="23"/>
        <v>391238.96029831143</v>
      </c>
    </row>
    <row r="44" spans="1:33" s="316" customFormat="1" ht="13.8" x14ac:dyDescent="0.25">
      <c r="A44" s="168"/>
      <c r="B44" s="168" t="s">
        <v>99</v>
      </c>
      <c r="C44" s="53">
        <f>SUM(E44:P44)</f>
        <v>-246824.32025436626</v>
      </c>
      <c r="D44" s="130">
        <f>Q44+R44+S44</f>
        <v>75730.523574749357</v>
      </c>
      <c r="E44" s="466">
        <f>E42-E43</f>
        <v>42697.536480000534</v>
      </c>
      <c r="F44" s="466">
        <f t="shared" ref="F44:P44" si="24">F42-F43</f>
        <v>2092.568036770972</v>
      </c>
      <c r="G44" s="466">
        <f t="shared" si="24"/>
        <v>97970.801780000038</v>
      </c>
      <c r="H44" s="466">
        <f t="shared" si="24"/>
        <v>111484.3101863396</v>
      </c>
      <c r="I44" s="466">
        <f t="shared" si="24"/>
        <v>1913.3288580241497</v>
      </c>
      <c r="J44" s="466">
        <f t="shared" si="24"/>
        <v>-76407.510200997989</v>
      </c>
      <c r="K44" s="466">
        <f t="shared" si="24"/>
        <v>-79594.163133346417</v>
      </c>
      <c r="L44" s="466">
        <f t="shared" si="24"/>
        <v>-126384.90334477683</v>
      </c>
      <c r="M44" s="466">
        <f t="shared" si="24"/>
        <v>77633.197416708863</v>
      </c>
      <c r="N44" s="466">
        <f t="shared" si="24"/>
        <v>125938.20819984388</v>
      </c>
      <c r="O44" s="466">
        <f t="shared" si="24"/>
        <v>59294.631632470351</v>
      </c>
      <c r="P44" s="466">
        <f t="shared" si="24"/>
        <v>-483462.32616540341</v>
      </c>
      <c r="Q44" s="467">
        <f>Q42-Q43</f>
        <v>69444.109692962491</v>
      </c>
      <c r="R44" s="467">
        <f t="shared" ref="R44:S44" si="25">R42-R43</f>
        <v>40269.918810099072</v>
      </c>
      <c r="S44" s="467">
        <f t="shared" si="25"/>
        <v>-33983.504928312206</v>
      </c>
    </row>
    <row r="45" spans="1:33" s="316" customFormat="1" ht="13.8" x14ac:dyDescent="0.25">
      <c r="A45" s="468"/>
      <c r="B45" s="468"/>
      <c r="C45" s="171"/>
      <c r="D45" s="30"/>
      <c r="E45" s="171"/>
      <c r="F45" s="171"/>
      <c r="G45" s="171"/>
      <c r="H45" s="171"/>
      <c r="I45" s="171"/>
      <c r="J45" s="8"/>
      <c r="K45" s="8"/>
      <c r="L45" s="8"/>
      <c r="M45" s="8"/>
      <c r="N45" s="8"/>
      <c r="O45" s="8"/>
      <c r="P45" s="8"/>
      <c r="Q45" s="8"/>
      <c r="R45" s="8"/>
      <c r="S45" s="8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x14ac:dyDescent="0.25">
      <c r="A46" s="14" t="s">
        <v>140</v>
      </c>
      <c r="B46" s="186"/>
      <c r="C46" s="272"/>
      <c r="D46" s="272"/>
      <c r="E46" s="58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58"/>
      <c r="T46" s="58"/>
    </row>
    <row r="47" spans="1:33" x14ac:dyDescent="0.25">
      <c r="A47" s="14"/>
      <c r="B47" s="186"/>
      <c r="C47" s="290"/>
      <c r="D47" s="29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33" ht="13.8" x14ac:dyDescent="0.25">
      <c r="D48" s="272"/>
      <c r="E48" s="29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69"/>
      <c r="R48" s="469"/>
      <c r="S48" s="469"/>
    </row>
    <row r="49" spans="3:16" ht="13.8" x14ac:dyDescent="0.25">
      <c r="C49" s="53"/>
      <c r="D49" s="272"/>
      <c r="E49" s="29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3:16" ht="13.8" x14ac:dyDescent="0.25">
      <c r="C50" s="53"/>
      <c r="D50" s="290"/>
      <c r="E50" s="29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3:16" x14ac:dyDescent="0.25">
      <c r="D51" s="58"/>
      <c r="E51" s="58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3:16" x14ac:dyDescent="0.25">
      <c r="D52" s="272"/>
      <c r="E52" s="58"/>
    </row>
    <row r="53" spans="3:16" x14ac:dyDescent="0.25">
      <c r="D53" s="272"/>
      <c r="E53" s="58"/>
    </row>
    <row r="54" spans="3:16" x14ac:dyDescent="0.25">
      <c r="D54" s="272"/>
      <c r="E54" s="58"/>
    </row>
    <row r="55" spans="3:16" x14ac:dyDescent="0.25">
      <c r="D55" s="272"/>
      <c r="E55" s="58"/>
    </row>
    <row r="56" spans="3:16" x14ac:dyDescent="0.25">
      <c r="D56" s="272"/>
      <c r="E56" s="58"/>
    </row>
    <row r="57" spans="3:16" x14ac:dyDescent="0.25">
      <c r="D57" s="272"/>
      <c r="E57" s="58"/>
    </row>
    <row r="58" spans="3:16" x14ac:dyDescent="0.25">
      <c r="D58" s="272"/>
      <c r="E58" s="58"/>
    </row>
    <row r="59" spans="3:16" x14ac:dyDescent="0.25">
      <c r="D59" s="272"/>
      <c r="E59" s="58"/>
    </row>
    <row r="60" spans="3:16" x14ac:dyDescent="0.25">
      <c r="D60" s="272"/>
      <c r="E60" s="58"/>
    </row>
    <row r="61" spans="3:16" x14ac:dyDescent="0.25">
      <c r="D61" s="272"/>
      <c r="E61" s="58"/>
    </row>
    <row r="62" spans="3:16" x14ac:dyDescent="0.25">
      <c r="D62" s="272"/>
      <c r="E62" s="58"/>
    </row>
    <row r="63" spans="3:16" x14ac:dyDescent="0.25">
      <c r="D63" s="272"/>
      <c r="E63" s="58"/>
    </row>
    <row r="64" spans="3:16" x14ac:dyDescent="0.25">
      <c r="D64" s="272"/>
      <c r="E64" s="58"/>
    </row>
    <row r="65" spans="4:5" x14ac:dyDescent="0.25">
      <c r="D65" s="58"/>
      <c r="E65" s="58"/>
    </row>
    <row r="66" spans="4:5" x14ac:dyDescent="0.25">
      <c r="D66" s="58"/>
      <c r="E66" s="58"/>
    </row>
  </sheetData>
  <mergeCells count="9">
    <mergeCell ref="Q4:R4"/>
    <mergeCell ref="E3:R3"/>
    <mergeCell ref="A3:A5"/>
    <mergeCell ref="A1:A2"/>
    <mergeCell ref="E4:P4"/>
    <mergeCell ref="C3:D4"/>
    <mergeCell ref="B3:B5"/>
    <mergeCell ref="B1:S1"/>
    <mergeCell ref="B2:S2"/>
  </mergeCell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493A-1F92-4712-A5D4-3A3DC21FCABF}">
  <dimension ref="A1:C34"/>
  <sheetViews>
    <sheetView topLeftCell="A4" workbookViewId="0">
      <selection activeCell="H26" sqref="H26"/>
    </sheetView>
  </sheetViews>
  <sheetFormatPr defaultRowHeight="13.2" x14ac:dyDescent="0.25"/>
  <cols>
    <col min="1" max="1" width="18.5546875" style="174" customWidth="1"/>
    <col min="2" max="2" width="13.5546875" style="174" customWidth="1"/>
    <col min="3" max="3" width="10.77734375" style="174" bestFit="1" customWidth="1"/>
    <col min="4" max="166" width="8.88671875" style="45"/>
    <col min="167" max="167" width="16.6640625" style="45" customWidth="1"/>
    <col min="168" max="191" width="9.109375" style="45" customWidth="1"/>
    <col min="192" max="192" width="9.88671875" style="45" customWidth="1"/>
    <col min="193" max="193" width="10.109375" style="45" customWidth="1"/>
    <col min="194" max="194" width="10.88671875" style="45" customWidth="1"/>
    <col min="195" max="195" width="10" style="45" customWidth="1"/>
    <col min="196" max="196" width="10.109375" style="45" customWidth="1"/>
    <col min="197" max="197" width="12" style="45" customWidth="1"/>
    <col min="198" max="199" width="9.109375" style="45" customWidth="1"/>
    <col min="200" max="201" width="8.88671875" style="45"/>
    <col min="202" max="202" width="10.44140625" style="45" customWidth="1"/>
    <col min="203" max="422" width="8.88671875" style="45"/>
    <col min="423" max="423" width="16.6640625" style="45" customWidth="1"/>
    <col min="424" max="447" width="9.109375" style="45" customWidth="1"/>
    <col min="448" max="448" width="9.88671875" style="45" customWidth="1"/>
    <col min="449" max="449" width="10.109375" style="45" customWidth="1"/>
    <col min="450" max="450" width="10.88671875" style="45" customWidth="1"/>
    <col min="451" max="451" width="10" style="45" customWidth="1"/>
    <col min="452" max="452" width="10.109375" style="45" customWidth="1"/>
    <col min="453" max="453" width="12" style="45" customWidth="1"/>
    <col min="454" max="455" width="9.109375" style="45" customWidth="1"/>
    <col min="456" max="457" width="8.88671875" style="45"/>
    <col min="458" max="458" width="10.44140625" style="45" customWidth="1"/>
    <col min="459" max="678" width="8.88671875" style="45"/>
    <col min="679" max="679" width="16.6640625" style="45" customWidth="1"/>
    <col min="680" max="703" width="9.109375" style="45" customWidth="1"/>
    <col min="704" max="704" width="9.88671875" style="45" customWidth="1"/>
    <col min="705" max="705" width="10.109375" style="45" customWidth="1"/>
    <col min="706" max="706" width="10.88671875" style="45" customWidth="1"/>
    <col min="707" max="707" width="10" style="45" customWidth="1"/>
    <col min="708" max="708" width="10.109375" style="45" customWidth="1"/>
    <col min="709" max="709" width="12" style="45" customWidth="1"/>
    <col min="710" max="711" width="9.109375" style="45" customWidth="1"/>
    <col min="712" max="713" width="8.88671875" style="45"/>
    <col min="714" max="714" width="10.44140625" style="45" customWidth="1"/>
    <col min="715" max="934" width="8.88671875" style="45"/>
    <col min="935" max="935" width="16.6640625" style="45" customWidth="1"/>
    <col min="936" max="959" width="9.109375" style="45" customWidth="1"/>
    <col min="960" max="960" width="9.88671875" style="45" customWidth="1"/>
    <col min="961" max="961" width="10.109375" style="45" customWidth="1"/>
    <col min="962" max="962" width="10.88671875" style="45" customWidth="1"/>
    <col min="963" max="963" width="10" style="45" customWidth="1"/>
    <col min="964" max="964" width="10.109375" style="45" customWidth="1"/>
    <col min="965" max="965" width="12" style="45" customWidth="1"/>
    <col min="966" max="967" width="9.109375" style="45" customWidth="1"/>
    <col min="968" max="969" width="8.88671875" style="45"/>
    <col min="970" max="970" width="10.44140625" style="45" customWidth="1"/>
    <col min="971" max="1190" width="8.88671875" style="45"/>
    <col min="1191" max="1191" width="16.6640625" style="45" customWidth="1"/>
    <col min="1192" max="1215" width="9.109375" style="45" customWidth="1"/>
    <col min="1216" max="1216" width="9.88671875" style="45" customWidth="1"/>
    <col min="1217" max="1217" width="10.109375" style="45" customWidth="1"/>
    <col min="1218" max="1218" width="10.88671875" style="45" customWidth="1"/>
    <col min="1219" max="1219" width="10" style="45" customWidth="1"/>
    <col min="1220" max="1220" width="10.109375" style="45" customWidth="1"/>
    <col min="1221" max="1221" width="12" style="45" customWidth="1"/>
    <col min="1222" max="1223" width="9.109375" style="45" customWidth="1"/>
    <col min="1224" max="1225" width="8.88671875" style="45"/>
    <col min="1226" max="1226" width="10.44140625" style="45" customWidth="1"/>
    <col min="1227" max="1446" width="8.88671875" style="45"/>
    <col min="1447" max="1447" width="16.6640625" style="45" customWidth="1"/>
    <col min="1448" max="1471" width="9.109375" style="45" customWidth="1"/>
    <col min="1472" max="1472" width="9.88671875" style="45" customWidth="1"/>
    <col min="1473" max="1473" width="10.109375" style="45" customWidth="1"/>
    <col min="1474" max="1474" width="10.88671875" style="45" customWidth="1"/>
    <col min="1475" max="1475" width="10" style="45" customWidth="1"/>
    <col min="1476" max="1476" width="10.109375" style="45" customWidth="1"/>
    <col min="1477" max="1477" width="12" style="45" customWidth="1"/>
    <col min="1478" max="1479" width="9.109375" style="45" customWidth="1"/>
    <col min="1480" max="1481" width="8.88671875" style="45"/>
    <col min="1482" max="1482" width="10.44140625" style="45" customWidth="1"/>
    <col min="1483" max="1702" width="8.88671875" style="45"/>
    <col min="1703" max="1703" width="16.6640625" style="45" customWidth="1"/>
    <col min="1704" max="1727" width="9.109375" style="45" customWidth="1"/>
    <col min="1728" max="1728" width="9.88671875" style="45" customWidth="1"/>
    <col min="1729" max="1729" width="10.109375" style="45" customWidth="1"/>
    <col min="1730" max="1730" width="10.88671875" style="45" customWidth="1"/>
    <col min="1731" max="1731" width="10" style="45" customWidth="1"/>
    <col min="1732" max="1732" width="10.109375" style="45" customWidth="1"/>
    <col min="1733" max="1733" width="12" style="45" customWidth="1"/>
    <col min="1734" max="1735" width="9.109375" style="45" customWidth="1"/>
    <col min="1736" max="1737" width="8.88671875" style="45"/>
    <col min="1738" max="1738" width="10.44140625" style="45" customWidth="1"/>
    <col min="1739" max="1958" width="8.88671875" style="45"/>
    <col min="1959" max="1959" width="16.6640625" style="45" customWidth="1"/>
    <col min="1960" max="1983" width="9.109375" style="45" customWidth="1"/>
    <col min="1984" max="1984" width="9.88671875" style="45" customWidth="1"/>
    <col min="1985" max="1985" width="10.109375" style="45" customWidth="1"/>
    <col min="1986" max="1986" width="10.88671875" style="45" customWidth="1"/>
    <col min="1987" max="1987" width="10" style="45" customWidth="1"/>
    <col min="1988" max="1988" width="10.109375" style="45" customWidth="1"/>
    <col min="1989" max="1989" width="12" style="45" customWidth="1"/>
    <col min="1990" max="1991" width="9.109375" style="45" customWidth="1"/>
    <col min="1992" max="1993" width="8.88671875" style="45"/>
    <col min="1994" max="1994" width="10.44140625" style="45" customWidth="1"/>
    <col min="1995" max="2214" width="8.88671875" style="45"/>
    <col min="2215" max="2215" width="16.6640625" style="45" customWidth="1"/>
    <col min="2216" max="2239" width="9.109375" style="45" customWidth="1"/>
    <col min="2240" max="2240" width="9.88671875" style="45" customWidth="1"/>
    <col min="2241" max="2241" width="10.109375" style="45" customWidth="1"/>
    <col min="2242" max="2242" width="10.88671875" style="45" customWidth="1"/>
    <col min="2243" max="2243" width="10" style="45" customWidth="1"/>
    <col min="2244" max="2244" width="10.109375" style="45" customWidth="1"/>
    <col min="2245" max="2245" width="12" style="45" customWidth="1"/>
    <col min="2246" max="2247" width="9.109375" style="45" customWidth="1"/>
    <col min="2248" max="2249" width="8.88671875" style="45"/>
    <col min="2250" max="2250" width="10.44140625" style="45" customWidth="1"/>
    <col min="2251" max="2470" width="8.88671875" style="45"/>
    <col min="2471" max="2471" width="16.6640625" style="45" customWidth="1"/>
    <col min="2472" max="2495" width="9.109375" style="45" customWidth="1"/>
    <col min="2496" max="2496" width="9.88671875" style="45" customWidth="1"/>
    <col min="2497" max="2497" width="10.109375" style="45" customWidth="1"/>
    <col min="2498" max="2498" width="10.88671875" style="45" customWidth="1"/>
    <col min="2499" max="2499" width="10" style="45" customWidth="1"/>
    <col min="2500" max="2500" width="10.109375" style="45" customWidth="1"/>
    <col min="2501" max="2501" width="12" style="45" customWidth="1"/>
    <col min="2502" max="2503" width="9.109375" style="45" customWidth="1"/>
    <col min="2504" max="2505" width="8.88671875" style="45"/>
    <col min="2506" max="2506" width="10.44140625" style="45" customWidth="1"/>
    <col min="2507" max="2726" width="8.88671875" style="45"/>
    <col min="2727" max="2727" width="16.6640625" style="45" customWidth="1"/>
    <col min="2728" max="2751" width="9.109375" style="45" customWidth="1"/>
    <col min="2752" max="2752" width="9.88671875" style="45" customWidth="1"/>
    <col min="2753" max="2753" width="10.109375" style="45" customWidth="1"/>
    <col min="2754" max="2754" width="10.88671875" style="45" customWidth="1"/>
    <col min="2755" max="2755" width="10" style="45" customWidth="1"/>
    <col min="2756" max="2756" width="10.109375" style="45" customWidth="1"/>
    <col min="2757" max="2757" width="12" style="45" customWidth="1"/>
    <col min="2758" max="2759" width="9.109375" style="45" customWidth="1"/>
    <col min="2760" max="2761" width="8.88671875" style="45"/>
    <col min="2762" max="2762" width="10.44140625" style="45" customWidth="1"/>
    <col min="2763" max="2982" width="8.88671875" style="45"/>
    <col min="2983" max="2983" width="16.6640625" style="45" customWidth="1"/>
    <col min="2984" max="3007" width="9.109375" style="45" customWidth="1"/>
    <col min="3008" max="3008" width="9.88671875" style="45" customWidth="1"/>
    <col min="3009" max="3009" width="10.109375" style="45" customWidth="1"/>
    <col min="3010" max="3010" width="10.88671875" style="45" customWidth="1"/>
    <col min="3011" max="3011" width="10" style="45" customWidth="1"/>
    <col min="3012" max="3012" width="10.109375" style="45" customWidth="1"/>
    <col min="3013" max="3013" width="12" style="45" customWidth="1"/>
    <col min="3014" max="3015" width="9.109375" style="45" customWidth="1"/>
    <col min="3016" max="3017" width="8.88671875" style="45"/>
    <col min="3018" max="3018" width="10.44140625" style="45" customWidth="1"/>
    <col min="3019" max="3238" width="8.88671875" style="45"/>
    <col min="3239" max="3239" width="16.6640625" style="45" customWidth="1"/>
    <col min="3240" max="3263" width="9.109375" style="45" customWidth="1"/>
    <col min="3264" max="3264" width="9.88671875" style="45" customWidth="1"/>
    <col min="3265" max="3265" width="10.109375" style="45" customWidth="1"/>
    <col min="3266" max="3266" width="10.88671875" style="45" customWidth="1"/>
    <col min="3267" max="3267" width="10" style="45" customWidth="1"/>
    <col min="3268" max="3268" width="10.109375" style="45" customWidth="1"/>
    <col min="3269" max="3269" width="12" style="45" customWidth="1"/>
    <col min="3270" max="3271" width="9.109375" style="45" customWidth="1"/>
    <col min="3272" max="3273" width="8.88671875" style="45"/>
    <col min="3274" max="3274" width="10.44140625" style="45" customWidth="1"/>
    <col min="3275" max="3494" width="8.88671875" style="45"/>
    <col min="3495" max="3495" width="16.6640625" style="45" customWidth="1"/>
    <col min="3496" max="3519" width="9.109375" style="45" customWidth="1"/>
    <col min="3520" max="3520" width="9.88671875" style="45" customWidth="1"/>
    <col min="3521" max="3521" width="10.109375" style="45" customWidth="1"/>
    <col min="3522" max="3522" width="10.88671875" style="45" customWidth="1"/>
    <col min="3523" max="3523" width="10" style="45" customWidth="1"/>
    <col min="3524" max="3524" width="10.109375" style="45" customWidth="1"/>
    <col min="3525" max="3525" width="12" style="45" customWidth="1"/>
    <col min="3526" max="3527" width="9.109375" style="45" customWidth="1"/>
    <col min="3528" max="3529" width="8.88671875" style="45"/>
    <col min="3530" max="3530" width="10.44140625" style="45" customWidth="1"/>
    <col min="3531" max="3750" width="8.88671875" style="45"/>
    <col min="3751" max="3751" width="16.6640625" style="45" customWidth="1"/>
    <col min="3752" max="3775" width="9.109375" style="45" customWidth="1"/>
    <col min="3776" max="3776" width="9.88671875" style="45" customWidth="1"/>
    <col min="3777" max="3777" width="10.109375" style="45" customWidth="1"/>
    <col min="3778" max="3778" width="10.88671875" style="45" customWidth="1"/>
    <col min="3779" max="3779" width="10" style="45" customWidth="1"/>
    <col min="3780" max="3780" width="10.109375" style="45" customWidth="1"/>
    <col min="3781" max="3781" width="12" style="45" customWidth="1"/>
    <col min="3782" max="3783" width="9.109375" style="45" customWidth="1"/>
    <col min="3784" max="3785" width="8.88671875" style="45"/>
    <col min="3786" max="3786" width="10.44140625" style="45" customWidth="1"/>
    <col min="3787" max="4006" width="8.88671875" style="45"/>
    <col min="4007" max="4007" width="16.6640625" style="45" customWidth="1"/>
    <col min="4008" max="4031" width="9.109375" style="45" customWidth="1"/>
    <col min="4032" max="4032" width="9.88671875" style="45" customWidth="1"/>
    <col min="4033" max="4033" width="10.109375" style="45" customWidth="1"/>
    <col min="4034" max="4034" width="10.88671875" style="45" customWidth="1"/>
    <col min="4035" max="4035" width="10" style="45" customWidth="1"/>
    <col min="4036" max="4036" width="10.109375" style="45" customWidth="1"/>
    <col min="4037" max="4037" width="12" style="45" customWidth="1"/>
    <col min="4038" max="4039" width="9.109375" style="45" customWidth="1"/>
    <col min="4040" max="4041" width="8.88671875" style="45"/>
    <col min="4042" max="4042" width="10.44140625" style="45" customWidth="1"/>
    <col min="4043" max="4262" width="8.88671875" style="45"/>
    <col min="4263" max="4263" width="16.6640625" style="45" customWidth="1"/>
    <col min="4264" max="4287" width="9.109375" style="45" customWidth="1"/>
    <col min="4288" max="4288" width="9.88671875" style="45" customWidth="1"/>
    <col min="4289" max="4289" width="10.109375" style="45" customWidth="1"/>
    <col min="4290" max="4290" width="10.88671875" style="45" customWidth="1"/>
    <col min="4291" max="4291" width="10" style="45" customWidth="1"/>
    <col min="4292" max="4292" width="10.109375" style="45" customWidth="1"/>
    <col min="4293" max="4293" width="12" style="45" customWidth="1"/>
    <col min="4294" max="4295" width="9.109375" style="45" customWidth="1"/>
    <col min="4296" max="4297" width="8.88671875" style="45"/>
    <col min="4298" max="4298" width="10.44140625" style="45" customWidth="1"/>
    <col min="4299" max="4518" width="8.88671875" style="45"/>
    <col min="4519" max="4519" width="16.6640625" style="45" customWidth="1"/>
    <col min="4520" max="4543" width="9.109375" style="45" customWidth="1"/>
    <col min="4544" max="4544" width="9.88671875" style="45" customWidth="1"/>
    <col min="4545" max="4545" width="10.109375" style="45" customWidth="1"/>
    <col min="4546" max="4546" width="10.88671875" style="45" customWidth="1"/>
    <col min="4547" max="4547" width="10" style="45" customWidth="1"/>
    <col min="4548" max="4548" width="10.109375" style="45" customWidth="1"/>
    <col min="4549" max="4549" width="12" style="45" customWidth="1"/>
    <col min="4550" max="4551" width="9.109375" style="45" customWidth="1"/>
    <col min="4552" max="4553" width="8.88671875" style="45"/>
    <col min="4554" max="4554" width="10.44140625" style="45" customWidth="1"/>
    <col min="4555" max="4774" width="8.88671875" style="45"/>
    <col min="4775" max="4775" width="16.6640625" style="45" customWidth="1"/>
    <col min="4776" max="4799" width="9.109375" style="45" customWidth="1"/>
    <col min="4800" max="4800" width="9.88671875" style="45" customWidth="1"/>
    <col min="4801" max="4801" width="10.109375" style="45" customWidth="1"/>
    <col min="4802" max="4802" width="10.88671875" style="45" customWidth="1"/>
    <col min="4803" max="4803" width="10" style="45" customWidth="1"/>
    <col min="4804" max="4804" width="10.109375" style="45" customWidth="1"/>
    <col min="4805" max="4805" width="12" style="45" customWidth="1"/>
    <col min="4806" max="4807" width="9.109375" style="45" customWidth="1"/>
    <col min="4808" max="4809" width="8.88671875" style="45"/>
    <col min="4810" max="4810" width="10.44140625" style="45" customWidth="1"/>
    <col min="4811" max="5030" width="8.88671875" style="45"/>
    <col min="5031" max="5031" width="16.6640625" style="45" customWidth="1"/>
    <col min="5032" max="5055" width="9.109375" style="45" customWidth="1"/>
    <col min="5056" max="5056" width="9.88671875" style="45" customWidth="1"/>
    <col min="5057" max="5057" width="10.109375" style="45" customWidth="1"/>
    <col min="5058" max="5058" width="10.88671875" style="45" customWidth="1"/>
    <col min="5059" max="5059" width="10" style="45" customWidth="1"/>
    <col min="5060" max="5060" width="10.109375" style="45" customWidth="1"/>
    <col min="5061" max="5061" width="12" style="45" customWidth="1"/>
    <col min="5062" max="5063" width="9.109375" style="45" customWidth="1"/>
    <col min="5064" max="5065" width="8.88671875" style="45"/>
    <col min="5066" max="5066" width="10.44140625" style="45" customWidth="1"/>
    <col min="5067" max="5286" width="8.88671875" style="45"/>
    <col min="5287" max="5287" width="16.6640625" style="45" customWidth="1"/>
    <col min="5288" max="5311" width="9.109375" style="45" customWidth="1"/>
    <col min="5312" max="5312" width="9.88671875" style="45" customWidth="1"/>
    <col min="5313" max="5313" width="10.109375" style="45" customWidth="1"/>
    <col min="5314" max="5314" width="10.88671875" style="45" customWidth="1"/>
    <col min="5315" max="5315" width="10" style="45" customWidth="1"/>
    <col min="5316" max="5316" width="10.109375" style="45" customWidth="1"/>
    <col min="5317" max="5317" width="12" style="45" customWidth="1"/>
    <col min="5318" max="5319" width="9.109375" style="45" customWidth="1"/>
    <col min="5320" max="5321" width="8.88671875" style="45"/>
    <col min="5322" max="5322" width="10.44140625" style="45" customWidth="1"/>
    <col min="5323" max="5542" width="8.88671875" style="45"/>
    <col min="5543" max="5543" width="16.6640625" style="45" customWidth="1"/>
    <col min="5544" max="5567" width="9.109375" style="45" customWidth="1"/>
    <col min="5568" max="5568" width="9.88671875" style="45" customWidth="1"/>
    <col min="5569" max="5569" width="10.109375" style="45" customWidth="1"/>
    <col min="5570" max="5570" width="10.88671875" style="45" customWidth="1"/>
    <col min="5571" max="5571" width="10" style="45" customWidth="1"/>
    <col min="5572" max="5572" width="10.109375" style="45" customWidth="1"/>
    <col min="5573" max="5573" width="12" style="45" customWidth="1"/>
    <col min="5574" max="5575" width="9.109375" style="45" customWidth="1"/>
    <col min="5576" max="5577" width="8.88671875" style="45"/>
    <col min="5578" max="5578" width="10.44140625" style="45" customWidth="1"/>
    <col min="5579" max="5798" width="8.88671875" style="45"/>
    <col min="5799" max="5799" width="16.6640625" style="45" customWidth="1"/>
    <col min="5800" max="5823" width="9.109375" style="45" customWidth="1"/>
    <col min="5824" max="5824" width="9.88671875" style="45" customWidth="1"/>
    <col min="5825" max="5825" width="10.109375" style="45" customWidth="1"/>
    <col min="5826" max="5826" width="10.88671875" style="45" customWidth="1"/>
    <col min="5827" max="5827" width="10" style="45" customWidth="1"/>
    <col min="5828" max="5828" width="10.109375" style="45" customWidth="1"/>
    <col min="5829" max="5829" width="12" style="45" customWidth="1"/>
    <col min="5830" max="5831" width="9.109375" style="45" customWidth="1"/>
    <col min="5832" max="5833" width="8.88671875" style="45"/>
    <col min="5834" max="5834" width="10.44140625" style="45" customWidth="1"/>
    <col min="5835" max="6054" width="8.88671875" style="45"/>
    <col min="6055" max="6055" width="16.6640625" style="45" customWidth="1"/>
    <col min="6056" max="6079" width="9.109375" style="45" customWidth="1"/>
    <col min="6080" max="6080" width="9.88671875" style="45" customWidth="1"/>
    <col min="6081" max="6081" width="10.109375" style="45" customWidth="1"/>
    <col min="6082" max="6082" width="10.88671875" style="45" customWidth="1"/>
    <col min="6083" max="6083" width="10" style="45" customWidth="1"/>
    <col min="6084" max="6084" width="10.109375" style="45" customWidth="1"/>
    <col min="6085" max="6085" width="12" style="45" customWidth="1"/>
    <col min="6086" max="6087" width="9.109375" style="45" customWidth="1"/>
    <col min="6088" max="6089" width="8.88671875" style="45"/>
    <col min="6090" max="6090" width="10.44140625" style="45" customWidth="1"/>
    <col min="6091" max="6310" width="8.88671875" style="45"/>
    <col min="6311" max="6311" width="16.6640625" style="45" customWidth="1"/>
    <col min="6312" max="6335" width="9.109375" style="45" customWidth="1"/>
    <col min="6336" max="6336" width="9.88671875" style="45" customWidth="1"/>
    <col min="6337" max="6337" width="10.109375" style="45" customWidth="1"/>
    <col min="6338" max="6338" width="10.88671875" style="45" customWidth="1"/>
    <col min="6339" max="6339" width="10" style="45" customWidth="1"/>
    <col min="6340" max="6340" width="10.109375" style="45" customWidth="1"/>
    <col min="6341" max="6341" width="12" style="45" customWidth="1"/>
    <col min="6342" max="6343" width="9.109375" style="45" customWidth="1"/>
    <col min="6344" max="6345" width="8.88671875" style="45"/>
    <col min="6346" max="6346" width="10.44140625" style="45" customWidth="1"/>
    <col min="6347" max="6566" width="8.88671875" style="45"/>
    <col min="6567" max="6567" width="16.6640625" style="45" customWidth="1"/>
    <col min="6568" max="6591" width="9.109375" style="45" customWidth="1"/>
    <col min="6592" max="6592" width="9.88671875" style="45" customWidth="1"/>
    <col min="6593" max="6593" width="10.109375" style="45" customWidth="1"/>
    <col min="6594" max="6594" width="10.88671875" style="45" customWidth="1"/>
    <col min="6595" max="6595" width="10" style="45" customWidth="1"/>
    <col min="6596" max="6596" width="10.109375" style="45" customWidth="1"/>
    <col min="6597" max="6597" width="12" style="45" customWidth="1"/>
    <col min="6598" max="6599" width="9.109375" style="45" customWidth="1"/>
    <col min="6600" max="6601" width="8.88671875" style="45"/>
    <col min="6602" max="6602" width="10.44140625" style="45" customWidth="1"/>
    <col min="6603" max="6822" width="8.88671875" style="45"/>
    <col min="6823" max="6823" width="16.6640625" style="45" customWidth="1"/>
    <col min="6824" max="6847" width="9.109375" style="45" customWidth="1"/>
    <col min="6848" max="6848" width="9.88671875" style="45" customWidth="1"/>
    <col min="6849" max="6849" width="10.109375" style="45" customWidth="1"/>
    <col min="6850" max="6850" width="10.88671875" style="45" customWidth="1"/>
    <col min="6851" max="6851" width="10" style="45" customWidth="1"/>
    <col min="6852" max="6852" width="10.109375" style="45" customWidth="1"/>
    <col min="6853" max="6853" width="12" style="45" customWidth="1"/>
    <col min="6854" max="6855" width="9.109375" style="45" customWidth="1"/>
    <col min="6856" max="6857" width="8.88671875" style="45"/>
    <col min="6858" max="6858" width="10.44140625" style="45" customWidth="1"/>
    <col min="6859" max="7078" width="8.88671875" style="45"/>
    <col min="7079" max="7079" width="16.6640625" style="45" customWidth="1"/>
    <col min="7080" max="7103" width="9.109375" style="45" customWidth="1"/>
    <col min="7104" max="7104" width="9.88671875" style="45" customWidth="1"/>
    <col min="7105" max="7105" width="10.109375" style="45" customWidth="1"/>
    <col min="7106" max="7106" width="10.88671875" style="45" customWidth="1"/>
    <col min="7107" max="7107" width="10" style="45" customWidth="1"/>
    <col min="7108" max="7108" width="10.109375" style="45" customWidth="1"/>
    <col min="7109" max="7109" width="12" style="45" customWidth="1"/>
    <col min="7110" max="7111" width="9.109375" style="45" customWidth="1"/>
    <col min="7112" max="7113" width="8.88671875" style="45"/>
    <col min="7114" max="7114" width="10.44140625" style="45" customWidth="1"/>
    <col min="7115" max="7334" width="8.88671875" style="45"/>
    <col min="7335" max="7335" width="16.6640625" style="45" customWidth="1"/>
    <col min="7336" max="7359" width="9.109375" style="45" customWidth="1"/>
    <col min="7360" max="7360" width="9.88671875" style="45" customWidth="1"/>
    <col min="7361" max="7361" width="10.109375" style="45" customWidth="1"/>
    <col min="7362" max="7362" width="10.88671875" style="45" customWidth="1"/>
    <col min="7363" max="7363" width="10" style="45" customWidth="1"/>
    <col min="7364" max="7364" width="10.109375" style="45" customWidth="1"/>
    <col min="7365" max="7365" width="12" style="45" customWidth="1"/>
    <col min="7366" max="7367" width="9.109375" style="45" customWidth="1"/>
    <col min="7368" max="7369" width="8.88671875" style="45"/>
    <col min="7370" max="7370" width="10.44140625" style="45" customWidth="1"/>
    <col min="7371" max="7590" width="8.88671875" style="45"/>
    <col min="7591" max="7591" width="16.6640625" style="45" customWidth="1"/>
    <col min="7592" max="7615" width="9.109375" style="45" customWidth="1"/>
    <col min="7616" max="7616" width="9.88671875" style="45" customWidth="1"/>
    <col min="7617" max="7617" width="10.109375" style="45" customWidth="1"/>
    <col min="7618" max="7618" width="10.88671875" style="45" customWidth="1"/>
    <col min="7619" max="7619" width="10" style="45" customWidth="1"/>
    <col min="7620" max="7620" width="10.109375" style="45" customWidth="1"/>
    <col min="7621" max="7621" width="12" style="45" customWidth="1"/>
    <col min="7622" max="7623" width="9.109375" style="45" customWidth="1"/>
    <col min="7624" max="7625" width="8.88671875" style="45"/>
    <col min="7626" max="7626" width="10.44140625" style="45" customWidth="1"/>
    <col min="7627" max="7846" width="8.88671875" style="45"/>
    <col min="7847" max="7847" width="16.6640625" style="45" customWidth="1"/>
    <col min="7848" max="7871" width="9.109375" style="45" customWidth="1"/>
    <col min="7872" max="7872" width="9.88671875" style="45" customWidth="1"/>
    <col min="7873" max="7873" width="10.109375" style="45" customWidth="1"/>
    <col min="7874" max="7874" width="10.88671875" style="45" customWidth="1"/>
    <col min="7875" max="7875" width="10" style="45" customWidth="1"/>
    <col min="7876" max="7876" width="10.109375" style="45" customWidth="1"/>
    <col min="7877" max="7877" width="12" style="45" customWidth="1"/>
    <col min="7878" max="7879" width="9.109375" style="45" customWidth="1"/>
    <col min="7880" max="7881" width="8.88671875" style="45"/>
    <col min="7882" max="7882" width="10.44140625" style="45" customWidth="1"/>
    <col min="7883" max="8102" width="8.88671875" style="45"/>
    <col min="8103" max="8103" width="16.6640625" style="45" customWidth="1"/>
    <col min="8104" max="8127" width="9.109375" style="45" customWidth="1"/>
    <col min="8128" max="8128" width="9.88671875" style="45" customWidth="1"/>
    <col min="8129" max="8129" width="10.109375" style="45" customWidth="1"/>
    <col min="8130" max="8130" width="10.88671875" style="45" customWidth="1"/>
    <col min="8131" max="8131" width="10" style="45" customWidth="1"/>
    <col min="8132" max="8132" width="10.109375" style="45" customWidth="1"/>
    <col min="8133" max="8133" width="12" style="45" customWidth="1"/>
    <col min="8134" max="8135" width="9.109375" style="45" customWidth="1"/>
    <col min="8136" max="8137" width="8.88671875" style="45"/>
    <col min="8138" max="8138" width="10.44140625" style="45" customWidth="1"/>
    <col min="8139" max="8358" width="8.88671875" style="45"/>
    <col min="8359" max="8359" width="16.6640625" style="45" customWidth="1"/>
    <col min="8360" max="8383" width="9.109375" style="45" customWidth="1"/>
    <col min="8384" max="8384" width="9.88671875" style="45" customWidth="1"/>
    <col min="8385" max="8385" width="10.109375" style="45" customWidth="1"/>
    <col min="8386" max="8386" width="10.88671875" style="45" customWidth="1"/>
    <col min="8387" max="8387" width="10" style="45" customWidth="1"/>
    <col min="8388" max="8388" width="10.109375" style="45" customWidth="1"/>
    <col min="8389" max="8389" width="12" style="45" customWidth="1"/>
    <col min="8390" max="8391" width="9.109375" style="45" customWidth="1"/>
    <col min="8392" max="8393" width="8.88671875" style="45"/>
    <col min="8394" max="8394" width="10.44140625" style="45" customWidth="1"/>
    <col min="8395" max="8614" width="8.88671875" style="45"/>
    <col min="8615" max="8615" width="16.6640625" style="45" customWidth="1"/>
    <col min="8616" max="8639" width="9.109375" style="45" customWidth="1"/>
    <col min="8640" max="8640" width="9.88671875" style="45" customWidth="1"/>
    <col min="8641" max="8641" width="10.109375" style="45" customWidth="1"/>
    <col min="8642" max="8642" width="10.88671875" style="45" customWidth="1"/>
    <col min="8643" max="8643" width="10" style="45" customWidth="1"/>
    <col min="8644" max="8644" width="10.109375" style="45" customWidth="1"/>
    <col min="8645" max="8645" width="12" style="45" customWidth="1"/>
    <col min="8646" max="8647" width="9.109375" style="45" customWidth="1"/>
    <col min="8648" max="8649" width="8.88671875" style="45"/>
    <col min="8650" max="8650" width="10.44140625" style="45" customWidth="1"/>
    <col min="8651" max="8870" width="8.88671875" style="45"/>
    <col min="8871" max="8871" width="16.6640625" style="45" customWidth="1"/>
    <col min="8872" max="8895" width="9.109375" style="45" customWidth="1"/>
    <col min="8896" max="8896" width="9.88671875" style="45" customWidth="1"/>
    <col min="8897" max="8897" width="10.109375" style="45" customWidth="1"/>
    <col min="8898" max="8898" width="10.88671875" style="45" customWidth="1"/>
    <col min="8899" max="8899" width="10" style="45" customWidth="1"/>
    <col min="8900" max="8900" width="10.109375" style="45" customWidth="1"/>
    <col min="8901" max="8901" width="12" style="45" customWidth="1"/>
    <col min="8902" max="8903" width="9.109375" style="45" customWidth="1"/>
    <col min="8904" max="8905" width="8.88671875" style="45"/>
    <col min="8906" max="8906" width="10.44140625" style="45" customWidth="1"/>
    <col min="8907" max="9126" width="8.88671875" style="45"/>
    <col min="9127" max="9127" width="16.6640625" style="45" customWidth="1"/>
    <col min="9128" max="9151" width="9.109375" style="45" customWidth="1"/>
    <col min="9152" max="9152" width="9.88671875" style="45" customWidth="1"/>
    <col min="9153" max="9153" width="10.109375" style="45" customWidth="1"/>
    <col min="9154" max="9154" width="10.88671875" style="45" customWidth="1"/>
    <col min="9155" max="9155" width="10" style="45" customWidth="1"/>
    <col min="9156" max="9156" width="10.109375" style="45" customWidth="1"/>
    <col min="9157" max="9157" width="12" style="45" customWidth="1"/>
    <col min="9158" max="9159" width="9.109375" style="45" customWidth="1"/>
    <col min="9160" max="9161" width="8.88671875" style="45"/>
    <col min="9162" max="9162" width="10.44140625" style="45" customWidth="1"/>
    <col min="9163" max="9382" width="8.88671875" style="45"/>
    <col min="9383" max="9383" width="16.6640625" style="45" customWidth="1"/>
    <col min="9384" max="9407" width="9.109375" style="45" customWidth="1"/>
    <col min="9408" max="9408" width="9.88671875" style="45" customWidth="1"/>
    <col min="9409" max="9409" width="10.109375" style="45" customWidth="1"/>
    <col min="9410" max="9410" width="10.88671875" style="45" customWidth="1"/>
    <col min="9411" max="9411" width="10" style="45" customWidth="1"/>
    <col min="9412" max="9412" width="10.109375" style="45" customWidth="1"/>
    <col min="9413" max="9413" width="12" style="45" customWidth="1"/>
    <col min="9414" max="9415" width="9.109375" style="45" customWidth="1"/>
    <col min="9416" max="9417" width="8.88671875" style="45"/>
    <col min="9418" max="9418" width="10.44140625" style="45" customWidth="1"/>
    <col min="9419" max="9638" width="8.88671875" style="45"/>
    <col min="9639" max="9639" width="16.6640625" style="45" customWidth="1"/>
    <col min="9640" max="9663" width="9.109375" style="45" customWidth="1"/>
    <col min="9664" max="9664" width="9.88671875" style="45" customWidth="1"/>
    <col min="9665" max="9665" width="10.109375" style="45" customWidth="1"/>
    <col min="9666" max="9666" width="10.88671875" style="45" customWidth="1"/>
    <col min="9667" max="9667" width="10" style="45" customWidth="1"/>
    <col min="9668" max="9668" width="10.109375" style="45" customWidth="1"/>
    <col min="9669" max="9669" width="12" style="45" customWidth="1"/>
    <col min="9670" max="9671" width="9.109375" style="45" customWidth="1"/>
    <col min="9672" max="9673" width="8.88671875" style="45"/>
    <col min="9674" max="9674" width="10.44140625" style="45" customWidth="1"/>
    <col min="9675" max="9894" width="8.88671875" style="45"/>
    <col min="9895" max="9895" width="16.6640625" style="45" customWidth="1"/>
    <col min="9896" max="9919" width="9.109375" style="45" customWidth="1"/>
    <col min="9920" max="9920" width="9.88671875" style="45" customWidth="1"/>
    <col min="9921" max="9921" width="10.109375" style="45" customWidth="1"/>
    <col min="9922" max="9922" width="10.88671875" style="45" customWidth="1"/>
    <col min="9923" max="9923" width="10" style="45" customWidth="1"/>
    <col min="9924" max="9924" width="10.109375" style="45" customWidth="1"/>
    <col min="9925" max="9925" width="12" style="45" customWidth="1"/>
    <col min="9926" max="9927" width="9.109375" style="45" customWidth="1"/>
    <col min="9928" max="9929" width="8.88671875" style="45"/>
    <col min="9930" max="9930" width="10.44140625" style="45" customWidth="1"/>
    <col min="9931" max="10150" width="8.88671875" style="45"/>
    <col min="10151" max="10151" width="16.6640625" style="45" customWidth="1"/>
    <col min="10152" max="10175" width="9.109375" style="45" customWidth="1"/>
    <col min="10176" max="10176" width="9.88671875" style="45" customWidth="1"/>
    <col min="10177" max="10177" width="10.109375" style="45" customWidth="1"/>
    <col min="10178" max="10178" width="10.88671875" style="45" customWidth="1"/>
    <col min="10179" max="10179" width="10" style="45" customWidth="1"/>
    <col min="10180" max="10180" width="10.109375" style="45" customWidth="1"/>
    <col min="10181" max="10181" width="12" style="45" customWidth="1"/>
    <col min="10182" max="10183" width="9.109375" style="45" customWidth="1"/>
    <col min="10184" max="10185" width="8.88671875" style="45"/>
    <col min="10186" max="10186" width="10.44140625" style="45" customWidth="1"/>
    <col min="10187" max="10406" width="8.88671875" style="45"/>
    <col min="10407" max="10407" width="16.6640625" style="45" customWidth="1"/>
    <col min="10408" max="10431" width="9.109375" style="45" customWidth="1"/>
    <col min="10432" max="10432" width="9.88671875" style="45" customWidth="1"/>
    <col min="10433" max="10433" width="10.109375" style="45" customWidth="1"/>
    <col min="10434" max="10434" width="10.88671875" style="45" customWidth="1"/>
    <col min="10435" max="10435" width="10" style="45" customWidth="1"/>
    <col min="10436" max="10436" width="10.109375" style="45" customWidth="1"/>
    <col min="10437" max="10437" width="12" style="45" customWidth="1"/>
    <col min="10438" max="10439" width="9.109375" style="45" customWidth="1"/>
    <col min="10440" max="10441" width="8.88671875" style="45"/>
    <col min="10442" max="10442" width="10.44140625" style="45" customWidth="1"/>
    <col min="10443" max="10662" width="8.88671875" style="45"/>
    <col min="10663" max="10663" width="16.6640625" style="45" customWidth="1"/>
    <col min="10664" max="10687" width="9.109375" style="45" customWidth="1"/>
    <col min="10688" max="10688" width="9.88671875" style="45" customWidth="1"/>
    <col min="10689" max="10689" width="10.109375" style="45" customWidth="1"/>
    <col min="10690" max="10690" width="10.88671875" style="45" customWidth="1"/>
    <col min="10691" max="10691" width="10" style="45" customWidth="1"/>
    <col min="10692" max="10692" width="10.109375" style="45" customWidth="1"/>
    <col min="10693" max="10693" width="12" style="45" customWidth="1"/>
    <col min="10694" max="10695" width="9.109375" style="45" customWidth="1"/>
    <col min="10696" max="10697" width="8.88671875" style="45"/>
    <col min="10698" max="10698" width="10.44140625" style="45" customWidth="1"/>
    <col min="10699" max="10918" width="8.88671875" style="45"/>
    <col min="10919" max="10919" width="16.6640625" style="45" customWidth="1"/>
    <col min="10920" max="10943" width="9.109375" style="45" customWidth="1"/>
    <col min="10944" max="10944" width="9.88671875" style="45" customWidth="1"/>
    <col min="10945" max="10945" width="10.109375" style="45" customWidth="1"/>
    <col min="10946" max="10946" width="10.88671875" style="45" customWidth="1"/>
    <col min="10947" max="10947" width="10" style="45" customWidth="1"/>
    <col min="10948" max="10948" width="10.109375" style="45" customWidth="1"/>
    <col min="10949" max="10949" width="12" style="45" customWidth="1"/>
    <col min="10950" max="10951" width="9.109375" style="45" customWidth="1"/>
    <col min="10952" max="10953" width="8.88671875" style="45"/>
    <col min="10954" max="10954" width="10.44140625" style="45" customWidth="1"/>
    <col min="10955" max="11174" width="8.88671875" style="45"/>
    <col min="11175" max="11175" width="16.6640625" style="45" customWidth="1"/>
    <col min="11176" max="11199" width="9.109375" style="45" customWidth="1"/>
    <col min="11200" max="11200" width="9.88671875" style="45" customWidth="1"/>
    <col min="11201" max="11201" width="10.109375" style="45" customWidth="1"/>
    <col min="11202" max="11202" width="10.88671875" style="45" customWidth="1"/>
    <col min="11203" max="11203" width="10" style="45" customWidth="1"/>
    <col min="11204" max="11204" width="10.109375" style="45" customWidth="1"/>
    <col min="11205" max="11205" width="12" style="45" customWidth="1"/>
    <col min="11206" max="11207" width="9.109375" style="45" customWidth="1"/>
    <col min="11208" max="11209" width="8.88671875" style="45"/>
    <col min="11210" max="11210" width="10.44140625" style="45" customWidth="1"/>
    <col min="11211" max="11430" width="8.88671875" style="45"/>
    <col min="11431" max="11431" width="16.6640625" style="45" customWidth="1"/>
    <col min="11432" max="11455" width="9.109375" style="45" customWidth="1"/>
    <col min="11456" max="11456" width="9.88671875" style="45" customWidth="1"/>
    <col min="11457" max="11457" width="10.109375" style="45" customWidth="1"/>
    <col min="11458" max="11458" width="10.88671875" style="45" customWidth="1"/>
    <col min="11459" max="11459" width="10" style="45" customWidth="1"/>
    <col min="11460" max="11460" width="10.109375" style="45" customWidth="1"/>
    <col min="11461" max="11461" width="12" style="45" customWidth="1"/>
    <col min="11462" max="11463" width="9.109375" style="45" customWidth="1"/>
    <col min="11464" max="11465" width="8.88671875" style="45"/>
    <col min="11466" max="11466" width="10.44140625" style="45" customWidth="1"/>
    <col min="11467" max="11686" width="8.88671875" style="45"/>
    <col min="11687" max="11687" width="16.6640625" style="45" customWidth="1"/>
    <col min="11688" max="11711" width="9.109375" style="45" customWidth="1"/>
    <col min="11712" max="11712" width="9.88671875" style="45" customWidth="1"/>
    <col min="11713" max="11713" width="10.109375" style="45" customWidth="1"/>
    <col min="11714" max="11714" width="10.88671875" style="45" customWidth="1"/>
    <col min="11715" max="11715" width="10" style="45" customWidth="1"/>
    <col min="11716" max="11716" width="10.109375" style="45" customWidth="1"/>
    <col min="11717" max="11717" width="12" style="45" customWidth="1"/>
    <col min="11718" max="11719" width="9.109375" style="45" customWidth="1"/>
    <col min="11720" max="11721" width="8.88671875" style="45"/>
    <col min="11722" max="11722" width="10.44140625" style="45" customWidth="1"/>
    <col min="11723" max="11942" width="8.88671875" style="45"/>
    <col min="11943" max="11943" width="16.6640625" style="45" customWidth="1"/>
    <col min="11944" max="11967" width="9.109375" style="45" customWidth="1"/>
    <col min="11968" max="11968" width="9.88671875" style="45" customWidth="1"/>
    <col min="11969" max="11969" width="10.109375" style="45" customWidth="1"/>
    <col min="11970" max="11970" width="10.88671875" style="45" customWidth="1"/>
    <col min="11971" max="11971" width="10" style="45" customWidth="1"/>
    <col min="11972" max="11972" width="10.109375" style="45" customWidth="1"/>
    <col min="11973" max="11973" width="12" style="45" customWidth="1"/>
    <col min="11974" max="11975" width="9.109375" style="45" customWidth="1"/>
    <col min="11976" max="11977" width="8.88671875" style="45"/>
    <col min="11978" max="11978" width="10.44140625" style="45" customWidth="1"/>
    <col min="11979" max="12198" width="8.88671875" style="45"/>
    <col min="12199" max="12199" width="16.6640625" style="45" customWidth="1"/>
    <col min="12200" max="12223" width="9.109375" style="45" customWidth="1"/>
    <col min="12224" max="12224" width="9.88671875" style="45" customWidth="1"/>
    <col min="12225" max="12225" width="10.109375" style="45" customWidth="1"/>
    <col min="12226" max="12226" width="10.88671875" style="45" customWidth="1"/>
    <col min="12227" max="12227" width="10" style="45" customWidth="1"/>
    <col min="12228" max="12228" width="10.109375" style="45" customWidth="1"/>
    <col min="12229" max="12229" width="12" style="45" customWidth="1"/>
    <col min="12230" max="12231" width="9.109375" style="45" customWidth="1"/>
    <col min="12232" max="12233" width="8.88671875" style="45"/>
    <col min="12234" max="12234" width="10.44140625" style="45" customWidth="1"/>
    <col min="12235" max="12454" width="8.88671875" style="45"/>
    <col min="12455" max="12455" width="16.6640625" style="45" customWidth="1"/>
    <col min="12456" max="12479" width="9.109375" style="45" customWidth="1"/>
    <col min="12480" max="12480" width="9.88671875" style="45" customWidth="1"/>
    <col min="12481" max="12481" width="10.109375" style="45" customWidth="1"/>
    <col min="12482" max="12482" width="10.88671875" style="45" customWidth="1"/>
    <col min="12483" max="12483" width="10" style="45" customWidth="1"/>
    <col min="12484" max="12484" width="10.109375" style="45" customWidth="1"/>
    <col min="12485" max="12485" width="12" style="45" customWidth="1"/>
    <col min="12486" max="12487" width="9.109375" style="45" customWidth="1"/>
    <col min="12488" max="12489" width="8.88671875" style="45"/>
    <col min="12490" max="12490" width="10.44140625" style="45" customWidth="1"/>
    <col min="12491" max="12710" width="8.88671875" style="45"/>
    <col min="12711" max="12711" width="16.6640625" style="45" customWidth="1"/>
    <col min="12712" max="12735" width="9.109375" style="45" customWidth="1"/>
    <col min="12736" max="12736" width="9.88671875" style="45" customWidth="1"/>
    <col min="12737" max="12737" width="10.109375" style="45" customWidth="1"/>
    <col min="12738" max="12738" width="10.88671875" style="45" customWidth="1"/>
    <col min="12739" max="12739" width="10" style="45" customWidth="1"/>
    <col min="12740" max="12740" width="10.109375" style="45" customWidth="1"/>
    <col min="12741" max="12741" width="12" style="45" customWidth="1"/>
    <col min="12742" max="12743" width="9.109375" style="45" customWidth="1"/>
    <col min="12744" max="12745" width="8.88671875" style="45"/>
    <col min="12746" max="12746" width="10.44140625" style="45" customWidth="1"/>
    <col min="12747" max="12966" width="8.88671875" style="45"/>
    <col min="12967" max="12967" width="16.6640625" style="45" customWidth="1"/>
    <col min="12968" max="12991" width="9.109375" style="45" customWidth="1"/>
    <col min="12992" max="12992" width="9.88671875" style="45" customWidth="1"/>
    <col min="12993" max="12993" width="10.109375" style="45" customWidth="1"/>
    <col min="12994" max="12994" width="10.88671875" style="45" customWidth="1"/>
    <col min="12995" max="12995" width="10" style="45" customWidth="1"/>
    <col min="12996" max="12996" width="10.109375" style="45" customWidth="1"/>
    <col min="12997" max="12997" width="12" style="45" customWidth="1"/>
    <col min="12998" max="12999" width="9.109375" style="45" customWidth="1"/>
    <col min="13000" max="13001" width="8.88671875" style="45"/>
    <col min="13002" max="13002" width="10.44140625" style="45" customWidth="1"/>
    <col min="13003" max="13222" width="8.88671875" style="45"/>
    <col min="13223" max="13223" width="16.6640625" style="45" customWidth="1"/>
    <col min="13224" max="13247" width="9.109375" style="45" customWidth="1"/>
    <col min="13248" max="13248" width="9.88671875" style="45" customWidth="1"/>
    <col min="13249" max="13249" width="10.109375" style="45" customWidth="1"/>
    <col min="13250" max="13250" width="10.88671875" style="45" customWidth="1"/>
    <col min="13251" max="13251" width="10" style="45" customWidth="1"/>
    <col min="13252" max="13252" width="10.109375" style="45" customWidth="1"/>
    <col min="13253" max="13253" width="12" style="45" customWidth="1"/>
    <col min="13254" max="13255" width="9.109375" style="45" customWidth="1"/>
    <col min="13256" max="13257" width="8.88671875" style="45"/>
    <col min="13258" max="13258" width="10.44140625" style="45" customWidth="1"/>
    <col min="13259" max="13478" width="8.88671875" style="45"/>
    <col min="13479" max="13479" width="16.6640625" style="45" customWidth="1"/>
    <col min="13480" max="13503" width="9.109375" style="45" customWidth="1"/>
    <col min="13504" max="13504" width="9.88671875" style="45" customWidth="1"/>
    <col min="13505" max="13505" width="10.109375" style="45" customWidth="1"/>
    <col min="13506" max="13506" width="10.88671875" style="45" customWidth="1"/>
    <col min="13507" max="13507" width="10" style="45" customWidth="1"/>
    <col min="13508" max="13508" width="10.109375" style="45" customWidth="1"/>
    <col min="13509" max="13509" width="12" style="45" customWidth="1"/>
    <col min="13510" max="13511" width="9.109375" style="45" customWidth="1"/>
    <col min="13512" max="13513" width="8.88671875" style="45"/>
    <col min="13514" max="13514" width="10.44140625" style="45" customWidth="1"/>
    <col min="13515" max="13734" width="8.88671875" style="45"/>
    <col min="13735" max="13735" width="16.6640625" style="45" customWidth="1"/>
    <col min="13736" max="13759" width="9.109375" style="45" customWidth="1"/>
    <col min="13760" max="13760" width="9.88671875" style="45" customWidth="1"/>
    <col min="13761" max="13761" width="10.109375" style="45" customWidth="1"/>
    <col min="13762" max="13762" width="10.88671875" style="45" customWidth="1"/>
    <col min="13763" max="13763" width="10" style="45" customWidth="1"/>
    <col min="13764" max="13764" width="10.109375" style="45" customWidth="1"/>
    <col min="13765" max="13765" width="12" style="45" customWidth="1"/>
    <col min="13766" max="13767" width="9.109375" style="45" customWidth="1"/>
    <col min="13768" max="13769" width="8.88671875" style="45"/>
    <col min="13770" max="13770" width="10.44140625" style="45" customWidth="1"/>
    <col min="13771" max="13990" width="8.88671875" style="45"/>
    <col min="13991" max="13991" width="16.6640625" style="45" customWidth="1"/>
    <col min="13992" max="14015" width="9.109375" style="45" customWidth="1"/>
    <col min="14016" max="14016" width="9.88671875" style="45" customWidth="1"/>
    <col min="14017" max="14017" width="10.109375" style="45" customWidth="1"/>
    <col min="14018" max="14018" width="10.88671875" style="45" customWidth="1"/>
    <col min="14019" max="14019" width="10" style="45" customWidth="1"/>
    <col min="14020" max="14020" width="10.109375" style="45" customWidth="1"/>
    <col min="14021" max="14021" width="12" style="45" customWidth="1"/>
    <col min="14022" max="14023" width="9.109375" style="45" customWidth="1"/>
    <col min="14024" max="14025" width="8.88671875" style="45"/>
    <col min="14026" max="14026" width="10.44140625" style="45" customWidth="1"/>
    <col min="14027" max="14246" width="8.88671875" style="45"/>
    <col min="14247" max="14247" width="16.6640625" style="45" customWidth="1"/>
    <col min="14248" max="14271" width="9.109375" style="45" customWidth="1"/>
    <col min="14272" max="14272" width="9.88671875" style="45" customWidth="1"/>
    <col min="14273" max="14273" width="10.109375" style="45" customWidth="1"/>
    <col min="14274" max="14274" width="10.88671875" style="45" customWidth="1"/>
    <col min="14275" max="14275" width="10" style="45" customWidth="1"/>
    <col min="14276" max="14276" width="10.109375" style="45" customWidth="1"/>
    <col min="14277" max="14277" width="12" style="45" customWidth="1"/>
    <col min="14278" max="14279" width="9.109375" style="45" customWidth="1"/>
    <col min="14280" max="14281" width="8.88671875" style="45"/>
    <col min="14282" max="14282" width="10.44140625" style="45" customWidth="1"/>
    <col min="14283" max="14502" width="8.88671875" style="45"/>
    <col min="14503" max="14503" width="16.6640625" style="45" customWidth="1"/>
    <col min="14504" max="14527" width="9.109375" style="45" customWidth="1"/>
    <col min="14528" max="14528" width="9.88671875" style="45" customWidth="1"/>
    <col min="14529" max="14529" width="10.109375" style="45" customWidth="1"/>
    <col min="14530" max="14530" width="10.88671875" style="45" customWidth="1"/>
    <col min="14531" max="14531" width="10" style="45" customWidth="1"/>
    <col min="14532" max="14532" width="10.109375" style="45" customWidth="1"/>
    <col min="14533" max="14533" width="12" style="45" customWidth="1"/>
    <col min="14534" max="14535" width="9.109375" style="45" customWidth="1"/>
    <col min="14536" max="14537" width="8.88671875" style="45"/>
    <col min="14538" max="14538" width="10.44140625" style="45" customWidth="1"/>
    <col min="14539" max="14758" width="8.88671875" style="45"/>
    <col min="14759" max="14759" width="16.6640625" style="45" customWidth="1"/>
    <col min="14760" max="14783" width="9.109375" style="45" customWidth="1"/>
    <col min="14784" max="14784" width="9.88671875" style="45" customWidth="1"/>
    <col min="14785" max="14785" width="10.109375" style="45" customWidth="1"/>
    <col min="14786" max="14786" width="10.88671875" style="45" customWidth="1"/>
    <col min="14787" max="14787" width="10" style="45" customWidth="1"/>
    <col min="14788" max="14788" width="10.109375" style="45" customWidth="1"/>
    <col min="14789" max="14789" width="12" style="45" customWidth="1"/>
    <col min="14790" max="14791" width="9.109375" style="45" customWidth="1"/>
    <col min="14792" max="14793" width="8.88671875" style="45"/>
    <col min="14794" max="14794" width="10.44140625" style="45" customWidth="1"/>
    <col min="14795" max="15014" width="8.88671875" style="45"/>
    <col min="15015" max="15015" width="16.6640625" style="45" customWidth="1"/>
    <col min="15016" max="15039" width="9.109375" style="45" customWidth="1"/>
    <col min="15040" max="15040" width="9.88671875" style="45" customWidth="1"/>
    <col min="15041" max="15041" width="10.109375" style="45" customWidth="1"/>
    <col min="15042" max="15042" width="10.88671875" style="45" customWidth="1"/>
    <col min="15043" max="15043" width="10" style="45" customWidth="1"/>
    <col min="15044" max="15044" width="10.109375" style="45" customWidth="1"/>
    <col min="15045" max="15045" width="12" style="45" customWidth="1"/>
    <col min="15046" max="15047" width="9.109375" style="45" customWidth="1"/>
    <col min="15048" max="15049" width="8.88671875" style="45"/>
    <col min="15050" max="15050" width="10.44140625" style="45" customWidth="1"/>
    <col min="15051" max="15270" width="8.88671875" style="45"/>
    <col min="15271" max="15271" width="16.6640625" style="45" customWidth="1"/>
    <col min="15272" max="15295" width="9.109375" style="45" customWidth="1"/>
    <col min="15296" max="15296" width="9.88671875" style="45" customWidth="1"/>
    <col min="15297" max="15297" width="10.109375" style="45" customWidth="1"/>
    <col min="15298" max="15298" width="10.88671875" style="45" customWidth="1"/>
    <col min="15299" max="15299" width="10" style="45" customWidth="1"/>
    <col min="15300" max="15300" width="10.109375" style="45" customWidth="1"/>
    <col min="15301" max="15301" width="12" style="45" customWidth="1"/>
    <col min="15302" max="15303" width="9.109375" style="45" customWidth="1"/>
    <col min="15304" max="15305" width="8.88671875" style="45"/>
    <col min="15306" max="15306" width="10.44140625" style="45" customWidth="1"/>
    <col min="15307" max="15526" width="8.88671875" style="45"/>
    <col min="15527" max="15527" width="16.6640625" style="45" customWidth="1"/>
    <col min="15528" max="15551" width="9.109375" style="45" customWidth="1"/>
    <col min="15552" max="15552" width="9.88671875" style="45" customWidth="1"/>
    <col min="15553" max="15553" width="10.109375" style="45" customWidth="1"/>
    <col min="15554" max="15554" width="10.88671875" style="45" customWidth="1"/>
    <col min="15555" max="15555" width="10" style="45" customWidth="1"/>
    <col min="15556" max="15556" width="10.109375" style="45" customWidth="1"/>
    <col min="15557" max="15557" width="12" style="45" customWidth="1"/>
    <col min="15558" max="15559" width="9.109375" style="45" customWidth="1"/>
    <col min="15560" max="15561" width="8.88671875" style="45"/>
    <col min="15562" max="15562" width="10.44140625" style="45" customWidth="1"/>
    <col min="15563" max="15782" width="8.88671875" style="45"/>
    <col min="15783" max="15783" width="16.6640625" style="45" customWidth="1"/>
    <col min="15784" max="15807" width="9.109375" style="45" customWidth="1"/>
    <col min="15808" max="15808" width="9.88671875" style="45" customWidth="1"/>
    <col min="15809" max="15809" width="10.109375" style="45" customWidth="1"/>
    <col min="15810" max="15810" width="10.88671875" style="45" customWidth="1"/>
    <col min="15811" max="15811" width="10" style="45" customWidth="1"/>
    <col min="15812" max="15812" width="10.109375" style="45" customWidth="1"/>
    <col min="15813" max="15813" width="12" style="45" customWidth="1"/>
    <col min="15814" max="15815" width="9.109375" style="45" customWidth="1"/>
    <col min="15816" max="15817" width="8.88671875" style="45"/>
    <col min="15818" max="15818" width="10.44140625" style="45" customWidth="1"/>
    <col min="15819" max="16038" width="8.88671875" style="45"/>
    <col min="16039" max="16039" width="16.6640625" style="45" customWidth="1"/>
    <col min="16040" max="16063" width="9.109375" style="45" customWidth="1"/>
    <col min="16064" max="16064" width="9.88671875" style="45" customWidth="1"/>
    <col min="16065" max="16065" width="10.109375" style="45" customWidth="1"/>
    <col min="16066" max="16066" width="10.88671875" style="45" customWidth="1"/>
    <col min="16067" max="16067" width="10" style="45" customWidth="1"/>
    <col min="16068" max="16068" width="10.109375" style="45" customWidth="1"/>
    <col min="16069" max="16069" width="12" style="45" customWidth="1"/>
    <col min="16070" max="16071" width="9.109375" style="45" customWidth="1"/>
    <col min="16072" max="16073" width="8.88671875" style="45"/>
    <col min="16074" max="16074" width="10.44140625" style="45" customWidth="1"/>
    <col min="16075" max="16327" width="8.88671875" style="45"/>
    <col min="16328" max="16384" width="9.109375" style="45" customWidth="1"/>
  </cols>
  <sheetData>
    <row r="1" spans="1:3" s="32" customFormat="1" ht="17.399999999999999" x14ac:dyDescent="0.3">
      <c r="A1" s="311" t="s">
        <v>193</v>
      </c>
      <c r="B1" s="470" t="s">
        <v>194</v>
      </c>
      <c r="C1" s="471"/>
    </row>
    <row r="2" spans="1:3" s="32" customFormat="1" ht="17.399999999999999" x14ac:dyDescent="0.3">
      <c r="A2" s="312"/>
      <c r="B2" s="472" t="s">
        <v>145</v>
      </c>
      <c r="C2" s="473"/>
    </row>
    <row r="3" spans="1:3" s="316" customFormat="1" x14ac:dyDescent="0.25">
      <c r="A3" s="313" t="s">
        <v>195</v>
      </c>
      <c r="B3" s="314" t="s">
        <v>121</v>
      </c>
      <c r="C3" s="315"/>
    </row>
    <row r="4" spans="1:3" s="316" customFormat="1" x14ac:dyDescent="0.25">
      <c r="A4" s="317"/>
      <c r="B4" s="318"/>
      <c r="C4" s="319"/>
    </row>
    <row r="5" spans="1:3" s="15" customFormat="1" ht="15.6" x14ac:dyDescent="0.3">
      <c r="A5" s="321"/>
      <c r="B5" s="322"/>
      <c r="C5" s="184">
        <v>2018</v>
      </c>
    </row>
    <row r="6" spans="1:3" s="316" customFormat="1" ht="15.6" x14ac:dyDescent="0.3">
      <c r="A6" s="323" t="s">
        <v>196</v>
      </c>
      <c r="B6" s="68" t="s">
        <v>57</v>
      </c>
      <c r="C6" s="278">
        <v>231.33435999999998</v>
      </c>
    </row>
    <row r="7" spans="1:3" s="316" customFormat="1" ht="15.6" x14ac:dyDescent="0.3">
      <c r="A7" s="323"/>
      <c r="B7" s="68" t="s">
        <v>60</v>
      </c>
      <c r="C7" s="278">
        <v>3644.6511999999998</v>
      </c>
    </row>
    <row r="8" spans="1:3" s="316" customFormat="1" ht="15.6" x14ac:dyDescent="0.3">
      <c r="A8" s="323"/>
      <c r="B8" s="68" t="s">
        <v>99</v>
      </c>
      <c r="C8" s="278">
        <v>-3413.31684</v>
      </c>
    </row>
    <row r="9" spans="1:3" s="51" customFormat="1" ht="15.6" x14ac:dyDescent="0.3">
      <c r="A9" s="324" t="s">
        <v>197</v>
      </c>
      <c r="B9" s="284" t="s">
        <v>57</v>
      </c>
      <c r="C9" s="278">
        <v>23355.332200000001</v>
      </c>
    </row>
    <row r="10" spans="1:3" s="51" customFormat="1" ht="15.6" x14ac:dyDescent="0.3">
      <c r="A10" s="324"/>
      <c r="B10" s="284" t="s">
        <v>60</v>
      </c>
      <c r="C10" s="278">
        <v>88863.896999999997</v>
      </c>
    </row>
    <row r="11" spans="1:3" s="316" customFormat="1" ht="15.6" x14ac:dyDescent="0.3">
      <c r="A11" s="323"/>
      <c r="B11" s="68" t="s">
        <v>99</v>
      </c>
      <c r="C11" s="278">
        <v>-65508.564799999986</v>
      </c>
    </row>
    <row r="12" spans="1:3" s="51" customFormat="1" ht="15.6" x14ac:dyDescent="0.3">
      <c r="A12" s="325" t="s">
        <v>198</v>
      </c>
      <c r="B12" s="284" t="s">
        <v>57</v>
      </c>
      <c r="C12" s="278">
        <v>3792339.1302746227</v>
      </c>
    </row>
    <row r="13" spans="1:3" s="51" customFormat="1" ht="15.6" x14ac:dyDescent="0.3">
      <c r="A13" s="325"/>
      <c r="B13" s="284" t="s">
        <v>60</v>
      </c>
      <c r="C13" s="278">
        <v>3313743.4459339939</v>
      </c>
    </row>
    <row r="14" spans="1:3" s="316" customFormat="1" ht="15.6" x14ac:dyDescent="0.3">
      <c r="A14" s="165"/>
      <c r="B14" s="68" t="s">
        <v>99</v>
      </c>
      <c r="C14" s="278">
        <v>478595.6843406288</v>
      </c>
    </row>
    <row r="15" spans="1:3" s="316" customFormat="1" ht="15.6" x14ac:dyDescent="0.3">
      <c r="A15" s="323" t="s">
        <v>199</v>
      </c>
      <c r="B15" s="68" t="s">
        <v>57</v>
      </c>
      <c r="C15" s="278">
        <v>591281.84516000003</v>
      </c>
    </row>
    <row r="16" spans="1:3" s="172" customFormat="1" ht="15.6" x14ac:dyDescent="0.3">
      <c r="A16" s="324"/>
      <c r="B16" s="284" t="s">
        <v>60</v>
      </c>
      <c r="C16" s="278">
        <v>64265.8027</v>
      </c>
    </row>
    <row r="17" spans="1:3" s="316" customFormat="1" ht="15.6" x14ac:dyDescent="0.3">
      <c r="A17" s="323"/>
      <c r="B17" s="68" t="s">
        <v>99</v>
      </c>
      <c r="C17" s="278">
        <v>527016.04246000003</v>
      </c>
    </row>
    <row r="18" spans="1:3" ht="15.6" x14ac:dyDescent="0.3">
      <c r="A18" s="165" t="s">
        <v>200</v>
      </c>
      <c r="B18" s="68" t="s">
        <v>57</v>
      </c>
      <c r="C18" s="278">
        <v>124287.44344999999</v>
      </c>
    </row>
    <row r="19" spans="1:3" ht="15.6" x14ac:dyDescent="0.3">
      <c r="A19" s="165"/>
      <c r="B19" s="68" t="s">
        <v>60</v>
      </c>
      <c r="C19" s="278">
        <v>1307801.6088650003</v>
      </c>
    </row>
    <row r="20" spans="1:3" ht="15.6" x14ac:dyDescent="0.3">
      <c r="A20" s="165"/>
      <c r="B20" s="68" t="s">
        <v>99</v>
      </c>
      <c r="C20" s="278">
        <v>-1183514.1654150002</v>
      </c>
    </row>
    <row r="21" spans="1:3" ht="15.6" x14ac:dyDescent="0.3">
      <c r="A21" s="165" t="s">
        <v>201</v>
      </c>
      <c r="B21" s="68" t="s">
        <v>57</v>
      </c>
      <c r="C21" s="278">
        <v>1.4551915228366852E-10</v>
      </c>
    </row>
    <row r="22" spans="1:3" ht="15.6" x14ac:dyDescent="0.3">
      <c r="A22" s="165"/>
      <c r="B22" s="68" t="s">
        <v>60</v>
      </c>
      <c r="C22" s="278">
        <v>-6.5192580223083496E-9</v>
      </c>
    </row>
    <row r="23" spans="1:3" ht="15.6" x14ac:dyDescent="0.3">
      <c r="A23" s="165"/>
      <c r="B23" s="68" t="s">
        <v>99</v>
      </c>
      <c r="C23" s="278">
        <v>6.6647771745920181E-9</v>
      </c>
    </row>
    <row r="24" spans="1:3" s="316" customFormat="1" ht="13.8" x14ac:dyDescent="0.25">
      <c r="A24" s="167" t="s">
        <v>98</v>
      </c>
      <c r="B24" s="168" t="s">
        <v>57</v>
      </c>
      <c r="C24" s="290">
        <v>4531495.0854446227</v>
      </c>
    </row>
    <row r="25" spans="1:3" s="316" customFormat="1" ht="13.8" x14ac:dyDescent="0.25">
      <c r="A25" s="167"/>
      <c r="B25" s="168" t="s">
        <v>60</v>
      </c>
      <c r="C25" s="290">
        <v>4778319.4056989877</v>
      </c>
    </row>
    <row r="26" spans="1:3" s="316" customFormat="1" ht="13.8" x14ac:dyDescent="0.25">
      <c r="A26" s="167"/>
      <c r="B26" s="168" t="s">
        <v>99</v>
      </c>
      <c r="C26" s="290">
        <v>-246824.32025436626</v>
      </c>
    </row>
    <row r="27" spans="1:3" s="326" customFormat="1" ht="14.4" x14ac:dyDescent="0.3">
      <c r="A27" s="169" t="s">
        <v>202</v>
      </c>
      <c r="B27" s="183" t="s">
        <v>57</v>
      </c>
      <c r="C27" s="278">
        <v>48460.285369999991</v>
      </c>
    </row>
    <row r="28" spans="1:3" s="326" customFormat="1" ht="14.4" x14ac:dyDescent="0.3">
      <c r="A28" s="169"/>
      <c r="B28" s="183" t="s">
        <v>60</v>
      </c>
      <c r="C28" s="278">
        <v>233388.0166100002</v>
      </c>
    </row>
    <row r="29" spans="1:3" s="326" customFormat="1" ht="14.4" x14ac:dyDescent="0.3">
      <c r="A29" s="169"/>
      <c r="B29" s="183" t="s">
        <v>99</v>
      </c>
      <c r="C29" s="278">
        <v>-184927.7312400002</v>
      </c>
    </row>
    <row r="30" spans="1:3" s="316" customFormat="1" ht="13.8" x14ac:dyDescent="0.25">
      <c r="A30" s="170"/>
      <c r="B30" s="170"/>
      <c r="C30" s="170"/>
    </row>
    <row r="31" spans="1:3" x14ac:dyDescent="0.25">
      <c r="A31" s="14" t="s">
        <v>75</v>
      </c>
      <c r="B31" s="186" t="s">
        <v>126</v>
      </c>
    </row>
    <row r="32" spans="1:3" x14ac:dyDescent="0.25">
      <c r="A32" s="14"/>
      <c r="B32" s="173"/>
    </row>
    <row r="34" spans="3:3" x14ac:dyDescent="0.25">
      <c r="C34" s="172"/>
    </row>
  </sheetData>
  <mergeCells count="5">
    <mergeCell ref="B1:C1"/>
    <mergeCell ref="B2:C2"/>
    <mergeCell ref="A1:A2"/>
    <mergeCell ref="A3:A5"/>
    <mergeCell ref="B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9_Trade_Rg</vt:lpstr>
      <vt:lpstr>10_Mode_Trspt</vt:lpstr>
      <vt:lpstr>12_X_SITC</vt:lpstr>
      <vt:lpstr>13_M_SITC</vt:lpstr>
      <vt:lpstr>'1_BOT'!Print_Area</vt:lpstr>
      <vt:lpstr>'2_M'!Print_Area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nilimal</dc:creator>
  <cp:lastModifiedBy>Nilima Lal</cp:lastModifiedBy>
  <cp:lastPrinted>2014-06-12T04:13:22Z</cp:lastPrinted>
  <dcterms:created xsi:type="dcterms:W3CDTF">2012-03-14T10:51:45Z</dcterms:created>
  <dcterms:modified xsi:type="dcterms:W3CDTF">2020-05-28T05:27:25Z</dcterms:modified>
</cp:coreProperties>
</file>