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limal\AppData\Local\Microsoft\Windows\INetCache\Content.Outlook\0VXAPBW7\"/>
    </mc:Choice>
  </mc:AlternateContent>
  <xr:revisionPtr revIDLastSave="0" documentId="13_ncr:1_{5BBF70F4-68BB-42A0-A63D-B37A21811405}" xr6:coauthVersionLast="47" xr6:coauthVersionMax="47" xr10:uidLastSave="{00000000-0000-0000-0000-000000000000}"/>
  <bookViews>
    <workbookView xWindow="-108" yWindow="-108" windowWidth="23256" windowHeight="12576" tabRatio="861" activeTab="12" xr2:uid="{00000000-000D-0000-FFFF-FFFF00000000}"/>
  </bookViews>
  <sheets>
    <sheet name="1_BOT" sheetId="9" r:id="rId1"/>
    <sheet name="2_M" sheetId="2" r:id="rId2"/>
    <sheet name="3_DX" sheetId="3" r:id="rId3"/>
    <sheet name="4_ReX" sheetId="25" r:id="rId4"/>
    <sheet name="5_TX" sheetId="11" r:id="rId5"/>
    <sheet name="6_PrinX" sheetId="10" r:id="rId6"/>
    <sheet name="7_PrinM" sheetId="27" r:id="rId7"/>
    <sheet name="8_BOT_PC" sheetId="22" r:id="rId8"/>
    <sheet name="9_TradeRg" sheetId="21" r:id="rId9"/>
    <sheet name="10_Mode_Trspt" sheetId="19" r:id="rId10"/>
    <sheet name="12_X_SITC" sheetId="13" r:id="rId11"/>
    <sheet name="13_M_SITC" sheetId="14" r:id="rId12"/>
    <sheet name="14_BEC" sheetId="28" r:id="rId13"/>
  </sheets>
  <definedNames>
    <definedName name="_xlnm.Print_Area" localSheetId="0">'1_BOT'!$A$1:$G$18</definedName>
    <definedName name="_xlnm.Print_Area" localSheetId="1">'2_M'!$A$1:$Y$19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L18" i="10" l="1"/>
  <c r="CO18" i="10"/>
  <c r="CQ18" i="10"/>
  <c r="CR18" i="10"/>
  <c r="CK18" i="10"/>
  <c r="CK13" i="10"/>
  <c r="CG19" i="10"/>
  <c r="L7" i="14"/>
  <c r="L8" i="14"/>
  <c r="L9" i="14"/>
  <c r="L10" i="14"/>
  <c r="L11" i="14"/>
  <c r="L12" i="14"/>
  <c r="L13" i="14"/>
  <c r="L14" i="14"/>
  <c r="L15" i="14"/>
  <c r="L6" i="14"/>
  <c r="L6" i="13"/>
  <c r="L7" i="13"/>
  <c r="L8" i="13"/>
  <c r="L9" i="13"/>
  <c r="L10" i="13"/>
  <c r="L11" i="13"/>
  <c r="L12" i="13"/>
  <c r="L13" i="13"/>
  <c r="L14" i="13"/>
  <c r="L15" i="13"/>
  <c r="H26" i="19"/>
  <c r="H27" i="19"/>
  <c r="CI26" i="21"/>
  <c r="CJ26" i="21"/>
  <c r="CK26" i="21"/>
  <c r="CL26" i="21"/>
  <c r="CM26" i="21"/>
  <c r="CN26" i="21"/>
  <c r="CO26" i="21"/>
  <c r="CP26" i="21"/>
  <c r="CQ26" i="21"/>
  <c r="CR26" i="21"/>
  <c r="CS26" i="21"/>
  <c r="CH26" i="21"/>
  <c r="CI8" i="21"/>
  <c r="CJ8" i="21"/>
  <c r="CK8" i="21"/>
  <c r="CL8" i="21"/>
  <c r="CM8" i="21"/>
  <c r="CN8" i="21"/>
  <c r="CO8" i="21"/>
  <c r="CP8" i="21"/>
  <c r="CQ8" i="21"/>
  <c r="CR8" i="21"/>
  <c r="CS8" i="21"/>
  <c r="CH8" i="21"/>
  <c r="CI22" i="21"/>
  <c r="CJ22" i="21"/>
  <c r="CK22" i="21"/>
  <c r="CL22" i="21"/>
  <c r="CM22" i="21"/>
  <c r="CN22" i="21"/>
  <c r="CO22" i="21"/>
  <c r="CP22" i="21"/>
  <c r="CQ22" i="21"/>
  <c r="CR22" i="21"/>
  <c r="CS22" i="21"/>
  <c r="CH22" i="21"/>
  <c r="CH11" i="21"/>
  <c r="CI11" i="21"/>
  <c r="CJ11" i="21"/>
  <c r="CK11" i="21"/>
  <c r="CL11" i="21"/>
  <c r="CM11" i="21"/>
  <c r="CN11" i="21"/>
  <c r="CO11" i="21"/>
  <c r="CP11" i="21"/>
  <c r="CQ11" i="21"/>
  <c r="CR11" i="21"/>
  <c r="CS11" i="21"/>
  <c r="CG22" i="21"/>
  <c r="CI55" i="22" l="1"/>
  <c r="CJ55" i="22"/>
  <c r="CK55" i="22"/>
  <c r="CL55" i="22"/>
  <c r="CM55" i="22"/>
  <c r="CN55" i="22"/>
  <c r="CO55" i="22"/>
  <c r="CP55" i="22"/>
  <c r="CQ55" i="22"/>
  <c r="CR55" i="22"/>
  <c r="CS55" i="22"/>
  <c r="L7" i="27"/>
  <c r="L8" i="27"/>
  <c r="L9" i="27"/>
  <c r="L10" i="27"/>
  <c r="L11" i="27"/>
  <c r="L12" i="27"/>
  <c r="L13" i="27"/>
  <c r="L14" i="27"/>
  <c r="L15" i="27"/>
  <c r="L16" i="27"/>
  <c r="L17" i="27"/>
  <c r="L18" i="27"/>
  <c r="L19" i="27"/>
  <c r="L20" i="27"/>
  <c r="L21" i="27"/>
  <c r="L22" i="27"/>
  <c r="L23" i="27"/>
  <c r="L24" i="27"/>
  <c r="L25" i="27"/>
  <c r="L26" i="27"/>
  <c r="L27" i="27"/>
  <c r="L28" i="27"/>
  <c r="L29" i="27"/>
  <c r="L30" i="27"/>
  <c r="L31" i="27"/>
  <c r="L32" i="27"/>
  <c r="L33" i="27"/>
  <c r="L6" i="27"/>
  <c r="Y99" i="2"/>
  <c r="Y100" i="2"/>
  <c r="Y101" i="2"/>
  <c r="Y102" i="2"/>
  <c r="Y103" i="2"/>
  <c r="Y104" i="2"/>
  <c r="Y105" i="2"/>
  <c r="Y106" i="2"/>
  <c r="Y107" i="2"/>
  <c r="Y108" i="2"/>
  <c r="Y109" i="2"/>
  <c r="Y110" i="2"/>
  <c r="Y17" i="2"/>
  <c r="CR16" i="14" l="1"/>
  <c r="CQ16" i="14"/>
  <c r="CP16" i="14"/>
  <c r="CO16" i="14"/>
  <c r="CN16" i="14"/>
  <c r="CM16" i="14"/>
  <c r="CL16" i="14"/>
  <c r="CK16" i="14"/>
  <c r="CJ16" i="14"/>
  <c r="CI16" i="14"/>
  <c r="CH16" i="14"/>
  <c r="CG16" i="14"/>
  <c r="L16" i="13"/>
  <c r="H211" i="19"/>
  <c r="H210" i="19"/>
  <c r="H209" i="19"/>
  <c r="H208" i="19"/>
  <c r="H207" i="19"/>
  <c r="H206" i="19"/>
  <c r="H205" i="19"/>
  <c r="H204" i="19"/>
  <c r="H203" i="19"/>
  <c r="H202" i="19"/>
  <c r="H201" i="19"/>
  <c r="H200" i="19"/>
  <c r="H199" i="19"/>
  <c r="H198" i="19"/>
  <c r="H197" i="19"/>
  <c r="H196" i="19"/>
  <c r="H195" i="19"/>
  <c r="H194" i="19"/>
  <c r="H193" i="19"/>
  <c r="H192" i="19"/>
  <c r="H191" i="19"/>
  <c r="H190" i="19"/>
  <c r="H189" i="19"/>
  <c r="H188" i="19"/>
  <c r="M25" i="21"/>
  <c r="M24" i="21"/>
  <c r="M19" i="21"/>
  <c r="M18" i="21"/>
  <c r="M16" i="21"/>
  <c r="M15" i="21"/>
  <c r="M13" i="21"/>
  <c r="M12" i="21"/>
  <c r="M10" i="21"/>
  <c r="M9" i="21"/>
  <c r="M8" i="21"/>
  <c r="M7" i="21"/>
  <c r="M6" i="21"/>
  <c r="M26" i="21"/>
  <c r="CS21" i="21"/>
  <c r="CS23" i="21" s="1"/>
  <c r="CR21" i="21"/>
  <c r="CR23" i="21" s="1"/>
  <c r="CQ21" i="21"/>
  <c r="CQ23" i="21" s="1"/>
  <c r="CP21" i="21"/>
  <c r="CP23" i="21" s="1"/>
  <c r="CO21" i="21"/>
  <c r="CO23" i="21" s="1"/>
  <c r="CN21" i="21"/>
  <c r="CN23" i="21" s="1"/>
  <c r="CM21" i="21"/>
  <c r="CM23" i="21" s="1"/>
  <c r="CL21" i="21"/>
  <c r="CL23" i="21" s="1"/>
  <c r="CK21" i="21"/>
  <c r="CK23" i="21" s="1"/>
  <c r="CJ21" i="21"/>
  <c r="CJ23" i="21" s="1"/>
  <c r="CI21" i="21"/>
  <c r="CI23" i="21" s="1"/>
  <c r="CH21" i="21"/>
  <c r="CS20" i="21"/>
  <c r="CR20" i="21"/>
  <c r="CQ20" i="21"/>
  <c r="CP20" i="21"/>
  <c r="CO20" i="21"/>
  <c r="CN20" i="21"/>
  <c r="CM20" i="21"/>
  <c r="CL20" i="21"/>
  <c r="CK20" i="21"/>
  <c r="CJ20" i="21"/>
  <c r="CI20" i="21"/>
  <c r="CH20" i="21"/>
  <c r="CS17" i="21"/>
  <c r="CR17" i="21"/>
  <c r="CQ17" i="21"/>
  <c r="CP17" i="21"/>
  <c r="CO17" i="21"/>
  <c r="CN17" i="21"/>
  <c r="CM17" i="21"/>
  <c r="CL17" i="21"/>
  <c r="CK17" i="21"/>
  <c r="CJ17" i="21"/>
  <c r="CI17" i="21"/>
  <c r="CH17" i="21"/>
  <c r="CS14" i="21"/>
  <c r="CR14" i="21"/>
  <c r="CQ14" i="21"/>
  <c r="CP14" i="21"/>
  <c r="CO14" i="21"/>
  <c r="CN14" i="21"/>
  <c r="CM14" i="21"/>
  <c r="CL14" i="21"/>
  <c r="CK14" i="21"/>
  <c r="CJ14" i="21"/>
  <c r="CI14" i="21"/>
  <c r="CH14" i="21"/>
  <c r="M52" i="22"/>
  <c r="M51" i="22"/>
  <c r="M49" i="22"/>
  <c r="M48" i="22"/>
  <c r="M46" i="22"/>
  <c r="M45" i="22"/>
  <c r="M43" i="22"/>
  <c r="M42" i="22"/>
  <c r="M40" i="22"/>
  <c r="M39" i="22"/>
  <c r="M37" i="22"/>
  <c r="M36" i="22"/>
  <c r="M34" i="22"/>
  <c r="M33" i="22"/>
  <c r="M31" i="22"/>
  <c r="M30" i="22"/>
  <c r="M28" i="22"/>
  <c r="M27" i="22"/>
  <c r="M25" i="22"/>
  <c r="M24" i="22"/>
  <c r="M22" i="22"/>
  <c r="M21" i="22"/>
  <c r="M19" i="22"/>
  <c r="M18" i="22"/>
  <c r="M16" i="22"/>
  <c r="M15" i="22"/>
  <c r="M13" i="22"/>
  <c r="M12" i="22"/>
  <c r="M10" i="22"/>
  <c r="M9" i="22"/>
  <c r="M7" i="22"/>
  <c r="M6" i="22"/>
  <c r="CH55" i="22"/>
  <c r="CS54" i="22"/>
  <c r="CR54" i="22"/>
  <c r="CQ54" i="22"/>
  <c r="CP54" i="22"/>
  <c r="CP56" i="22" s="1"/>
  <c r="CO54" i="22"/>
  <c r="CN54" i="22"/>
  <c r="CM54" i="22"/>
  <c r="CL54" i="22"/>
  <c r="CL56" i="22" s="1"/>
  <c r="CK54" i="22"/>
  <c r="CK56" i="22" s="1"/>
  <c r="CJ54" i="22"/>
  <c r="CI54" i="22"/>
  <c r="CH54" i="22"/>
  <c r="CS53" i="22"/>
  <c r="CR53" i="22"/>
  <c r="CQ53" i="22"/>
  <c r="CP53" i="22"/>
  <c r="CO53" i="22"/>
  <c r="CN53" i="22"/>
  <c r="CM53" i="22"/>
  <c r="CL53" i="22"/>
  <c r="CK53" i="22"/>
  <c r="CJ53" i="22"/>
  <c r="CI53" i="22"/>
  <c r="CH53" i="22"/>
  <c r="CS50" i="22"/>
  <c r="CR50" i="22"/>
  <c r="CQ50" i="22"/>
  <c r="CP50" i="22"/>
  <c r="CO50" i="22"/>
  <c r="CN50" i="22"/>
  <c r="CM50" i="22"/>
  <c r="CL50" i="22"/>
  <c r="CK50" i="22"/>
  <c r="CJ50" i="22"/>
  <c r="CI50" i="22"/>
  <c r="CH50" i="22"/>
  <c r="CS47" i="22"/>
  <c r="CR47" i="22"/>
  <c r="CQ47" i="22"/>
  <c r="CP47" i="22"/>
  <c r="CO47" i="22"/>
  <c r="CN47" i="22"/>
  <c r="CM47" i="22"/>
  <c r="CL47" i="22"/>
  <c r="CK47" i="22"/>
  <c r="CJ47" i="22"/>
  <c r="CI47" i="22"/>
  <c r="CH47" i="22"/>
  <c r="CS44" i="22"/>
  <c r="CR44" i="22"/>
  <c r="CQ44" i="22"/>
  <c r="CP44" i="22"/>
  <c r="CO44" i="22"/>
  <c r="CN44" i="22"/>
  <c r="CM44" i="22"/>
  <c r="CL44" i="22"/>
  <c r="CK44" i="22"/>
  <c r="CJ44" i="22"/>
  <c r="CI44" i="22"/>
  <c r="CH44" i="22"/>
  <c r="CS41" i="22"/>
  <c r="CR41" i="22"/>
  <c r="CQ41" i="22"/>
  <c r="CP41" i="22"/>
  <c r="CO41" i="22"/>
  <c r="CN41" i="22"/>
  <c r="CM41" i="22"/>
  <c r="CL41" i="22"/>
  <c r="CK41" i="22"/>
  <c r="CJ41" i="22"/>
  <c r="CI41" i="22"/>
  <c r="CH41" i="22"/>
  <c r="CS38" i="22"/>
  <c r="CR38" i="22"/>
  <c r="CQ38" i="22"/>
  <c r="CP38" i="22"/>
  <c r="CO38" i="22"/>
  <c r="CN38" i="22"/>
  <c r="CM38" i="22"/>
  <c r="CL38" i="22"/>
  <c r="CK38" i="22"/>
  <c r="CJ38" i="22"/>
  <c r="CI38" i="22"/>
  <c r="CH38" i="22"/>
  <c r="CS35" i="22"/>
  <c r="CR35" i="22"/>
  <c r="CQ35" i="22"/>
  <c r="CP35" i="22"/>
  <c r="CO35" i="22"/>
  <c r="CN35" i="22"/>
  <c r="CM35" i="22"/>
  <c r="CL35" i="22"/>
  <c r="CK35" i="22"/>
  <c r="CJ35" i="22"/>
  <c r="CI35" i="22"/>
  <c r="CH35" i="22"/>
  <c r="CS32" i="22"/>
  <c r="CR32" i="22"/>
  <c r="CQ32" i="22"/>
  <c r="CP32" i="22"/>
  <c r="CO32" i="22"/>
  <c r="CN32" i="22"/>
  <c r="CM32" i="22"/>
  <c r="CL32" i="22"/>
  <c r="CK32" i="22"/>
  <c r="CJ32" i="22"/>
  <c r="CI32" i="22"/>
  <c r="CH32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S26" i="22"/>
  <c r="CR26" i="22"/>
  <c r="CQ26" i="22"/>
  <c r="CP26" i="22"/>
  <c r="CO26" i="22"/>
  <c r="CN26" i="22"/>
  <c r="CM26" i="22"/>
  <c r="CL26" i="22"/>
  <c r="CK26" i="22"/>
  <c r="CJ26" i="22"/>
  <c r="CI26" i="22"/>
  <c r="CH26" i="22"/>
  <c r="CS23" i="22"/>
  <c r="CR23" i="22"/>
  <c r="CQ23" i="22"/>
  <c r="CP23" i="22"/>
  <c r="CO23" i="22"/>
  <c r="CN23" i="22"/>
  <c r="CM23" i="22"/>
  <c r="CL23" i="22"/>
  <c r="CK23" i="22"/>
  <c r="CJ23" i="22"/>
  <c r="CI23" i="22"/>
  <c r="CH23" i="22"/>
  <c r="CS20" i="22"/>
  <c r="CR20" i="22"/>
  <c r="CQ20" i="22"/>
  <c r="CP20" i="22"/>
  <c r="CO20" i="22"/>
  <c r="CN20" i="22"/>
  <c r="CM20" i="22"/>
  <c r="CL20" i="22"/>
  <c r="CK20" i="22"/>
  <c r="CJ20" i="22"/>
  <c r="CI20" i="22"/>
  <c r="CH20" i="22"/>
  <c r="CS17" i="22"/>
  <c r="CR17" i="22"/>
  <c r="CQ17" i="22"/>
  <c r="CP17" i="22"/>
  <c r="CO17" i="22"/>
  <c r="CN17" i="22"/>
  <c r="CM17" i="22"/>
  <c r="CL17" i="22"/>
  <c r="CK17" i="22"/>
  <c r="CJ17" i="22"/>
  <c r="CI17" i="22"/>
  <c r="CH17" i="22"/>
  <c r="CS14" i="22"/>
  <c r="CR14" i="22"/>
  <c r="CQ14" i="22"/>
  <c r="CP14" i="22"/>
  <c r="CO14" i="22"/>
  <c r="CN14" i="22"/>
  <c r="CM14" i="22"/>
  <c r="CL14" i="22"/>
  <c r="CK14" i="22"/>
  <c r="CJ14" i="22"/>
  <c r="CI14" i="22"/>
  <c r="CH14" i="22"/>
  <c r="CS11" i="22"/>
  <c r="CR11" i="22"/>
  <c r="CQ11" i="22"/>
  <c r="CP11" i="22"/>
  <c r="CO11" i="22"/>
  <c r="CN11" i="22"/>
  <c r="CM11" i="22"/>
  <c r="CL11" i="22"/>
  <c r="CK11" i="22"/>
  <c r="CJ11" i="22"/>
  <c r="CI11" i="22"/>
  <c r="CH11" i="22"/>
  <c r="CS8" i="22"/>
  <c r="CR8" i="22"/>
  <c r="CQ8" i="22"/>
  <c r="CP8" i="22"/>
  <c r="CO8" i="22"/>
  <c r="CN8" i="22"/>
  <c r="CM8" i="22"/>
  <c r="CL8" i="22"/>
  <c r="CK8" i="22"/>
  <c r="CJ8" i="22"/>
  <c r="CI8" i="22"/>
  <c r="CH8" i="22"/>
  <c r="CG14" i="10"/>
  <c r="CG21" i="10" s="1"/>
  <c r="CH14" i="10"/>
  <c r="CI14" i="10"/>
  <c r="CJ14" i="10"/>
  <c r="CH19" i="10"/>
  <c r="CI19" i="10"/>
  <c r="L14" i="10"/>
  <c r="L21" i="10" s="1"/>
  <c r="C18" i="11"/>
  <c r="D18" i="11"/>
  <c r="E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Y18" i="11"/>
  <c r="C17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D16" i="9"/>
  <c r="C16" i="9"/>
  <c r="E109" i="9"/>
  <c r="G109" i="9" s="1"/>
  <c r="E108" i="9"/>
  <c r="G108" i="9" s="1"/>
  <c r="E107" i="9"/>
  <c r="G107" i="9" s="1"/>
  <c r="E106" i="9"/>
  <c r="G106" i="9" s="1"/>
  <c r="E105" i="9"/>
  <c r="G105" i="9" s="1"/>
  <c r="E104" i="9"/>
  <c r="G104" i="9" s="1"/>
  <c r="E103" i="9"/>
  <c r="G103" i="9" s="1"/>
  <c r="E102" i="9"/>
  <c r="G102" i="9" s="1"/>
  <c r="E101" i="9"/>
  <c r="G101" i="9" s="1"/>
  <c r="E100" i="9"/>
  <c r="G100" i="9" s="1"/>
  <c r="E99" i="9"/>
  <c r="G99" i="9" s="1"/>
  <c r="E98" i="9"/>
  <c r="G98" i="9" s="1"/>
  <c r="M54" i="22" l="1"/>
  <c r="CI21" i="10"/>
  <c r="CH21" i="10"/>
  <c r="CJ21" i="10"/>
  <c r="L16" i="14"/>
  <c r="E16" i="9"/>
  <c r="G16" i="9" s="1"/>
  <c r="M21" i="21"/>
  <c r="M11" i="21"/>
  <c r="M20" i="21"/>
  <c r="M17" i="21"/>
  <c r="M14" i="21"/>
  <c r="M53" i="22"/>
  <c r="M50" i="22"/>
  <c r="M47" i="22"/>
  <c r="M44" i="22"/>
  <c r="M41" i="22"/>
  <c r="M38" i="22"/>
  <c r="M35" i="22"/>
  <c r="M32" i="22"/>
  <c r="M29" i="22"/>
  <c r="M26" i="22"/>
  <c r="M23" i="22"/>
  <c r="M20" i="22"/>
  <c r="CI56" i="22"/>
  <c r="M17" i="22"/>
  <c r="M14" i="22"/>
  <c r="CS56" i="22"/>
  <c r="M11" i="22"/>
  <c r="CH56" i="22"/>
  <c r="CM56" i="22"/>
  <c r="CR56" i="22"/>
  <c r="CJ56" i="22"/>
  <c r="CO56" i="22"/>
  <c r="CN56" i="22"/>
  <c r="CQ56" i="22"/>
  <c r="M55" i="22"/>
  <c r="M8" i="22"/>
  <c r="CG23" i="22"/>
  <c r="N24" i="21"/>
  <c r="O24" i="21"/>
  <c r="P24" i="21"/>
  <c r="Q24" i="21"/>
  <c r="R24" i="21"/>
  <c r="S24" i="21"/>
  <c r="T24" i="21"/>
  <c r="U24" i="21"/>
  <c r="V24" i="21"/>
  <c r="W24" i="21"/>
  <c r="X24" i="21"/>
  <c r="Y24" i="21"/>
  <c r="Z24" i="21"/>
  <c r="AA24" i="21"/>
  <c r="AB24" i="21"/>
  <c r="AC24" i="21"/>
  <c r="AD24" i="21"/>
  <c r="AE24" i="21"/>
  <c r="AF24" i="21"/>
  <c r="AG24" i="21"/>
  <c r="AH24" i="21"/>
  <c r="AI24" i="21"/>
  <c r="AJ24" i="21"/>
  <c r="AK24" i="21"/>
  <c r="AL24" i="21"/>
  <c r="AM24" i="21"/>
  <c r="AN24" i="21"/>
  <c r="AO24" i="21"/>
  <c r="AP24" i="21"/>
  <c r="AQ24" i="21"/>
  <c r="AR24" i="21"/>
  <c r="AS24" i="21"/>
  <c r="AT24" i="21"/>
  <c r="AU24" i="21"/>
  <c r="AV24" i="21"/>
  <c r="AW24" i="21"/>
  <c r="AX24" i="21"/>
  <c r="AY24" i="21"/>
  <c r="AZ24" i="21"/>
  <c r="BA24" i="21"/>
  <c r="BB24" i="21"/>
  <c r="BC24" i="21"/>
  <c r="BD24" i="21"/>
  <c r="BE24" i="21"/>
  <c r="BF24" i="21"/>
  <c r="BG24" i="21"/>
  <c r="BH24" i="21"/>
  <c r="BI24" i="21"/>
  <c r="BJ24" i="21"/>
  <c r="BK24" i="21"/>
  <c r="BL24" i="21"/>
  <c r="BM24" i="21"/>
  <c r="BN24" i="21"/>
  <c r="BO24" i="21"/>
  <c r="BP24" i="21"/>
  <c r="BQ24" i="21"/>
  <c r="BR24" i="21"/>
  <c r="BS24" i="21"/>
  <c r="BT24" i="21"/>
  <c r="BU24" i="21"/>
  <c r="BV24" i="21"/>
  <c r="BW24" i="21"/>
  <c r="BX24" i="21"/>
  <c r="BY24" i="21"/>
  <c r="BZ24" i="21"/>
  <c r="CA24" i="21"/>
  <c r="CB24" i="21"/>
  <c r="CC24" i="21"/>
  <c r="CD24" i="21"/>
  <c r="CE24" i="21"/>
  <c r="CF24" i="21"/>
  <c r="CG24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U25" i="21"/>
  <c r="AV25" i="21"/>
  <c r="AW25" i="21"/>
  <c r="AX25" i="21"/>
  <c r="AY25" i="21"/>
  <c r="AZ25" i="21"/>
  <c r="BA25" i="21"/>
  <c r="BB25" i="21"/>
  <c r="BC25" i="21"/>
  <c r="BD25" i="21"/>
  <c r="BE25" i="21"/>
  <c r="BF25" i="21"/>
  <c r="BG25" i="21"/>
  <c r="BH25" i="21"/>
  <c r="BI25" i="21"/>
  <c r="BJ25" i="21"/>
  <c r="BK25" i="21"/>
  <c r="BL25" i="21"/>
  <c r="BM25" i="21"/>
  <c r="BN25" i="21"/>
  <c r="BO25" i="21"/>
  <c r="BP25" i="21"/>
  <c r="BQ25" i="21"/>
  <c r="BR25" i="21"/>
  <c r="BS25" i="21"/>
  <c r="BT25" i="21"/>
  <c r="BU25" i="21"/>
  <c r="BV25" i="21"/>
  <c r="BW25" i="21"/>
  <c r="BX25" i="21"/>
  <c r="BY25" i="21"/>
  <c r="BZ25" i="21"/>
  <c r="CA25" i="21"/>
  <c r="CB25" i="21"/>
  <c r="CC25" i="21"/>
  <c r="CD25" i="21"/>
  <c r="CE25" i="21"/>
  <c r="CF25" i="21"/>
  <c r="CG25" i="21"/>
  <c r="D25" i="21"/>
  <c r="E25" i="21"/>
  <c r="F25" i="21"/>
  <c r="G25" i="21"/>
  <c r="H25" i="21"/>
  <c r="I25" i="21"/>
  <c r="K25" i="21"/>
  <c r="D24" i="21"/>
  <c r="E24" i="21"/>
  <c r="F24" i="21"/>
  <c r="G24" i="21"/>
  <c r="I24" i="21"/>
  <c r="K24" i="21"/>
  <c r="K26" i="21" l="1"/>
  <c r="M56" i="22"/>
  <c r="E26" i="21"/>
  <c r="D26" i="21"/>
  <c r="I26" i="21"/>
  <c r="F26" i="21"/>
  <c r="G26" i="21"/>
  <c r="D37" i="28"/>
  <c r="I37" i="28"/>
  <c r="J37" i="28"/>
  <c r="K37" i="28"/>
  <c r="L37" i="28"/>
  <c r="M37" i="28"/>
  <c r="N37" i="28"/>
  <c r="O37" i="28"/>
  <c r="P37" i="28"/>
  <c r="Q37" i="28"/>
  <c r="R37" i="28"/>
  <c r="S37" i="28"/>
  <c r="T37" i="28"/>
  <c r="U37" i="28"/>
  <c r="V37" i="28"/>
  <c r="W37" i="28"/>
  <c r="X37" i="28"/>
  <c r="Y37" i="28"/>
  <c r="Z37" i="28"/>
  <c r="AA37" i="28"/>
  <c r="AB37" i="28"/>
  <c r="AC37" i="28"/>
  <c r="AD37" i="28"/>
  <c r="AE37" i="28"/>
  <c r="AF37" i="28"/>
  <c r="AG37" i="28"/>
  <c r="AH37" i="28"/>
  <c r="AI37" i="28"/>
  <c r="AJ37" i="28"/>
  <c r="AK37" i="28"/>
  <c r="AL37" i="28"/>
  <c r="AM37" i="28"/>
  <c r="AN37" i="28"/>
  <c r="AO37" i="28"/>
  <c r="AP37" i="28"/>
  <c r="AQ37" i="28"/>
  <c r="AR37" i="28"/>
  <c r="AS37" i="28"/>
  <c r="AT37" i="28"/>
  <c r="AU37" i="28"/>
  <c r="AV37" i="28"/>
  <c r="AW37" i="28"/>
  <c r="AX37" i="28"/>
  <c r="AY37" i="28"/>
  <c r="AZ37" i="28"/>
  <c r="BA37" i="28"/>
  <c r="BB37" i="28"/>
  <c r="BC37" i="28"/>
  <c r="BD37" i="28"/>
  <c r="BE37" i="28"/>
  <c r="BF37" i="28"/>
  <c r="BG37" i="28"/>
  <c r="BH37" i="28"/>
  <c r="BI37" i="28"/>
  <c r="BJ37" i="28"/>
  <c r="BK37" i="28"/>
  <c r="BL37" i="28"/>
  <c r="BM37" i="28"/>
  <c r="BN37" i="28"/>
  <c r="BO37" i="28"/>
  <c r="BP37" i="28"/>
  <c r="D38" i="28"/>
  <c r="I38" i="28"/>
  <c r="J38" i="28"/>
  <c r="K38" i="28"/>
  <c r="L38" i="28"/>
  <c r="M38" i="28"/>
  <c r="N38" i="28"/>
  <c r="O38" i="28"/>
  <c r="P38" i="28"/>
  <c r="Q38" i="28"/>
  <c r="R38" i="28"/>
  <c r="S38" i="28"/>
  <c r="T38" i="28"/>
  <c r="U38" i="28"/>
  <c r="V38" i="28"/>
  <c r="W38" i="28"/>
  <c r="X38" i="28"/>
  <c r="Y38" i="28"/>
  <c r="Z38" i="28"/>
  <c r="AA38" i="28"/>
  <c r="AB38" i="28"/>
  <c r="AC38" i="28"/>
  <c r="AD38" i="28"/>
  <c r="AE38" i="28"/>
  <c r="AF38" i="28"/>
  <c r="AG38" i="28"/>
  <c r="AH38" i="28"/>
  <c r="AI38" i="28"/>
  <c r="AJ38" i="28"/>
  <c r="AK38" i="28"/>
  <c r="AL38" i="28"/>
  <c r="AM38" i="28"/>
  <c r="AN38" i="28"/>
  <c r="AO38" i="28"/>
  <c r="AP38" i="28"/>
  <c r="AQ38" i="28"/>
  <c r="AR38" i="28"/>
  <c r="AS38" i="28"/>
  <c r="AT38" i="28"/>
  <c r="AU38" i="28"/>
  <c r="AV38" i="28"/>
  <c r="AW38" i="28"/>
  <c r="AX38" i="28"/>
  <c r="AY38" i="28"/>
  <c r="AZ38" i="28"/>
  <c r="BA38" i="28"/>
  <c r="BB38" i="28"/>
  <c r="BC38" i="28"/>
  <c r="BD38" i="28"/>
  <c r="BE38" i="28"/>
  <c r="BF38" i="28"/>
  <c r="BG38" i="28"/>
  <c r="BH38" i="28"/>
  <c r="BI38" i="28"/>
  <c r="BJ38" i="28"/>
  <c r="BK38" i="28"/>
  <c r="BL38" i="28"/>
  <c r="BM38" i="28"/>
  <c r="BN38" i="28"/>
  <c r="BO38" i="28"/>
  <c r="BP38" i="28"/>
  <c r="D39" i="28"/>
  <c r="I39" i="28"/>
  <c r="J39" i="28"/>
  <c r="K39" i="28"/>
  <c r="L39" i="28"/>
  <c r="M39" i="28"/>
  <c r="N39" i="28"/>
  <c r="O39" i="28"/>
  <c r="P39" i="28"/>
  <c r="Q39" i="28"/>
  <c r="R39" i="28"/>
  <c r="S39" i="28"/>
  <c r="T39" i="28"/>
  <c r="U39" i="28"/>
  <c r="V39" i="28"/>
  <c r="W39" i="28"/>
  <c r="X39" i="28"/>
  <c r="Y39" i="28"/>
  <c r="Z39" i="28"/>
  <c r="AA39" i="28"/>
  <c r="AB39" i="28"/>
  <c r="AC39" i="28"/>
  <c r="AD39" i="28"/>
  <c r="AE39" i="28"/>
  <c r="AF39" i="28"/>
  <c r="AG39" i="28"/>
  <c r="AH39" i="28"/>
  <c r="AI39" i="28"/>
  <c r="AJ39" i="28"/>
  <c r="AK39" i="28"/>
  <c r="AL39" i="28"/>
  <c r="AM39" i="28"/>
  <c r="AN39" i="28"/>
  <c r="AO39" i="28"/>
  <c r="AP39" i="28"/>
  <c r="AQ39" i="28"/>
  <c r="AR39" i="28"/>
  <c r="AS39" i="28"/>
  <c r="AT39" i="28"/>
  <c r="AU39" i="28"/>
  <c r="AV39" i="28"/>
  <c r="AW39" i="28"/>
  <c r="AX39" i="28"/>
  <c r="AY39" i="28"/>
  <c r="AZ39" i="28"/>
  <c r="BA39" i="28"/>
  <c r="BB39" i="28"/>
  <c r="BC39" i="28"/>
  <c r="BD39" i="28"/>
  <c r="BE39" i="28"/>
  <c r="BF39" i="28"/>
  <c r="BG39" i="28"/>
  <c r="BH39" i="28"/>
  <c r="BI39" i="28"/>
  <c r="BJ39" i="28"/>
  <c r="BK39" i="28"/>
  <c r="BL39" i="28"/>
  <c r="BM39" i="28"/>
  <c r="BN39" i="28"/>
  <c r="BO39" i="28"/>
  <c r="BP39" i="28"/>
  <c r="C39" i="28"/>
  <c r="C38" i="28"/>
  <c r="C37" i="28"/>
  <c r="G8" i="28"/>
  <c r="G7" i="28"/>
  <c r="G6" i="28"/>
  <c r="CE9" i="10"/>
  <c r="CE8" i="10" s="1"/>
  <c r="K8" i="10" s="1"/>
  <c r="K10" i="10"/>
  <c r="K11" i="10"/>
  <c r="K12" i="10"/>
  <c r="K13" i="10"/>
  <c r="K17" i="10"/>
  <c r="K18" i="10"/>
  <c r="K9" i="10" l="1"/>
  <c r="L22" i="22"/>
  <c r="L24" i="22"/>
  <c r="L25" i="22"/>
  <c r="L27" i="22"/>
  <c r="L28" i="22"/>
  <c r="L15" i="22"/>
  <c r="L16" i="22"/>
  <c r="L18" i="22"/>
  <c r="L19" i="22"/>
  <c r="L21" i="22"/>
  <c r="L12" i="22"/>
  <c r="L13" i="22"/>
  <c r="L10" i="22"/>
  <c r="L7" i="22"/>
  <c r="L25" i="21" s="1"/>
  <c r="L9" i="22"/>
  <c r="L6" i="22"/>
  <c r="L24" i="21" s="1"/>
  <c r="K7" i="13" l="1"/>
  <c r="K8" i="13"/>
  <c r="K9" i="13"/>
  <c r="K10" i="13"/>
  <c r="K11" i="13"/>
  <c r="K12" i="13"/>
  <c r="K13" i="13"/>
  <c r="K14" i="13"/>
  <c r="K15" i="13"/>
  <c r="K6" i="13"/>
  <c r="BV16" i="13"/>
  <c r="BW16" i="13"/>
  <c r="BX16" i="13"/>
  <c r="BY16" i="13"/>
  <c r="BZ16" i="13"/>
  <c r="CA16" i="13"/>
  <c r="CB16" i="13"/>
  <c r="CC16" i="13"/>
  <c r="CD16" i="13"/>
  <c r="CE16" i="13"/>
  <c r="CF16" i="13"/>
  <c r="BU16" i="13"/>
  <c r="H24" i="19"/>
  <c r="BV26" i="21"/>
  <c r="BW26" i="21"/>
  <c r="BX26" i="21"/>
  <c r="BY26" i="21"/>
  <c r="BZ26" i="21"/>
  <c r="CA26" i="21"/>
  <c r="CB26" i="21"/>
  <c r="CC26" i="21"/>
  <c r="CD26" i="21"/>
  <c r="CE26" i="21"/>
  <c r="CF26" i="21"/>
  <c r="CG26" i="21"/>
  <c r="BW21" i="21"/>
  <c r="BX21" i="21"/>
  <c r="BY21" i="21"/>
  <c r="BZ21" i="21"/>
  <c r="CA21" i="21"/>
  <c r="CB21" i="21"/>
  <c r="CC21" i="21"/>
  <c r="CD21" i="21"/>
  <c r="CE21" i="21"/>
  <c r="CF21" i="21"/>
  <c r="CG21" i="21"/>
  <c r="BV21" i="21"/>
  <c r="BV20" i="21"/>
  <c r="BW20" i="21"/>
  <c r="BX20" i="21"/>
  <c r="BY20" i="21"/>
  <c r="BZ20" i="21"/>
  <c r="CA20" i="21"/>
  <c r="CB20" i="21"/>
  <c r="CC20" i="21"/>
  <c r="CD20" i="21"/>
  <c r="CE20" i="21"/>
  <c r="CF20" i="21"/>
  <c r="CG20" i="21"/>
  <c r="BV17" i="21"/>
  <c r="BW17" i="21"/>
  <c r="BX17" i="21"/>
  <c r="BY17" i="21"/>
  <c r="BZ17" i="21"/>
  <c r="CA17" i="21"/>
  <c r="CB17" i="21"/>
  <c r="CC17" i="21"/>
  <c r="CD17" i="21"/>
  <c r="CE17" i="21"/>
  <c r="CF17" i="21"/>
  <c r="CG17" i="21"/>
  <c r="BV14" i="21"/>
  <c r="BW14" i="21"/>
  <c r="BX14" i="21"/>
  <c r="BY14" i="21"/>
  <c r="BZ14" i="21"/>
  <c r="CA14" i="21"/>
  <c r="CB14" i="21"/>
  <c r="CC14" i="21"/>
  <c r="CD14" i="21"/>
  <c r="CE14" i="21"/>
  <c r="CF14" i="21"/>
  <c r="CG14" i="21"/>
  <c r="BV11" i="21"/>
  <c r="BW11" i="21"/>
  <c r="BX11" i="21"/>
  <c r="BY11" i="21"/>
  <c r="BZ11" i="21"/>
  <c r="CA11" i="21"/>
  <c r="CB11" i="21"/>
  <c r="CC11" i="21"/>
  <c r="CD11" i="21"/>
  <c r="CE11" i="21"/>
  <c r="CF11" i="21"/>
  <c r="CG11" i="21"/>
  <c r="BV8" i="21"/>
  <c r="BW8" i="21"/>
  <c r="BX8" i="21"/>
  <c r="BY8" i="21"/>
  <c r="BZ8" i="21"/>
  <c r="CA8" i="21"/>
  <c r="CB8" i="21"/>
  <c r="CC8" i="21"/>
  <c r="CD8" i="21"/>
  <c r="CE8" i="21"/>
  <c r="CF8" i="21"/>
  <c r="CG8" i="21"/>
  <c r="BV54" i="22"/>
  <c r="BW54" i="22"/>
  <c r="BX54" i="22"/>
  <c r="BY54" i="22"/>
  <c r="BZ54" i="22"/>
  <c r="CA54" i="22"/>
  <c r="CB54" i="22"/>
  <c r="CC54" i="22"/>
  <c r="CD54" i="22"/>
  <c r="CE54" i="22"/>
  <c r="CF54" i="22"/>
  <c r="CG54" i="22"/>
  <c r="BV53" i="22"/>
  <c r="BW53" i="22"/>
  <c r="BX53" i="22"/>
  <c r="BY53" i="22"/>
  <c r="BZ53" i="22"/>
  <c r="CA53" i="22"/>
  <c r="CB53" i="22"/>
  <c r="CC53" i="22"/>
  <c r="CD53" i="22"/>
  <c r="CE53" i="22"/>
  <c r="CF53" i="22"/>
  <c r="CG53" i="22"/>
  <c r="BV50" i="22"/>
  <c r="BW50" i="22"/>
  <c r="BX50" i="22"/>
  <c r="BY50" i="22"/>
  <c r="BZ50" i="22"/>
  <c r="CA50" i="22"/>
  <c r="CB50" i="22"/>
  <c r="CC50" i="22"/>
  <c r="CD50" i="22"/>
  <c r="CE50" i="22"/>
  <c r="CF50" i="22"/>
  <c r="CG50" i="22"/>
  <c r="BV47" i="22"/>
  <c r="BW47" i="22"/>
  <c r="BX47" i="22"/>
  <c r="BY47" i="22"/>
  <c r="BZ47" i="22"/>
  <c r="CA47" i="22"/>
  <c r="CB47" i="22"/>
  <c r="CC47" i="22"/>
  <c r="CD47" i="22"/>
  <c r="CE47" i="22"/>
  <c r="CF47" i="22"/>
  <c r="CG47" i="22"/>
  <c r="BV44" i="22"/>
  <c r="BW44" i="22"/>
  <c r="BX44" i="22"/>
  <c r="BY44" i="22"/>
  <c r="BZ44" i="22"/>
  <c r="CA44" i="22"/>
  <c r="CB44" i="22"/>
  <c r="CC44" i="22"/>
  <c r="CD44" i="22"/>
  <c r="CE44" i="22"/>
  <c r="CF44" i="22"/>
  <c r="CG44" i="22"/>
  <c r="BV41" i="22"/>
  <c r="BW41" i="22"/>
  <c r="BX41" i="22"/>
  <c r="BY41" i="22"/>
  <c r="BZ41" i="22"/>
  <c r="CA41" i="22"/>
  <c r="CB41" i="22"/>
  <c r="CC41" i="22"/>
  <c r="CD41" i="22"/>
  <c r="CE41" i="22"/>
  <c r="CF41" i="22"/>
  <c r="CG41" i="22"/>
  <c r="BV38" i="22"/>
  <c r="BW38" i="22"/>
  <c r="BX38" i="22"/>
  <c r="BY38" i="22"/>
  <c r="BZ38" i="22"/>
  <c r="CA38" i="22"/>
  <c r="CB38" i="22"/>
  <c r="CC38" i="22"/>
  <c r="CD38" i="22"/>
  <c r="CE38" i="22"/>
  <c r="CF38" i="22"/>
  <c r="CG38" i="22"/>
  <c r="BV35" i="22"/>
  <c r="BW35" i="22"/>
  <c r="BX35" i="22"/>
  <c r="BY35" i="22"/>
  <c r="BZ35" i="22"/>
  <c r="CA35" i="22"/>
  <c r="CB35" i="22"/>
  <c r="CC35" i="22"/>
  <c r="CD35" i="22"/>
  <c r="CE35" i="22"/>
  <c r="CF35" i="22"/>
  <c r="CG35" i="22"/>
  <c r="BV32" i="22"/>
  <c r="BW32" i="22"/>
  <c r="BX32" i="22"/>
  <c r="BY32" i="22"/>
  <c r="BZ32" i="22"/>
  <c r="CA32" i="22"/>
  <c r="CB32" i="22"/>
  <c r="CC32" i="22"/>
  <c r="CD32" i="22"/>
  <c r="CE32" i="22"/>
  <c r="CF32" i="22"/>
  <c r="CG32" i="22"/>
  <c r="BV29" i="22"/>
  <c r="BW29" i="22"/>
  <c r="BX29" i="22"/>
  <c r="BY29" i="22"/>
  <c r="BZ29" i="22"/>
  <c r="CA29" i="22"/>
  <c r="CB29" i="22"/>
  <c r="CC29" i="22"/>
  <c r="CD29" i="22"/>
  <c r="CE29" i="22"/>
  <c r="CF29" i="22"/>
  <c r="CG29" i="22"/>
  <c r="BV26" i="22"/>
  <c r="BW26" i="22"/>
  <c r="BX26" i="22"/>
  <c r="BY26" i="22"/>
  <c r="BZ26" i="22"/>
  <c r="CA26" i="22"/>
  <c r="CB26" i="22"/>
  <c r="CC26" i="22"/>
  <c r="CD26" i="22"/>
  <c r="CE26" i="22"/>
  <c r="CF26" i="22"/>
  <c r="CG26" i="22"/>
  <c r="BV23" i="22"/>
  <c r="BW23" i="22"/>
  <c r="BX23" i="22"/>
  <c r="BY23" i="22"/>
  <c r="BZ23" i="22"/>
  <c r="CA23" i="22"/>
  <c r="CB23" i="22"/>
  <c r="CC23" i="22"/>
  <c r="CD23" i="22"/>
  <c r="CE23" i="22"/>
  <c r="CF23" i="22"/>
  <c r="BV20" i="22"/>
  <c r="BW20" i="22"/>
  <c r="BX20" i="22"/>
  <c r="BY20" i="22"/>
  <c r="BZ20" i="22"/>
  <c r="CA20" i="22"/>
  <c r="CB20" i="22"/>
  <c r="CC20" i="22"/>
  <c r="CD20" i="22"/>
  <c r="CE20" i="22"/>
  <c r="CF20" i="22"/>
  <c r="CG20" i="22"/>
  <c r="BV17" i="22"/>
  <c r="BW17" i="22"/>
  <c r="BX17" i="22"/>
  <c r="BY17" i="22"/>
  <c r="BZ17" i="22"/>
  <c r="CA17" i="22"/>
  <c r="CB17" i="22"/>
  <c r="CC17" i="22"/>
  <c r="CD17" i="22"/>
  <c r="CE17" i="22"/>
  <c r="CF17" i="22"/>
  <c r="CG17" i="22"/>
  <c r="BV14" i="22"/>
  <c r="BW14" i="22"/>
  <c r="BX14" i="22"/>
  <c r="BY14" i="22"/>
  <c r="BZ14" i="22"/>
  <c r="CA14" i="22"/>
  <c r="CB14" i="22"/>
  <c r="CC14" i="22"/>
  <c r="CD14" i="22"/>
  <c r="CE14" i="22"/>
  <c r="CF14" i="22"/>
  <c r="CG14" i="22"/>
  <c r="BV11" i="22"/>
  <c r="BW11" i="22"/>
  <c r="BX11" i="22"/>
  <c r="BY11" i="22"/>
  <c r="BZ11" i="22"/>
  <c r="CA11" i="22"/>
  <c r="CB11" i="22"/>
  <c r="CC11" i="22"/>
  <c r="CD11" i="22"/>
  <c r="CE11" i="22"/>
  <c r="CF11" i="22"/>
  <c r="CG11" i="22"/>
  <c r="BV8" i="22"/>
  <c r="BW8" i="22"/>
  <c r="BX8" i="22"/>
  <c r="BY8" i="22"/>
  <c r="BZ8" i="22"/>
  <c r="CA8" i="22"/>
  <c r="CB8" i="22"/>
  <c r="CC8" i="22"/>
  <c r="CD8" i="22"/>
  <c r="CE8" i="22"/>
  <c r="CF8" i="22"/>
  <c r="CG8" i="22"/>
  <c r="BV14" i="10"/>
  <c r="BV21" i="10" s="1"/>
  <c r="BU19" i="10"/>
  <c r="BV19" i="10"/>
  <c r="BW19" i="10"/>
  <c r="BX19" i="10"/>
  <c r="BY19" i="10"/>
  <c r="BZ19" i="10"/>
  <c r="CA19" i="10"/>
  <c r="CB19" i="10"/>
  <c r="CC19" i="10"/>
  <c r="CD19" i="10"/>
  <c r="CE19" i="10"/>
  <c r="CF19" i="10"/>
  <c r="BV7" i="10"/>
  <c r="BW7" i="10"/>
  <c r="BW14" i="10" s="1"/>
  <c r="BW21" i="10" s="1"/>
  <c r="BX7" i="10"/>
  <c r="BX14" i="10" s="1"/>
  <c r="BX21" i="10" s="1"/>
  <c r="BY7" i="10"/>
  <c r="BY14" i="10" s="1"/>
  <c r="BY21" i="10" s="1"/>
  <c r="BZ7" i="10"/>
  <c r="BZ14" i="10" s="1"/>
  <c r="CA7" i="10"/>
  <c r="CA14" i="10" s="1"/>
  <c r="CB7" i="10"/>
  <c r="CB14" i="10" s="1"/>
  <c r="CC7" i="10"/>
  <c r="CC14" i="10" s="1"/>
  <c r="CD7" i="10"/>
  <c r="CD14" i="10" s="1"/>
  <c r="CE7" i="10"/>
  <c r="CE14" i="10" s="1"/>
  <c r="CE21" i="10" s="1"/>
  <c r="CF7" i="10"/>
  <c r="CF14" i="10" s="1"/>
  <c r="CF21" i="10" s="1"/>
  <c r="BU7" i="10"/>
  <c r="BU14" i="10" s="1"/>
  <c r="CC21" i="10" l="1"/>
  <c r="CD21" i="10"/>
  <c r="K19" i="10"/>
  <c r="CA21" i="10"/>
  <c r="K7" i="10"/>
  <c r="BU21" i="10"/>
  <c r="K14" i="10"/>
  <c r="K16" i="13"/>
  <c r="CB21" i="10"/>
  <c r="BZ21" i="10"/>
  <c r="L23" i="22"/>
  <c r="L29" i="22"/>
  <c r="L21" i="21"/>
  <c r="L20" i="22"/>
  <c r="L11" i="22"/>
  <c r="L8" i="22"/>
  <c r="L14" i="22"/>
  <c r="L26" i="22"/>
  <c r="L17" i="22"/>
  <c r="E15" i="9"/>
  <c r="G15" i="9" s="1"/>
  <c r="E85" i="9"/>
  <c r="G85" i="9" s="1"/>
  <c r="E86" i="9"/>
  <c r="G86" i="9" s="1"/>
  <c r="E87" i="9"/>
  <c r="G87" i="9" s="1"/>
  <c r="E88" i="9"/>
  <c r="G88" i="9" s="1"/>
  <c r="E89" i="9"/>
  <c r="G89" i="9" s="1"/>
  <c r="E90" i="9"/>
  <c r="G90" i="9" s="1"/>
  <c r="E91" i="9"/>
  <c r="G91" i="9" s="1"/>
  <c r="E92" i="9"/>
  <c r="G92" i="9" s="1"/>
  <c r="E93" i="9"/>
  <c r="G93" i="9" s="1"/>
  <c r="E94" i="9"/>
  <c r="G94" i="9" s="1"/>
  <c r="E95" i="9"/>
  <c r="G95" i="9" s="1"/>
  <c r="E96" i="9"/>
  <c r="G96" i="9" s="1"/>
  <c r="K21" i="10" l="1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9" i="28"/>
  <c r="G38" i="28" l="1"/>
  <c r="G37" i="28"/>
  <c r="G39" i="28"/>
  <c r="AH26" i="28"/>
  <c r="AI26" i="28"/>
  <c r="AJ26" i="28"/>
  <c r="AK26" i="28"/>
  <c r="AL26" i="28"/>
  <c r="AM26" i="28"/>
  <c r="AN26" i="28"/>
  <c r="AO26" i="28"/>
  <c r="AP26" i="28"/>
  <c r="AQ26" i="28"/>
  <c r="AR26" i="28"/>
  <c r="AG26" i="28"/>
  <c r="AT26" i="28"/>
  <c r="AU26" i="28"/>
  <c r="AV26" i="28"/>
  <c r="AW26" i="28"/>
  <c r="AX26" i="28"/>
  <c r="AY26" i="28"/>
  <c r="AZ26" i="28"/>
  <c r="BA26" i="28"/>
  <c r="BB26" i="28"/>
  <c r="BC26" i="28"/>
  <c r="BD26" i="28"/>
  <c r="AS26" i="28"/>
  <c r="BV16" i="14" l="1"/>
  <c r="BW16" i="14"/>
  <c r="BX16" i="14"/>
  <c r="BY16" i="14"/>
  <c r="BZ16" i="14"/>
  <c r="CA16" i="14"/>
  <c r="CB16" i="14"/>
  <c r="CC16" i="14"/>
  <c r="CD16" i="14"/>
  <c r="CE16" i="14"/>
  <c r="CF16" i="14"/>
  <c r="BU16" i="14"/>
  <c r="H185" i="19" l="1"/>
  <c r="H184" i="19"/>
  <c r="H183" i="19"/>
  <c r="H182" i="19"/>
  <c r="H181" i="19"/>
  <c r="H180" i="19"/>
  <c r="H179" i="19"/>
  <c r="H178" i="19"/>
  <c r="H177" i="19"/>
  <c r="H176" i="19"/>
  <c r="H175" i="19"/>
  <c r="H174" i="19"/>
  <c r="H173" i="19"/>
  <c r="H172" i="19"/>
  <c r="H171" i="19"/>
  <c r="H170" i="19"/>
  <c r="H169" i="19"/>
  <c r="H168" i="19"/>
  <c r="H167" i="19"/>
  <c r="H166" i="19"/>
  <c r="H165" i="19"/>
  <c r="H164" i="19"/>
  <c r="H163" i="19"/>
  <c r="H162" i="19"/>
  <c r="H25" i="19"/>
  <c r="L22" i="21" l="1"/>
  <c r="L23" i="21" s="1"/>
  <c r="BW22" i="21"/>
  <c r="BW23" i="21" s="1"/>
  <c r="BX22" i="21"/>
  <c r="BX23" i="21" s="1"/>
  <c r="BY22" i="21"/>
  <c r="BY23" i="21" s="1"/>
  <c r="BZ22" i="21"/>
  <c r="BZ23" i="21" s="1"/>
  <c r="CA22" i="21"/>
  <c r="CA23" i="21" s="1"/>
  <c r="CB22" i="21"/>
  <c r="CB23" i="21" s="1"/>
  <c r="CC22" i="21"/>
  <c r="CC23" i="21" s="1"/>
  <c r="CD22" i="21"/>
  <c r="CD23" i="21" s="1"/>
  <c r="CE22" i="21"/>
  <c r="CE23" i="21" s="1"/>
  <c r="CF22" i="21"/>
  <c r="CF23" i="21" s="1"/>
  <c r="CG23" i="21"/>
  <c r="BV22" i="21"/>
  <c r="BV23" i="21" s="1"/>
  <c r="CG55" i="22"/>
  <c r="CG56" i="22" s="1"/>
  <c r="CF55" i="22"/>
  <c r="CF56" i="22" s="1"/>
  <c r="CE55" i="22"/>
  <c r="CE56" i="22" s="1"/>
  <c r="CD55" i="22"/>
  <c r="CD56" i="22" s="1"/>
  <c r="CC55" i="22"/>
  <c r="CC56" i="22" s="1"/>
  <c r="CB55" i="22"/>
  <c r="CB56" i="22" s="1"/>
  <c r="CA55" i="22"/>
  <c r="CA56" i="22" s="1"/>
  <c r="BZ55" i="22"/>
  <c r="BZ56" i="22" s="1"/>
  <c r="BY55" i="22"/>
  <c r="BY56" i="22" s="1"/>
  <c r="BX55" i="22"/>
  <c r="BW55" i="22"/>
  <c r="BW56" i="22" s="1"/>
  <c r="BV55" i="22"/>
  <c r="BV56" i="22" s="1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6" i="27"/>
  <c r="BX56" i="22" l="1"/>
  <c r="Y15" i="2"/>
  <c r="F7" i="28" l="1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37" i="28" s="1"/>
  <c r="F23" i="28"/>
  <c r="F25" i="28"/>
  <c r="F26" i="28"/>
  <c r="F27" i="28"/>
  <c r="F28" i="28"/>
  <c r="F29" i="28"/>
  <c r="F31" i="28"/>
  <c r="F32" i="28"/>
  <c r="F33" i="28"/>
  <c r="F34" i="28"/>
  <c r="AS6" i="28"/>
  <c r="AT6" i="28"/>
  <c r="AU6" i="28"/>
  <c r="AV6" i="28"/>
  <c r="AW6" i="28"/>
  <c r="AX6" i="28"/>
  <c r="AY6" i="28"/>
  <c r="AZ6" i="28"/>
  <c r="BA6" i="28"/>
  <c r="BB6" i="28"/>
  <c r="BC6" i="28"/>
  <c r="BD6" i="28"/>
  <c r="AS30" i="28"/>
  <c r="AT30" i="28"/>
  <c r="AU30" i="28"/>
  <c r="AV30" i="28"/>
  <c r="AW30" i="28"/>
  <c r="AX30" i="28"/>
  <c r="AY30" i="28"/>
  <c r="AZ30" i="28"/>
  <c r="BA30" i="28"/>
  <c r="BB30" i="28"/>
  <c r="BC30" i="28"/>
  <c r="BD30" i="28"/>
  <c r="AS24" i="28"/>
  <c r="AT24" i="28"/>
  <c r="AU24" i="28"/>
  <c r="AV24" i="28"/>
  <c r="AW24" i="28"/>
  <c r="AX24" i="28"/>
  <c r="AY24" i="28"/>
  <c r="AZ24" i="28"/>
  <c r="BA24" i="28"/>
  <c r="BB24" i="28"/>
  <c r="BC24" i="28"/>
  <c r="BD24" i="28"/>
  <c r="F38" i="28" l="1"/>
  <c r="AV35" i="28"/>
  <c r="BD35" i="28"/>
  <c r="F39" i="28"/>
  <c r="AW35" i="28"/>
  <c r="F30" i="28"/>
  <c r="F6" i="28"/>
  <c r="BC35" i="28"/>
  <c r="AU35" i="28"/>
  <c r="BB35" i="28"/>
  <c r="AT35" i="28"/>
  <c r="BA35" i="28"/>
  <c r="F24" i="28"/>
  <c r="AZ35" i="28"/>
  <c r="AY35" i="28"/>
  <c r="AX35" i="28"/>
  <c r="AS35" i="28"/>
  <c r="F35" i="28" l="1"/>
  <c r="BI16" i="14"/>
  <c r="BJ16" i="14"/>
  <c r="BK16" i="14"/>
  <c r="BL16" i="14"/>
  <c r="BM16" i="14"/>
  <c r="BN16" i="14"/>
  <c r="BO16" i="14"/>
  <c r="BP16" i="14"/>
  <c r="BQ16" i="14"/>
  <c r="BR16" i="14"/>
  <c r="BS16" i="14"/>
  <c r="BT16" i="14"/>
  <c r="BK55" i="22" l="1"/>
  <c r="BL55" i="22"/>
  <c r="BM55" i="22"/>
  <c r="BN55" i="22"/>
  <c r="BO55" i="22"/>
  <c r="BP55" i="22"/>
  <c r="BQ55" i="22"/>
  <c r="BR55" i="22"/>
  <c r="BS55" i="22"/>
  <c r="BT55" i="22"/>
  <c r="BU55" i="22"/>
  <c r="BJ55" i="22"/>
  <c r="J19" i="10" l="1"/>
  <c r="J14" i="10"/>
  <c r="BJ19" i="10"/>
  <c r="BK19" i="10"/>
  <c r="BL19" i="10"/>
  <c r="BM19" i="10"/>
  <c r="BN19" i="10"/>
  <c r="BO19" i="10"/>
  <c r="BP19" i="10"/>
  <c r="BQ19" i="10"/>
  <c r="BR19" i="10"/>
  <c r="BS19" i="10"/>
  <c r="BT19" i="10"/>
  <c r="BI19" i="10"/>
  <c r="BI14" i="10"/>
  <c r="BJ14" i="10"/>
  <c r="BK14" i="10"/>
  <c r="BL14" i="10"/>
  <c r="BM14" i="10"/>
  <c r="BN14" i="10"/>
  <c r="BO14" i="10"/>
  <c r="BP14" i="10"/>
  <c r="BQ14" i="10"/>
  <c r="BR14" i="10"/>
  <c r="BS14" i="10"/>
  <c r="BT14" i="10"/>
  <c r="E14" i="9" l="1"/>
  <c r="H23" i="19" l="1"/>
  <c r="H22" i="19"/>
  <c r="H136" i="19"/>
  <c r="BJ23" i="21"/>
  <c r="BK23" i="21"/>
  <c r="BL23" i="21"/>
  <c r="BM23" i="21"/>
  <c r="BN23" i="21"/>
  <c r="BO23" i="21"/>
  <c r="BP23" i="21"/>
  <c r="BQ23" i="21"/>
  <c r="BR23" i="21"/>
  <c r="BS23" i="21"/>
  <c r="BT23" i="21"/>
  <c r="BU23" i="21"/>
  <c r="BJ20" i="21"/>
  <c r="BK20" i="21"/>
  <c r="BL20" i="21"/>
  <c r="BM20" i="21"/>
  <c r="BN20" i="21"/>
  <c r="BO20" i="21"/>
  <c r="BP20" i="21"/>
  <c r="BQ20" i="21"/>
  <c r="BR20" i="21"/>
  <c r="BS20" i="21"/>
  <c r="BT20" i="21"/>
  <c r="BU20" i="21"/>
  <c r="BJ17" i="21"/>
  <c r="BK17" i="21"/>
  <c r="BL17" i="21"/>
  <c r="BM17" i="21"/>
  <c r="BN17" i="21"/>
  <c r="BO17" i="21"/>
  <c r="BP17" i="21"/>
  <c r="BQ17" i="21"/>
  <c r="BR17" i="21"/>
  <c r="BS17" i="21"/>
  <c r="BT17" i="21"/>
  <c r="BU17" i="21"/>
  <c r="BJ14" i="21"/>
  <c r="BK14" i="21"/>
  <c r="BL14" i="21"/>
  <c r="BM14" i="21"/>
  <c r="BN14" i="21"/>
  <c r="BO14" i="21"/>
  <c r="BP14" i="21"/>
  <c r="BQ14" i="21"/>
  <c r="BR14" i="21"/>
  <c r="BS14" i="21"/>
  <c r="BT14" i="21"/>
  <c r="BU14" i="21"/>
  <c r="BJ11" i="21"/>
  <c r="BK11" i="21"/>
  <c r="BL11" i="21"/>
  <c r="BM11" i="21"/>
  <c r="BN11" i="21"/>
  <c r="BO11" i="21"/>
  <c r="BP11" i="21"/>
  <c r="BQ11" i="21"/>
  <c r="BR11" i="21"/>
  <c r="BS11" i="21"/>
  <c r="BT11" i="21"/>
  <c r="BU11" i="21"/>
  <c r="BJ8" i="21"/>
  <c r="BK8" i="21"/>
  <c r="BL8" i="21"/>
  <c r="BM8" i="21"/>
  <c r="BN8" i="21"/>
  <c r="BO8" i="21"/>
  <c r="BP8" i="21"/>
  <c r="BQ8" i="21"/>
  <c r="BR8" i="21"/>
  <c r="BS8" i="21"/>
  <c r="BT8" i="21"/>
  <c r="BU8" i="21"/>
  <c r="BJ26" i="21"/>
  <c r="BK26" i="21"/>
  <c r="BL26" i="21"/>
  <c r="BM26" i="21"/>
  <c r="BN26" i="21"/>
  <c r="BO26" i="21"/>
  <c r="BP26" i="21"/>
  <c r="BQ26" i="21"/>
  <c r="BR26" i="21"/>
  <c r="BS26" i="21"/>
  <c r="BT26" i="21"/>
  <c r="BU26" i="21"/>
  <c r="BK54" i="22" l="1"/>
  <c r="BL54" i="22"/>
  <c r="BM54" i="22"/>
  <c r="BN54" i="22"/>
  <c r="BO54" i="22"/>
  <c r="BP54" i="22"/>
  <c r="BQ54" i="22"/>
  <c r="BR54" i="22"/>
  <c r="BS54" i="22"/>
  <c r="BT54" i="22"/>
  <c r="BU54" i="22"/>
  <c r="BU56" i="22" s="1"/>
  <c r="BJ54" i="22"/>
  <c r="BJ32" i="22"/>
  <c r="BK32" i="22"/>
  <c r="BL32" i="22"/>
  <c r="BM32" i="22"/>
  <c r="BN32" i="22"/>
  <c r="BO32" i="22"/>
  <c r="BP32" i="22"/>
  <c r="BQ32" i="22"/>
  <c r="BR32" i="22"/>
  <c r="BS32" i="22"/>
  <c r="BT32" i="22"/>
  <c r="BU32" i="22"/>
  <c r="BJ29" i="22"/>
  <c r="BK29" i="22"/>
  <c r="BL29" i="22"/>
  <c r="BM29" i="22"/>
  <c r="BN29" i="22"/>
  <c r="BO29" i="22"/>
  <c r="BP29" i="22"/>
  <c r="BQ29" i="22"/>
  <c r="BR29" i="22"/>
  <c r="BS29" i="22"/>
  <c r="BT29" i="22"/>
  <c r="BU29" i="22"/>
  <c r="BJ26" i="22"/>
  <c r="BK26" i="22"/>
  <c r="BL26" i="22"/>
  <c r="BM26" i="22"/>
  <c r="BN26" i="22"/>
  <c r="BO26" i="22"/>
  <c r="BP26" i="22"/>
  <c r="BQ26" i="22"/>
  <c r="BR26" i="22"/>
  <c r="BS26" i="22"/>
  <c r="BT26" i="22"/>
  <c r="BU26" i="22"/>
  <c r="BJ23" i="22"/>
  <c r="BK23" i="22"/>
  <c r="BL23" i="22"/>
  <c r="BM23" i="22"/>
  <c r="BN23" i="22"/>
  <c r="BO23" i="22"/>
  <c r="BP23" i="22"/>
  <c r="BQ23" i="22"/>
  <c r="BR23" i="22"/>
  <c r="BS23" i="22"/>
  <c r="BT23" i="22"/>
  <c r="BU23" i="22"/>
  <c r="BJ20" i="22"/>
  <c r="BK20" i="22"/>
  <c r="BL20" i="22"/>
  <c r="BM20" i="22"/>
  <c r="BN20" i="22"/>
  <c r="BO20" i="22"/>
  <c r="BP20" i="22"/>
  <c r="BQ20" i="22"/>
  <c r="BR20" i="22"/>
  <c r="BS20" i="22"/>
  <c r="BT20" i="22"/>
  <c r="BU20" i="22"/>
  <c r="BJ17" i="22"/>
  <c r="BK17" i="22"/>
  <c r="BL17" i="22"/>
  <c r="BM17" i="22"/>
  <c r="BN17" i="22"/>
  <c r="BO17" i="22"/>
  <c r="BP17" i="22"/>
  <c r="BQ17" i="22"/>
  <c r="BR17" i="22"/>
  <c r="BS17" i="22"/>
  <c r="BT17" i="22"/>
  <c r="BU17" i="22"/>
  <c r="BJ14" i="22"/>
  <c r="BK14" i="22"/>
  <c r="BL14" i="22"/>
  <c r="BM14" i="22"/>
  <c r="BN14" i="22"/>
  <c r="BO14" i="22"/>
  <c r="BP14" i="22"/>
  <c r="BQ14" i="22"/>
  <c r="BR14" i="22"/>
  <c r="BS14" i="22"/>
  <c r="BT14" i="22"/>
  <c r="BU14" i="22"/>
  <c r="BJ11" i="22"/>
  <c r="BK11" i="22"/>
  <c r="BL11" i="22"/>
  <c r="BM11" i="22"/>
  <c r="BN11" i="22"/>
  <c r="BO11" i="22"/>
  <c r="BP11" i="22"/>
  <c r="BQ11" i="22"/>
  <c r="BR11" i="22"/>
  <c r="BS11" i="22"/>
  <c r="BT11" i="22"/>
  <c r="BU11" i="22"/>
  <c r="BJ8" i="22"/>
  <c r="BK8" i="22"/>
  <c r="BL8" i="22"/>
  <c r="BM8" i="22"/>
  <c r="BN8" i="22"/>
  <c r="BO8" i="22"/>
  <c r="BP8" i="22"/>
  <c r="BQ8" i="22"/>
  <c r="BR8" i="22"/>
  <c r="BS8" i="22"/>
  <c r="BT8" i="22"/>
  <c r="BU8" i="22"/>
  <c r="BJ53" i="22"/>
  <c r="BK53" i="22"/>
  <c r="BL53" i="22"/>
  <c r="BM53" i="22"/>
  <c r="BN53" i="22"/>
  <c r="BO53" i="22"/>
  <c r="BP53" i="22"/>
  <c r="BQ53" i="22"/>
  <c r="BR53" i="22"/>
  <c r="BS53" i="22"/>
  <c r="BT53" i="22"/>
  <c r="BU53" i="22"/>
  <c r="BJ50" i="22"/>
  <c r="BK50" i="22"/>
  <c r="BL50" i="22"/>
  <c r="BM50" i="22"/>
  <c r="BN50" i="22"/>
  <c r="BO50" i="22"/>
  <c r="BP50" i="22"/>
  <c r="BQ50" i="22"/>
  <c r="BR50" i="22"/>
  <c r="BS50" i="22"/>
  <c r="BT50" i="22"/>
  <c r="BU50" i="22"/>
  <c r="BJ47" i="22"/>
  <c r="BK47" i="22"/>
  <c r="BL47" i="22"/>
  <c r="BM47" i="22"/>
  <c r="BN47" i="22"/>
  <c r="BO47" i="22"/>
  <c r="BP47" i="22"/>
  <c r="BQ47" i="22"/>
  <c r="BR47" i="22"/>
  <c r="BS47" i="22"/>
  <c r="BT47" i="22"/>
  <c r="BU47" i="22"/>
  <c r="BJ44" i="22"/>
  <c r="BK44" i="22"/>
  <c r="BL44" i="22"/>
  <c r="BM44" i="22"/>
  <c r="BN44" i="22"/>
  <c r="BO44" i="22"/>
  <c r="BP44" i="22"/>
  <c r="BQ44" i="22"/>
  <c r="BR44" i="22"/>
  <c r="BS44" i="22"/>
  <c r="BT44" i="22"/>
  <c r="BU44" i="22"/>
  <c r="BJ41" i="22"/>
  <c r="BK41" i="22"/>
  <c r="BL41" i="22"/>
  <c r="BM41" i="22"/>
  <c r="BN41" i="22"/>
  <c r="BO41" i="22"/>
  <c r="BP41" i="22"/>
  <c r="BQ41" i="22"/>
  <c r="BR41" i="22"/>
  <c r="BS41" i="22"/>
  <c r="BT41" i="22"/>
  <c r="BU41" i="22"/>
  <c r="BJ38" i="22"/>
  <c r="BK38" i="22"/>
  <c r="BL38" i="22"/>
  <c r="BM38" i="22"/>
  <c r="BN38" i="22"/>
  <c r="BO38" i="22"/>
  <c r="BP38" i="22"/>
  <c r="BQ38" i="22"/>
  <c r="BR38" i="22"/>
  <c r="BS38" i="22"/>
  <c r="BT38" i="22"/>
  <c r="BU38" i="22"/>
  <c r="BJ35" i="22"/>
  <c r="BK35" i="22"/>
  <c r="BL35" i="22"/>
  <c r="BM35" i="22"/>
  <c r="BN35" i="22"/>
  <c r="BO35" i="22"/>
  <c r="BP35" i="22"/>
  <c r="BQ35" i="22"/>
  <c r="BR35" i="22"/>
  <c r="BS35" i="22"/>
  <c r="BT35" i="22"/>
  <c r="BU35" i="22"/>
  <c r="BP56" i="22" l="1"/>
  <c r="BO56" i="22"/>
  <c r="BN56" i="22"/>
  <c r="BL56" i="22"/>
  <c r="BK56" i="22"/>
  <c r="BJ56" i="22"/>
  <c r="BM56" i="22"/>
  <c r="BT56" i="22"/>
  <c r="BS56" i="22"/>
  <c r="BQ56" i="22"/>
  <c r="BR56" i="22"/>
  <c r="E72" i="9"/>
  <c r="G72" i="9" s="1"/>
  <c r="E73" i="9"/>
  <c r="G73" i="9" s="1"/>
  <c r="E74" i="9"/>
  <c r="G74" i="9" s="1"/>
  <c r="E75" i="9"/>
  <c r="G75" i="9" s="1"/>
  <c r="E76" i="9"/>
  <c r="G76" i="9" s="1"/>
  <c r="E77" i="9"/>
  <c r="G77" i="9" s="1"/>
  <c r="E78" i="9"/>
  <c r="G78" i="9" s="1"/>
  <c r="E79" i="9"/>
  <c r="G79" i="9" s="1"/>
  <c r="E80" i="9"/>
  <c r="G80" i="9" s="1"/>
  <c r="E81" i="9"/>
  <c r="G81" i="9" s="1"/>
  <c r="E82" i="9"/>
  <c r="G82" i="9" s="1"/>
  <c r="E83" i="9"/>
  <c r="G83" i="9" s="1"/>
  <c r="G14" i="9"/>
  <c r="E12" i="9"/>
  <c r="E11" i="9"/>
  <c r="E9" i="9"/>
  <c r="E10" i="9"/>
  <c r="AG10" i="28"/>
  <c r="AR16" i="28"/>
  <c r="H138" i="19" l="1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37" i="19"/>
  <c r="E7" i="28" l="1"/>
  <c r="E8" i="28"/>
  <c r="E9" i="28"/>
  <c r="E10" i="28"/>
  <c r="E11" i="28"/>
  <c r="E12" i="28"/>
  <c r="E14" i="28"/>
  <c r="E15" i="28"/>
  <c r="E17" i="28"/>
  <c r="E19" i="28"/>
  <c r="E20" i="28"/>
  <c r="E22" i="28"/>
  <c r="E23" i="28"/>
  <c r="E25" i="28"/>
  <c r="E27" i="28"/>
  <c r="E28" i="28"/>
  <c r="E29" i="28"/>
  <c r="E31" i="28"/>
  <c r="E32" i="28"/>
  <c r="E33" i="28"/>
  <c r="E34" i="28"/>
  <c r="I16" i="14"/>
  <c r="D20" i="19"/>
  <c r="E20" i="19"/>
  <c r="F20" i="19"/>
  <c r="G20" i="19"/>
  <c r="D21" i="19"/>
  <c r="E21" i="19"/>
  <c r="F21" i="19"/>
  <c r="G21" i="19"/>
  <c r="C21" i="19"/>
  <c r="C20" i="19"/>
  <c r="C25" i="21"/>
  <c r="C24" i="21"/>
  <c r="J21" i="21"/>
  <c r="J22" i="21"/>
  <c r="J7" i="22"/>
  <c r="J25" i="21" s="1"/>
  <c r="J9" i="22"/>
  <c r="J10" i="22"/>
  <c r="J12" i="22"/>
  <c r="J13" i="22"/>
  <c r="J15" i="22"/>
  <c r="J16" i="22"/>
  <c r="J18" i="22"/>
  <c r="J19" i="22"/>
  <c r="J21" i="22"/>
  <c r="J22" i="22"/>
  <c r="J24" i="22"/>
  <c r="J25" i="22"/>
  <c r="J27" i="22"/>
  <c r="J28" i="22"/>
  <c r="J6" i="22"/>
  <c r="J24" i="21" s="1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6" i="27"/>
  <c r="BF13" i="10"/>
  <c r="BC13" i="10"/>
  <c r="AX14" i="10"/>
  <c r="AY14" i="10"/>
  <c r="AZ14" i="10"/>
  <c r="BA14" i="10"/>
  <c r="BB14" i="10"/>
  <c r="BD14" i="10"/>
  <c r="BE14" i="10"/>
  <c r="BG14" i="10"/>
  <c r="BH14" i="10"/>
  <c r="AW14" i="10"/>
  <c r="I8" i="10"/>
  <c r="I9" i="10"/>
  <c r="I10" i="10"/>
  <c r="I11" i="10"/>
  <c r="I12" i="10"/>
  <c r="I17" i="10"/>
  <c r="I18" i="10"/>
  <c r="I19" i="10"/>
  <c r="I21" i="10"/>
  <c r="I7" i="10"/>
  <c r="D61" i="11"/>
  <c r="E61" i="11"/>
  <c r="F61" i="11"/>
  <c r="G61" i="11"/>
  <c r="H61" i="11"/>
  <c r="I61" i="11"/>
  <c r="J61" i="11"/>
  <c r="K61" i="11"/>
  <c r="L61" i="11"/>
  <c r="M61" i="11"/>
  <c r="N61" i="11"/>
  <c r="O61" i="11"/>
  <c r="P61" i="11"/>
  <c r="Q61" i="11"/>
  <c r="R61" i="11"/>
  <c r="S61" i="11"/>
  <c r="T61" i="11"/>
  <c r="U61" i="11"/>
  <c r="V61" i="11"/>
  <c r="W61" i="11"/>
  <c r="X61" i="11"/>
  <c r="D62" i="11"/>
  <c r="E62" i="11"/>
  <c r="F62" i="11"/>
  <c r="G62" i="11"/>
  <c r="H62" i="11"/>
  <c r="I62" i="11"/>
  <c r="J62" i="11"/>
  <c r="K62" i="11"/>
  <c r="L62" i="11"/>
  <c r="M62" i="11"/>
  <c r="N62" i="11"/>
  <c r="O62" i="11"/>
  <c r="P62" i="11"/>
  <c r="Q62" i="11"/>
  <c r="R62" i="11"/>
  <c r="S62" i="11"/>
  <c r="T62" i="11"/>
  <c r="U62" i="11"/>
  <c r="V62" i="11"/>
  <c r="W62" i="11"/>
  <c r="X62" i="11"/>
  <c r="D63" i="11"/>
  <c r="E63" i="11"/>
  <c r="F63" i="11"/>
  <c r="G63" i="11"/>
  <c r="H63" i="11"/>
  <c r="I63" i="11"/>
  <c r="J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W63" i="11"/>
  <c r="X63" i="11"/>
  <c r="D64" i="11"/>
  <c r="E64" i="11"/>
  <c r="F64" i="11"/>
  <c r="G64" i="11"/>
  <c r="H64" i="11"/>
  <c r="I64" i="11"/>
  <c r="J64" i="11"/>
  <c r="K64" i="11"/>
  <c r="L64" i="11"/>
  <c r="M64" i="11"/>
  <c r="N64" i="11"/>
  <c r="O64" i="11"/>
  <c r="P64" i="11"/>
  <c r="Q64" i="11"/>
  <c r="R64" i="11"/>
  <c r="S64" i="11"/>
  <c r="T64" i="11"/>
  <c r="U64" i="11"/>
  <c r="V64" i="11"/>
  <c r="W64" i="11"/>
  <c r="X64" i="11"/>
  <c r="D65" i="11"/>
  <c r="E65" i="11"/>
  <c r="F65" i="11"/>
  <c r="G65" i="11"/>
  <c r="H65" i="11"/>
  <c r="I65" i="11"/>
  <c r="J65" i="11"/>
  <c r="K65" i="11"/>
  <c r="L65" i="11"/>
  <c r="M65" i="11"/>
  <c r="N65" i="11"/>
  <c r="O65" i="11"/>
  <c r="P65" i="11"/>
  <c r="Q65" i="11"/>
  <c r="R65" i="11"/>
  <c r="S65" i="11"/>
  <c r="T65" i="11"/>
  <c r="U65" i="11"/>
  <c r="V65" i="11"/>
  <c r="W65" i="11"/>
  <c r="X65" i="11"/>
  <c r="D66" i="11"/>
  <c r="E66" i="11"/>
  <c r="F66" i="11"/>
  <c r="G66" i="11"/>
  <c r="H66" i="11"/>
  <c r="I66" i="11"/>
  <c r="J66" i="11"/>
  <c r="K66" i="11"/>
  <c r="L66" i="11"/>
  <c r="M66" i="11"/>
  <c r="N66" i="11"/>
  <c r="O66" i="11"/>
  <c r="P66" i="11"/>
  <c r="Q66" i="11"/>
  <c r="R66" i="11"/>
  <c r="S66" i="11"/>
  <c r="T66" i="11"/>
  <c r="U66" i="11"/>
  <c r="V66" i="11"/>
  <c r="W66" i="11"/>
  <c r="X66" i="11"/>
  <c r="D67" i="11"/>
  <c r="E67" i="11"/>
  <c r="F67" i="11"/>
  <c r="G67" i="11"/>
  <c r="H67" i="11"/>
  <c r="I67" i="11"/>
  <c r="J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D68" i="11"/>
  <c r="E68" i="11"/>
  <c r="F68" i="11"/>
  <c r="G68" i="11"/>
  <c r="H68" i="11"/>
  <c r="I68" i="11"/>
  <c r="J68" i="11"/>
  <c r="K68" i="11"/>
  <c r="L68" i="11"/>
  <c r="M68" i="11"/>
  <c r="N68" i="11"/>
  <c r="O68" i="11"/>
  <c r="P68" i="11"/>
  <c r="Q68" i="11"/>
  <c r="R68" i="11"/>
  <c r="S68" i="11"/>
  <c r="T68" i="11"/>
  <c r="U68" i="11"/>
  <c r="V68" i="11"/>
  <c r="W68" i="11"/>
  <c r="X68" i="11"/>
  <c r="D69" i="11"/>
  <c r="E69" i="11"/>
  <c r="F69" i="11"/>
  <c r="G69" i="11"/>
  <c r="H69" i="11"/>
  <c r="I69" i="11"/>
  <c r="J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X69" i="11"/>
  <c r="D70" i="11"/>
  <c r="E70" i="11"/>
  <c r="F70" i="11"/>
  <c r="G70" i="11"/>
  <c r="H70" i="11"/>
  <c r="I70" i="11"/>
  <c r="J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X70" i="11"/>
  <c r="D71" i="11"/>
  <c r="E71" i="11"/>
  <c r="F71" i="11"/>
  <c r="G71" i="11"/>
  <c r="H71" i="11"/>
  <c r="I71" i="11"/>
  <c r="J71" i="11"/>
  <c r="K71" i="11"/>
  <c r="L71" i="11"/>
  <c r="M71" i="11"/>
  <c r="N71" i="11"/>
  <c r="O71" i="11"/>
  <c r="P71" i="11"/>
  <c r="Q71" i="11"/>
  <c r="R71" i="11"/>
  <c r="S71" i="11"/>
  <c r="T71" i="11"/>
  <c r="U71" i="11"/>
  <c r="V71" i="11"/>
  <c r="W71" i="11"/>
  <c r="X71" i="11"/>
  <c r="D72" i="11"/>
  <c r="E72" i="11"/>
  <c r="F72" i="11"/>
  <c r="G72" i="11"/>
  <c r="H72" i="11"/>
  <c r="I72" i="11"/>
  <c r="J72" i="11"/>
  <c r="K72" i="11"/>
  <c r="L72" i="11"/>
  <c r="M72" i="11"/>
  <c r="N72" i="11"/>
  <c r="O72" i="11"/>
  <c r="P72" i="11"/>
  <c r="Q72" i="11"/>
  <c r="R72" i="11"/>
  <c r="S72" i="11"/>
  <c r="T72" i="11"/>
  <c r="U72" i="11"/>
  <c r="V72" i="11"/>
  <c r="W72" i="11"/>
  <c r="X72" i="11"/>
  <c r="C62" i="11"/>
  <c r="C63" i="11"/>
  <c r="C64" i="11"/>
  <c r="C65" i="11"/>
  <c r="C66" i="11"/>
  <c r="C67" i="11"/>
  <c r="C68" i="11"/>
  <c r="C69" i="11"/>
  <c r="C70" i="11"/>
  <c r="C71" i="11"/>
  <c r="C72" i="11"/>
  <c r="C61" i="11"/>
  <c r="E60" i="9"/>
  <c r="G60" i="9" s="1"/>
  <c r="E61" i="9"/>
  <c r="G61" i="9" s="1"/>
  <c r="E62" i="9"/>
  <c r="G62" i="9" s="1"/>
  <c r="E63" i="9"/>
  <c r="G63" i="9" s="1"/>
  <c r="E64" i="9"/>
  <c r="G64" i="9" s="1"/>
  <c r="E65" i="9"/>
  <c r="G65" i="9" s="1"/>
  <c r="E66" i="9"/>
  <c r="G66" i="9" s="1"/>
  <c r="E67" i="9"/>
  <c r="G67" i="9" s="1"/>
  <c r="E68" i="9"/>
  <c r="G68" i="9" s="1"/>
  <c r="E69" i="9"/>
  <c r="G69" i="9" s="1"/>
  <c r="E70" i="9"/>
  <c r="G70" i="9" s="1"/>
  <c r="E59" i="9"/>
  <c r="G59" i="9" s="1"/>
  <c r="Y61" i="25"/>
  <c r="Y62" i="11" s="1"/>
  <c r="Y62" i="25"/>
  <c r="Y63" i="11" s="1"/>
  <c r="Y63" i="25"/>
  <c r="Y64" i="11" s="1"/>
  <c r="Y64" i="25"/>
  <c r="Y65" i="11" s="1"/>
  <c r="Y65" i="25"/>
  <c r="Y66" i="11" s="1"/>
  <c r="Y66" i="25"/>
  <c r="Y67" i="11" s="1"/>
  <c r="Y67" i="25"/>
  <c r="Y68" i="11" s="1"/>
  <c r="Y68" i="25"/>
  <c r="Y69" i="11" s="1"/>
  <c r="Y69" i="25"/>
  <c r="Y70" i="11" s="1"/>
  <c r="Y70" i="25"/>
  <c r="Y71" i="11" s="1"/>
  <c r="Y71" i="25"/>
  <c r="Y72" i="11" s="1"/>
  <c r="Y60" i="25"/>
  <c r="Y61" i="11" s="1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AR30" i="28"/>
  <c r="AQ30" i="28"/>
  <c r="AP30" i="28"/>
  <c r="AO30" i="28"/>
  <c r="AN30" i="28"/>
  <c r="AM30" i="28"/>
  <c r="AL30" i="28"/>
  <c r="AK30" i="28"/>
  <c r="AJ30" i="28"/>
  <c r="AI30" i="28"/>
  <c r="AH30" i="28"/>
  <c r="AG30" i="28"/>
  <c r="AR24" i="28"/>
  <c r="AQ24" i="28"/>
  <c r="AO24" i="28"/>
  <c r="AN24" i="28"/>
  <c r="AM24" i="28"/>
  <c r="AL24" i="28"/>
  <c r="AK24" i="28"/>
  <c r="AJ24" i="28"/>
  <c r="AI24" i="28"/>
  <c r="AG24" i="28"/>
  <c r="AP24" i="28"/>
  <c r="AH24" i="28"/>
  <c r="AR21" i="28"/>
  <c r="AQ21" i="28"/>
  <c r="AP21" i="28"/>
  <c r="AO21" i="28"/>
  <c r="AN21" i="28"/>
  <c r="AM21" i="28"/>
  <c r="AL21" i="28"/>
  <c r="AK21" i="28"/>
  <c r="AJ21" i="28"/>
  <c r="AI21" i="28"/>
  <c r="AH21" i="28"/>
  <c r="AG21" i="28"/>
  <c r="AQ18" i="28"/>
  <c r="AQ16" i="28" s="1"/>
  <c r="AP18" i="28"/>
  <c r="AP16" i="28" s="1"/>
  <c r="AO18" i="28"/>
  <c r="AO16" i="28" s="1"/>
  <c r="AN18" i="28"/>
  <c r="AN16" i="28" s="1"/>
  <c r="AM18" i="28"/>
  <c r="AM16" i="28" s="1"/>
  <c r="AL18" i="28"/>
  <c r="AL16" i="28" s="1"/>
  <c r="AK18" i="28"/>
  <c r="AK16" i="28" s="1"/>
  <c r="AJ18" i="28"/>
  <c r="AJ16" i="28" s="1"/>
  <c r="AI18" i="28"/>
  <c r="AI16" i="28" s="1"/>
  <c r="AH18" i="28"/>
  <c r="AH16" i="28" s="1"/>
  <c r="AG18" i="28"/>
  <c r="AG16" i="28" s="1"/>
  <c r="AQ13" i="28"/>
  <c r="AP13" i="28"/>
  <c r="AO13" i="28"/>
  <c r="AN13" i="28"/>
  <c r="AM13" i="28"/>
  <c r="AL13" i="28"/>
  <c r="AK13" i="28"/>
  <c r="AJ13" i="28"/>
  <c r="AI13" i="28"/>
  <c r="AH13" i="28"/>
  <c r="AG13" i="28"/>
  <c r="AR6" i="28"/>
  <c r="AQ6" i="28"/>
  <c r="AP6" i="28"/>
  <c r="AO6" i="28"/>
  <c r="AN6" i="28"/>
  <c r="AM6" i="28"/>
  <c r="AL6" i="28"/>
  <c r="AK6" i="28"/>
  <c r="AJ6" i="28"/>
  <c r="AI6" i="28"/>
  <c r="AH6" i="28"/>
  <c r="AG6" i="28"/>
  <c r="H133" i="19"/>
  <c r="H132" i="19"/>
  <c r="H131" i="19"/>
  <c r="H130" i="19"/>
  <c r="H129" i="19"/>
  <c r="H128" i="19"/>
  <c r="H127" i="19"/>
  <c r="H126" i="19"/>
  <c r="H125" i="19"/>
  <c r="H124" i="19"/>
  <c r="H123" i="19"/>
  <c r="H122" i="19"/>
  <c r="H121" i="19"/>
  <c r="H120" i="19"/>
  <c r="H119" i="19"/>
  <c r="H118" i="19"/>
  <c r="H117" i="19"/>
  <c r="H116" i="19"/>
  <c r="H115" i="19"/>
  <c r="H114" i="19"/>
  <c r="H113" i="19"/>
  <c r="H112" i="19"/>
  <c r="H111" i="19"/>
  <c r="H110" i="19"/>
  <c r="BI26" i="21"/>
  <c r="BH26" i="21"/>
  <c r="BG26" i="21"/>
  <c r="BF26" i="21"/>
  <c r="BE26" i="21"/>
  <c r="BD26" i="21"/>
  <c r="BC26" i="21"/>
  <c r="BB26" i="21"/>
  <c r="BA26" i="21"/>
  <c r="AZ26" i="21"/>
  <c r="AY26" i="21"/>
  <c r="AX26" i="21"/>
  <c r="BI23" i="21"/>
  <c r="BH23" i="21"/>
  <c r="BG23" i="21"/>
  <c r="BF23" i="21"/>
  <c r="BE23" i="21"/>
  <c r="BD23" i="21"/>
  <c r="BC23" i="21"/>
  <c r="BB23" i="21"/>
  <c r="BA23" i="21"/>
  <c r="AZ23" i="21"/>
  <c r="AY23" i="21"/>
  <c r="AX23" i="21"/>
  <c r="BI20" i="21"/>
  <c r="BH20" i="21"/>
  <c r="BG20" i="21"/>
  <c r="BF20" i="21"/>
  <c r="BE20" i="21"/>
  <c r="BD20" i="21"/>
  <c r="BC20" i="21"/>
  <c r="BB20" i="21"/>
  <c r="BA20" i="21"/>
  <c r="AZ20" i="21"/>
  <c r="AY20" i="21"/>
  <c r="AX20" i="21"/>
  <c r="BI17" i="21"/>
  <c r="BH17" i="21"/>
  <c r="BG17" i="21"/>
  <c r="BF17" i="21"/>
  <c r="BE17" i="21"/>
  <c r="BD17" i="21"/>
  <c r="BC17" i="21"/>
  <c r="BB17" i="21"/>
  <c r="BA17" i="21"/>
  <c r="AZ17" i="21"/>
  <c r="AY17" i="21"/>
  <c r="AX17" i="21"/>
  <c r="BI14" i="21"/>
  <c r="BH14" i="21"/>
  <c r="BG14" i="21"/>
  <c r="BF14" i="21"/>
  <c r="BE14" i="21"/>
  <c r="BD14" i="21"/>
  <c r="BC14" i="21"/>
  <c r="BB14" i="21"/>
  <c r="BA14" i="21"/>
  <c r="AZ14" i="21"/>
  <c r="AY14" i="21"/>
  <c r="AX14" i="21"/>
  <c r="BI11" i="21"/>
  <c r="BH11" i="21"/>
  <c r="BG11" i="21"/>
  <c r="BF11" i="21"/>
  <c r="BE11" i="21"/>
  <c r="BD11" i="21"/>
  <c r="BC11" i="21"/>
  <c r="BB11" i="21"/>
  <c r="BA11" i="21"/>
  <c r="AZ11" i="21"/>
  <c r="AY11" i="21"/>
  <c r="AX11" i="21"/>
  <c r="BI8" i="21"/>
  <c r="BH8" i="21"/>
  <c r="BG8" i="21"/>
  <c r="BF8" i="21"/>
  <c r="BE8" i="21"/>
  <c r="BD8" i="21"/>
  <c r="BC8" i="21"/>
  <c r="BB8" i="21"/>
  <c r="BA8" i="21"/>
  <c r="AZ8" i="21"/>
  <c r="AY8" i="21"/>
  <c r="AX8" i="21"/>
  <c r="BI56" i="22"/>
  <c r="BH56" i="22"/>
  <c r="BG56" i="22"/>
  <c r="BF56" i="22"/>
  <c r="BE56" i="22"/>
  <c r="BD56" i="22"/>
  <c r="BC56" i="22"/>
  <c r="BB56" i="22"/>
  <c r="BA56" i="22"/>
  <c r="AZ56" i="22"/>
  <c r="AY56" i="22"/>
  <c r="AX56" i="22"/>
  <c r="BI53" i="22"/>
  <c r="BH53" i="22"/>
  <c r="BG53" i="22"/>
  <c r="BF53" i="22"/>
  <c r="BE53" i="22"/>
  <c r="BD53" i="22"/>
  <c r="BC53" i="22"/>
  <c r="BB53" i="22"/>
  <c r="BA53" i="22"/>
  <c r="AZ53" i="22"/>
  <c r="AY53" i="22"/>
  <c r="AX53" i="22"/>
  <c r="BI50" i="22"/>
  <c r="BH50" i="22"/>
  <c r="BG50" i="22"/>
  <c r="BF50" i="22"/>
  <c r="BE50" i="22"/>
  <c r="BD50" i="22"/>
  <c r="BC50" i="22"/>
  <c r="BB50" i="22"/>
  <c r="BA50" i="22"/>
  <c r="AZ50" i="22"/>
  <c r="AY50" i="22"/>
  <c r="AX50" i="22"/>
  <c r="BI47" i="22"/>
  <c r="BH47" i="22"/>
  <c r="BG47" i="22"/>
  <c r="BF47" i="22"/>
  <c r="BE47" i="22"/>
  <c r="BD47" i="22"/>
  <c r="BC47" i="22"/>
  <c r="BB47" i="22"/>
  <c r="BA47" i="22"/>
  <c r="AZ47" i="22"/>
  <c r="AY47" i="22"/>
  <c r="AX47" i="22"/>
  <c r="BI44" i="22"/>
  <c r="BH44" i="22"/>
  <c r="BG44" i="22"/>
  <c r="BF44" i="22"/>
  <c r="BE44" i="22"/>
  <c r="BD44" i="22"/>
  <c r="BC44" i="22"/>
  <c r="BB44" i="22"/>
  <c r="BA44" i="22"/>
  <c r="AZ44" i="22"/>
  <c r="AY44" i="22"/>
  <c r="AX44" i="22"/>
  <c r="BI41" i="22"/>
  <c r="BH41" i="22"/>
  <c r="BG41" i="22"/>
  <c r="BF41" i="22"/>
  <c r="BE41" i="22"/>
  <c r="BD41" i="22"/>
  <c r="BC41" i="22"/>
  <c r="BB41" i="22"/>
  <c r="BA41" i="22"/>
  <c r="AZ41" i="22"/>
  <c r="AY41" i="22"/>
  <c r="AX41" i="22"/>
  <c r="BI38" i="22"/>
  <c r="BH38" i="22"/>
  <c r="BG38" i="22"/>
  <c r="BF38" i="22"/>
  <c r="BE38" i="22"/>
  <c r="BD38" i="22"/>
  <c r="BC38" i="22"/>
  <c r="BB38" i="22"/>
  <c r="BA38" i="22"/>
  <c r="AZ38" i="22"/>
  <c r="AY38" i="22"/>
  <c r="AX38" i="22"/>
  <c r="BI35" i="22"/>
  <c r="BH35" i="22"/>
  <c r="BG35" i="22"/>
  <c r="BF35" i="22"/>
  <c r="BE35" i="22"/>
  <c r="BD35" i="22"/>
  <c r="BC35" i="22"/>
  <c r="BB35" i="22"/>
  <c r="BA35" i="22"/>
  <c r="AZ35" i="22"/>
  <c r="AY35" i="22"/>
  <c r="AX35" i="22"/>
  <c r="BI32" i="22"/>
  <c r="BH32" i="22"/>
  <c r="BG32" i="22"/>
  <c r="BF32" i="22"/>
  <c r="BE32" i="22"/>
  <c r="BD32" i="22"/>
  <c r="BC32" i="22"/>
  <c r="BB32" i="22"/>
  <c r="BA32" i="22"/>
  <c r="AZ32" i="22"/>
  <c r="AY32" i="22"/>
  <c r="AX32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BI26" i="22"/>
  <c r="BH26" i="22"/>
  <c r="BG26" i="22"/>
  <c r="BF26" i="22"/>
  <c r="BE26" i="22"/>
  <c r="BD26" i="22"/>
  <c r="BC26" i="22"/>
  <c r="BB26" i="22"/>
  <c r="BA26" i="22"/>
  <c r="AZ26" i="22"/>
  <c r="AY26" i="22"/>
  <c r="AX26" i="22"/>
  <c r="BI23" i="22"/>
  <c r="BH23" i="22"/>
  <c r="BG23" i="22"/>
  <c r="BF23" i="22"/>
  <c r="BE23" i="22"/>
  <c r="BD23" i="22"/>
  <c r="BC23" i="22"/>
  <c r="BB23" i="22"/>
  <c r="BA23" i="22"/>
  <c r="AZ23" i="22"/>
  <c r="AY23" i="22"/>
  <c r="AX23" i="22"/>
  <c r="BI20" i="22"/>
  <c r="BH20" i="22"/>
  <c r="BG20" i="22"/>
  <c r="BF20" i="22"/>
  <c r="BE20" i="22"/>
  <c r="BD20" i="22"/>
  <c r="BC20" i="22"/>
  <c r="BB20" i="22"/>
  <c r="BA20" i="22"/>
  <c r="AZ20" i="22"/>
  <c r="AY20" i="22"/>
  <c r="AX20" i="22"/>
  <c r="BI17" i="22"/>
  <c r="BH17" i="22"/>
  <c r="BG17" i="22"/>
  <c r="BF17" i="22"/>
  <c r="BE17" i="22"/>
  <c r="BD17" i="22"/>
  <c r="BC17" i="22"/>
  <c r="BB17" i="22"/>
  <c r="BA17" i="22"/>
  <c r="AZ17" i="22"/>
  <c r="AY17" i="22"/>
  <c r="AX17" i="22"/>
  <c r="BI14" i="22"/>
  <c r="BH14" i="22"/>
  <c r="BG14" i="22"/>
  <c r="BF14" i="22"/>
  <c r="BE14" i="22"/>
  <c r="BD14" i="22"/>
  <c r="BC14" i="22"/>
  <c r="BB14" i="22"/>
  <c r="BA14" i="22"/>
  <c r="AZ14" i="22"/>
  <c r="AY14" i="22"/>
  <c r="AX14" i="22"/>
  <c r="BI11" i="22"/>
  <c r="BH11" i="22"/>
  <c r="BG11" i="22"/>
  <c r="BF11" i="22"/>
  <c r="BE11" i="22"/>
  <c r="BD11" i="22"/>
  <c r="BC11" i="22"/>
  <c r="BB11" i="22"/>
  <c r="BA11" i="22"/>
  <c r="AZ11" i="22"/>
  <c r="AY11" i="22"/>
  <c r="AX11" i="22"/>
  <c r="BI8" i="22"/>
  <c r="BH8" i="22"/>
  <c r="BG8" i="22"/>
  <c r="BF8" i="22"/>
  <c r="BE8" i="22"/>
  <c r="BD8" i="22"/>
  <c r="BC8" i="22"/>
  <c r="BB8" i="22"/>
  <c r="BA8" i="22"/>
  <c r="AZ8" i="22"/>
  <c r="AY8" i="22"/>
  <c r="AX8" i="22"/>
  <c r="D14" i="25"/>
  <c r="E14" i="25"/>
  <c r="F14" i="25"/>
  <c r="G14" i="25"/>
  <c r="H14" i="25"/>
  <c r="I14" i="25"/>
  <c r="J14" i="25"/>
  <c r="K14" i="25"/>
  <c r="L14" i="25"/>
  <c r="M14" i="25"/>
  <c r="N14" i="25"/>
  <c r="O14" i="25"/>
  <c r="P14" i="25"/>
  <c r="Q14" i="25"/>
  <c r="R14" i="25"/>
  <c r="S14" i="25"/>
  <c r="T14" i="25"/>
  <c r="U14" i="25"/>
  <c r="V14" i="25"/>
  <c r="W14" i="25"/>
  <c r="X14" i="25"/>
  <c r="C14" i="25"/>
  <c r="D13" i="9"/>
  <c r="C13" i="9"/>
  <c r="E13" i="9" s="1"/>
  <c r="C14" i="3"/>
  <c r="F13" i="9"/>
  <c r="Y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C14" i="2"/>
  <c r="E37" i="28" l="1"/>
  <c r="E39" i="28"/>
  <c r="E38" i="28"/>
  <c r="J26" i="21"/>
  <c r="E30" i="28"/>
  <c r="E21" i="28"/>
  <c r="E13" i="28"/>
  <c r="J14" i="22"/>
  <c r="J20" i="22"/>
  <c r="J17" i="22"/>
  <c r="J23" i="22"/>
  <c r="H20" i="19"/>
  <c r="E24" i="28"/>
  <c r="J23" i="21"/>
  <c r="AO35" i="28"/>
  <c r="H21" i="19"/>
  <c r="E6" i="28"/>
  <c r="AP35" i="28"/>
  <c r="J8" i="22"/>
  <c r="AG35" i="28"/>
  <c r="AQ35" i="28"/>
  <c r="E18" i="28"/>
  <c r="E26" i="28"/>
  <c r="G13" i="9"/>
  <c r="C15" i="11"/>
  <c r="S15" i="11"/>
  <c r="K15" i="11"/>
  <c r="Y15" i="11"/>
  <c r="Q15" i="11"/>
  <c r="I15" i="11"/>
  <c r="W15" i="11"/>
  <c r="O15" i="11"/>
  <c r="G15" i="11"/>
  <c r="T15" i="11"/>
  <c r="L15" i="11"/>
  <c r="D15" i="11"/>
  <c r="V15" i="11"/>
  <c r="N15" i="11"/>
  <c r="F15" i="11"/>
  <c r="U15" i="11"/>
  <c r="M15" i="11"/>
  <c r="E15" i="11"/>
  <c r="R15" i="11"/>
  <c r="J15" i="11"/>
  <c r="X15" i="11"/>
  <c r="P15" i="11"/>
  <c r="H15" i="11"/>
  <c r="E16" i="28"/>
  <c r="AI35" i="28"/>
  <c r="AH35" i="28"/>
  <c r="C26" i="21"/>
  <c r="J29" i="22"/>
  <c r="J26" i="22"/>
  <c r="J11" i="22"/>
  <c r="I13" i="10"/>
  <c r="I14" i="10"/>
  <c r="Y14" i="25"/>
  <c r="AJ35" i="28"/>
  <c r="AR35" i="28"/>
  <c r="AK35" i="28"/>
  <c r="AL35" i="28"/>
  <c r="AM35" i="28"/>
  <c r="AN35" i="28"/>
  <c r="AL20" i="21"/>
  <c r="AM20" i="21"/>
  <c r="AN20" i="21"/>
  <c r="AO20" i="21"/>
  <c r="AP20" i="21"/>
  <c r="AQ20" i="21"/>
  <c r="AR20" i="21"/>
  <c r="AS20" i="21"/>
  <c r="AT20" i="21"/>
  <c r="AU20" i="21"/>
  <c r="AV20" i="21"/>
  <c r="AW20" i="21"/>
  <c r="AL17" i="21"/>
  <c r="AM17" i="21"/>
  <c r="AN17" i="21"/>
  <c r="AO17" i="21"/>
  <c r="AP17" i="21"/>
  <c r="AQ17" i="21"/>
  <c r="AR17" i="21"/>
  <c r="AS17" i="21"/>
  <c r="AT17" i="21"/>
  <c r="AU17" i="21"/>
  <c r="AV17" i="21"/>
  <c r="AW17" i="21"/>
  <c r="AL14" i="21"/>
  <c r="AM14" i="21"/>
  <c r="AN14" i="21"/>
  <c r="AO14" i="21"/>
  <c r="AP14" i="21"/>
  <c r="AQ14" i="21"/>
  <c r="AR14" i="21"/>
  <c r="AS14" i="21"/>
  <c r="AT14" i="21"/>
  <c r="AU14" i="21"/>
  <c r="AV14" i="21"/>
  <c r="AW14" i="21"/>
  <c r="AM8" i="21"/>
  <c r="AN8" i="21"/>
  <c r="AO8" i="21"/>
  <c r="AP8" i="21"/>
  <c r="AQ8" i="21"/>
  <c r="AR8" i="21"/>
  <c r="AS8" i="21"/>
  <c r="AT8" i="21"/>
  <c r="AU8" i="21"/>
  <c r="AV8" i="21"/>
  <c r="AW8" i="21"/>
  <c r="AL8" i="21"/>
  <c r="AL11" i="21"/>
  <c r="AM11" i="21"/>
  <c r="AN11" i="21"/>
  <c r="AO11" i="21"/>
  <c r="AP11" i="21"/>
  <c r="AQ11" i="21"/>
  <c r="AR11" i="21"/>
  <c r="AS11" i="21"/>
  <c r="AT11" i="21"/>
  <c r="AU11" i="21"/>
  <c r="AV11" i="21"/>
  <c r="AW11" i="21"/>
  <c r="E35" i="28" l="1"/>
  <c r="H80" i="19"/>
  <c r="H78" i="19"/>
  <c r="H76" i="19"/>
  <c r="H72" i="19"/>
  <c r="H70" i="19"/>
  <c r="H71" i="19"/>
  <c r="H68" i="19"/>
  <c r="H60" i="19"/>
  <c r="H58" i="19"/>
  <c r="H59" i="19"/>
  <c r="H61" i="19"/>
  <c r="H62" i="19"/>
  <c r="H63" i="19"/>
  <c r="H64" i="19"/>
  <c r="H65" i="19"/>
  <c r="H66" i="19"/>
  <c r="H67" i="19"/>
  <c r="H69" i="19"/>
  <c r="H73" i="19"/>
  <c r="H74" i="19"/>
  <c r="H75" i="19"/>
  <c r="H77" i="19"/>
  <c r="H79" i="19"/>
  <c r="H81" i="19"/>
  <c r="AA21" i="21" l="1"/>
  <c r="AB21" i="21"/>
  <c r="AC21" i="21"/>
  <c r="AD21" i="21"/>
  <c r="AE21" i="21"/>
  <c r="AF21" i="21"/>
  <c r="AG21" i="21"/>
  <c r="AH21" i="21"/>
  <c r="AI21" i="21"/>
  <c r="AJ21" i="21"/>
  <c r="AK21" i="21"/>
  <c r="Z21" i="21"/>
  <c r="AA54" i="22"/>
  <c r="AB54" i="22"/>
  <c r="AC54" i="22"/>
  <c r="AD54" i="22"/>
  <c r="AE54" i="22"/>
  <c r="AF54" i="22"/>
  <c r="AG54" i="22"/>
  <c r="AH54" i="22"/>
  <c r="AI54" i="22"/>
  <c r="AJ54" i="22"/>
  <c r="AK54" i="22"/>
  <c r="Z54" i="22"/>
  <c r="Z50" i="22"/>
  <c r="AA50" i="22"/>
  <c r="AB50" i="22"/>
  <c r="AC50" i="22"/>
  <c r="AD50" i="22"/>
  <c r="AE50" i="22"/>
  <c r="AF50" i="22"/>
  <c r="AG50" i="22"/>
  <c r="AH50" i="22"/>
  <c r="AI50" i="22"/>
  <c r="AJ50" i="22"/>
  <c r="AK50" i="22"/>
  <c r="Z44" i="22"/>
  <c r="AA44" i="22"/>
  <c r="AB44" i="22"/>
  <c r="AC44" i="22"/>
  <c r="AD44" i="22"/>
  <c r="AE44" i="22"/>
  <c r="AF44" i="22"/>
  <c r="AG44" i="22"/>
  <c r="AH44" i="22"/>
  <c r="AI44" i="22"/>
  <c r="AJ44" i="22"/>
  <c r="AK44" i="22"/>
  <c r="Z41" i="22"/>
  <c r="AA41" i="22"/>
  <c r="AB41" i="22"/>
  <c r="AC41" i="22"/>
  <c r="AD41" i="22"/>
  <c r="AE41" i="22"/>
  <c r="AF41" i="22"/>
  <c r="AG41" i="22"/>
  <c r="AH41" i="22"/>
  <c r="AI41" i="22"/>
  <c r="AJ41" i="22"/>
  <c r="AK41" i="22"/>
  <c r="Z35" i="22"/>
  <c r="AA35" i="22"/>
  <c r="AB35" i="22"/>
  <c r="AC35" i="22"/>
  <c r="AD35" i="22"/>
  <c r="AE35" i="22"/>
  <c r="AF35" i="22"/>
  <c r="AG35" i="22"/>
  <c r="AH35" i="22"/>
  <c r="AI35" i="22"/>
  <c r="AJ35" i="22"/>
  <c r="AK35" i="22"/>
  <c r="Z32" i="22"/>
  <c r="AA32" i="22"/>
  <c r="AB32" i="22"/>
  <c r="AC32" i="22"/>
  <c r="AD32" i="22"/>
  <c r="AE32" i="22"/>
  <c r="AF32" i="22"/>
  <c r="AG32" i="22"/>
  <c r="AH32" i="22"/>
  <c r="AI32" i="22"/>
  <c r="AJ32" i="22"/>
  <c r="AK32" i="22"/>
  <c r="AA29" i="22"/>
  <c r="AB29" i="22"/>
  <c r="AC29" i="22"/>
  <c r="AD29" i="22"/>
  <c r="AE29" i="22"/>
  <c r="AF29" i="22"/>
  <c r="AG29" i="22"/>
  <c r="AH29" i="22"/>
  <c r="AI29" i="22"/>
  <c r="AJ29" i="22"/>
  <c r="AK29" i="22"/>
  <c r="Z29" i="22"/>
  <c r="Z26" i="22"/>
  <c r="AA26" i="22"/>
  <c r="AB26" i="22"/>
  <c r="AC26" i="22"/>
  <c r="AD26" i="22"/>
  <c r="AE26" i="22"/>
  <c r="AF26" i="22"/>
  <c r="AG26" i="22"/>
  <c r="AH26" i="22"/>
  <c r="AI26" i="22"/>
  <c r="AJ26" i="22"/>
  <c r="AK26" i="22"/>
  <c r="Z23" i="22"/>
  <c r="AA23" i="22"/>
  <c r="AB23" i="22"/>
  <c r="AC23" i="22"/>
  <c r="AD23" i="22"/>
  <c r="AE23" i="22"/>
  <c r="AF23" i="22"/>
  <c r="AG23" i="22"/>
  <c r="AH23" i="22"/>
  <c r="AI23" i="22"/>
  <c r="AJ23" i="22"/>
  <c r="AK23" i="22"/>
  <c r="Z17" i="22"/>
  <c r="AA17" i="22"/>
  <c r="AB17" i="22"/>
  <c r="AC17" i="22"/>
  <c r="AD17" i="22"/>
  <c r="AE17" i="22"/>
  <c r="AF17" i="22"/>
  <c r="AG17" i="22"/>
  <c r="AH17" i="22"/>
  <c r="AI17" i="22"/>
  <c r="AJ17" i="22"/>
  <c r="AK17" i="22"/>
  <c r="Z14" i="22"/>
  <c r="AA14" i="22"/>
  <c r="AB14" i="22"/>
  <c r="AC14" i="22"/>
  <c r="AD14" i="22"/>
  <c r="AE14" i="22"/>
  <c r="AF14" i="22"/>
  <c r="AG14" i="22"/>
  <c r="AH14" i="22"/>
  <c r="AI14" i="22"/>
  <c r="AJ14" i="22"/>
  <c r="AK14" i="22"/>
  <c r="Z11" i="22"/>
  <c r="AA11" i="22"/>
  <c r="AB11" i="22"/>
  <c r="AC11" i="22"/>
  <c r="AD11" i="22"/>
  <c r="AE11" i="22"/>
  <c r="AF11" i="22"/>
  <c r="AG11" i="22"/>
  <c r="AH11" i="22"/>
  <c r="AI11" i="22"/>
  <c r="AJ11" i="22"/>
  <c r="AK11" i="22"/>
  <c r="Z8" i="22"/>
  <c r="AA8" i="22"/>
  <c r="AB8" i="22"/>
  <c r="AC8" i="22"/>
  <c r="AD8" i="22"/>
  <c r="AE8" i="22"/>
  <c r="AF8" i="22"/>
  <c r="AG8" i="22"/>
  <c r="AH8" i="22"/>
  <c r="AI8" i="22"/>
  <c r="AJ8" i="22"/>
  <c r="AK8" i="22"/>
  <c r="Y14" i="10"/>
  <c r="Z14" i="10"/>
  <c r="AA14" i="10"/>
  <c r="AB14" i="10"/>
  <c r="AC14" i="10"/>
  <c r="AD14" i="10"/>
  <c r="AE14" i="10"/>
  <c r="AF14" i="10"/>
  <c r="AG14" i="10"/>
  <c r="AH14" i="10"/>
  <c r="AI14" i="10"/>
  <c r="AJ14" i="10"/>
  <c r="Z19" i="10"/>
  <c r="AA19" i="10"/>
  <c r="AB19" i="10"/>
  <c r="AC19" i="10"/>
  <c r="AD19" i="10"/>
  <c r="AE19" i="10"/>
  <c r="AF19" i="10"/>
  <c r="AG19" i="10"/>
  <c r="AH19" i="10"/>
  <c r="AI19" i="10"/>
  <c r="AJ19" i="10"/>
  <c r="Y19" i="10"/>
  <c r="AE21" i="10" l="1"/>
  <c r="AD21" i="10"/>
  <c r="AC21" i="10"/>
  <c r="AJ21" i="10"/>
  <c r="AB21" i="10"/>
  <c r="AI21" i="10"/>
  <c r="AA21" i="10"/>
  <c r="AH21" i="10"/>
  <c r="Z21" i="10"/>
  <c r="AG21" i="10"/>
  <c r="Y21" i="10"/>
  <c r="AF21" i="10"/>
  <c r="Y35" i="11"/>
  <c r="Y36" i="11"/>
  <c r="Y37" i="11"/>
  <c r="Y38" i="11"/>
  <c r="Y39" i="11"/>
  <c r="Y40" i="11"/>
  <c r="Y41" i="11"/>
  <c r="Y42" i="11"/>
  <c r="Y43" i="11"/>
  <c r="Y44" i="11"/>
  <c r="Y45" i="11"/>
  <c r="Y46" i="11"/>
  <c r="Y34" i="25"/>
  <c r="Y35" i="25"/>
  <c r="Y36" i="25"/>
  <c r="Y37" i="25"/>
  <c r="Y38" i="25"/>
  <c r="Y39" i="25"/>
  <c r="Y40" i="25"/>
  <c r="Y41" i="25"/>
  <c r="Y42" i="25"/>
  <c r="Y43" i="25"/>
  <c r="Y44" i="25"/>
  <c r="Y45" i="25"/>
  <c r="H17" i="19" l="1"/>
  <c r="AA22" i="21" l="1"/>
  <c r="AB22" i="21"/>
  <c r="AC22" i="21"/>
  <c r="AD22" i="21"/>
  <c r="AE22" i="21"/>
  <c r="AF22" i="21"/>
  <c r="AG22" i="21"/>
  <c r="AH22" i="21"/>
  <c r="AI22" i="21"/>
  <c r="AJ22" i="21"/>
  <c r="AK22" i="21"/>
  <c r="Z22" i="21"/>
  <c r="H22" i="21"/>
  <c r="AL56" i="22"/>
  <c r="AM56" i="22"/>
  <c r="AN56" i="22"/>
  <c r="AO56" i="22"/>
  <c r="AP56" i="22"/>
  <c r="AQ56" i="22"/>
  <c r="AR56" i="22"/>
  <c r="AS56" i="22"/>
  <c r="AT56" i="22"/>
  <c r="AU56" i="22"/>
  <c r="AV56" i="22"/>
  <c r="AW56" i="22"/>
  <c r="AL53" i="22"/>
  <c r="AM53" i="22"/>
  <c r="AN53" i="22"/>
  <c r="AO53" i="22"/>
  <c r="AP53" i="22"/>
  <c r="AQ53" i="22"/>
  <c r="AR53" i="22"/>
  <c r="AS53" i="22"/>
  <c r="AT53" i="22"/>
  <c r="AU53" i="22"/>
  <c r="AV53" i="22"/>
  <c r="AW53" i="22"/>
  <c r="AL50" i="22"/>
  <c r="AM50" i="22"/>
  <c r="AN50" i="22"/>
  <c r="AO50" i="22"/>
  <c r="AP50" i="22"/>
  <c r="AQ50" i="22"/>
  <c r="AR50" i="22"/>
  <c r="AS50" i="22"/>
  <c r="AT50" i="22"/>
  <c r="AU50" i="22"/>
  <c r="AV50" i="22"/>
  <c r="AW50" i="22"/>
  <c r="AL47" i="22"/>
  <c r="AM47" i="22"/>
  <c r="AN47" i="22"/>
  <c r="AO47" i="22"/>
  <c r="AP47" i="22"/>
  <c r="AQ47" i="22"/>
  <c r="AR47" i="22"/>
  <c r="AS47" i="22"/>
  <c r="AT47" i="22"/>
  <c r="AU47" i="22"/>
  <c r="AV47" i="22"/>
  <c r="AW47" i="22"/>
  <c r="AL44" i="22"/>
  <c r="AM44" i="22"/>
  <c r="AN44" i="22"/>
  <c r="AO44" i="22"/>
  <c r="AP44" i="22"/>
  <c r="AQ44" i="22"/>
  <c r="AR44" i="22"/>
  <c r="AS44" i="22"/>
  <c r="AT44" i="22"/>
  <c r="AU44" i="22"/>
  <c r="AV44" i="22"/>
  <c r="AW44" i="22"/>
  <c r="AL41" i="22"/>
  <c r="AM41" i="22"/>
  <c r="AN41" i="22"/>
  <c r="AO41" i="22"/>
  <c r="AP41" i="22"/>
  <c r="AQ41" i="22"/>
  <c r="AR41" i="22"/>
  <c r="AS41" i="22"/>
  <c r="AT41" i="22"/>
  <c r="AU41" i="22"/>
  <c r="AV41" i="22"/>
  <c r="AW41" i="22"/>
  <c r="AL38" i="22"/>
  <c r="AM38" i="22"/>
  <c r="AN38" i="22"/>
  <c r="AO38" i="22"/>
  <c r="AP38" i="22"/>
  <c r="AQ38" i="22"/>
  <c r="AR38" i="22"/>
  <c r="AS38" i="22"/>
  <c r="AT38" i="22"/>
  <c r="AU38" i="22"/>
  <c r="AV38" i="22"/>
  <c r="AW38" i="22"/>
  <c r="AL35" i="22"/>
  <c r="AM35" i="22"/>
  <c r="AN35" i="22"/>
  <c r="AO35" i="22"/>
  <c r="AP35" i="22"/>
  <c r="AQ35" i="22"/>
  <c r="AR35" i="22"/>
  <c r="AS35" i="22"/>
  <c r="AT35" i="22"/>
  <c r="AU35" i="22"/>
  <c r="AV35" i="22"/>
  <c r="AW35" i="22"/>
  <c r="AL32" i="22"/>
  <c r="AM32" i="22"/>
  <c r="AN32" i="22"/>
  <c r="AO32" i="22"/>
  <c r="AP32" i="22"/>
  <c r="AQ32" i="22"/>
  <c r="AR32" i="22"/>
  <c r="AS32" i="22"/>
  <c r="AT32" i="22"/>
  <c r="AU32" i="22"/>
  <c r="AV32" i="22"/>
  <c r="AW32" i="22"/>
  <c r="AL29" i="22"/>
  <c r="AM29" i="22"/>
  <c r="AN29" i="22"/>
  <c r="AO29" i="22"/>
  <c r="AP29" i="22"/>
  <c r="AQ29" i="22"/>
  <c r="AR29" i="22"/>
  <c r="AS29" i="22"/>
  <c r="AT29" i="22"/>
  <c r="AU29" i="22"/>
  <c r="AV29" i="22"/>
  <c r="AW29" i="22"/>
  <c r="AL26" i="22"/>
  <c r="AM26" i="22"/>
  <c r="AN26" i="22"/>
  <c r="AO26" i="22"/>
  <c r="AP26" i="22"/>
  <c r="AQ26" i="22"/>
  <c r="AR26" i="22"/>
  <c r="AS26" i="22"/>
  <c r="AT26" i="22"/>
  <c r="AU26" i="22"/>
  <c r="AV26" i="22"/>
  <c r="AW26" i="22"/>
  <c r="AL23" i="22"/>
  <c r="AM23" i="22"/>
  <c r="AN23" i="22"/>
  <c r="AO23" i="22"/>
  <c r="AP23" i="22"/>
  <c r="AQ23" i="22"/>
  <c r="AR23" i="22"/>
  <c r="AS23" i="22"/>
  <c r="AT23" i="22"/>
  <c r="AU23" i="22"/>
  <c r="AV23" i="22"/>
  <c r="AW23" i="22"/>
  <c r="AL20" i="22"/>
  <c r="AM20" i="22"/>
  <c r="AN20" i="22"/>
  <c r="AO20" i="22"/>
  <c r="AP20" i="22"/>
  <c r="AQ20" i="22"/>
  <c r="AR20" i="22"/>
  <c r="AS20" i="22"/>
  <c r="AT20" i="22"/>
  <c r="AU20" i="22"/>
  <c r="AV20" i="22"/>
  <c r="AW20" i="22"/>
  <c r="AL17" i="22"/>
  <c r="AM17" i="22"/>
  <c r="AN17" i="22"/>
  <c r="AO17" i="22"/>
  <c r="AP17" i="22"/>
  <c r="AQ17" i="22"/>
  <c r="AR17" i="22"/>
  <c r="AS17" i="22"/>
  <c r="AT17" i="22"/>
  <c r="AU17" i="22"/>
  <c r="AV17" i="22"/>
  <c r="AW17" i="22"/>
  <c r="AL14" i="22"/>
  <c r="AM14" i="22"/>
  <c r="AN14" i="22"/>
  <c r="AO14" i="22"/>
  <c r="AP14" i="22"/>
  <c r="AQ14" i="22"/>
  <c r="AR14" i="22"/>
  <c r="AS14" i="22"/>
  <c r="AT14" i="22"/>
  <c r="AU14" i="22"/>
  <c r="AV14" i="22"/>
  <c r="AW14" i="22"/>
  <c r="AL11" i="22"/>
  <c r="AM11" i="22"/>
  <c r="AN11" i="22"/>
  <c r="AO11" i="22"/>
  <c r="AP11" i="22"/>
  <c r="AQ11" i="22"/>
  <c r="AR11" i="22"/>
  <c r="AS11" i="22"/>
  <c r="AT11" i="22"/>
  <c r="AU11" i="22"/>
  <c r="AV11" i="22"/>
  <c r="AW11" i="22"/>
  <c r="AM8" i="22"/>
  <c r="AN8" i="22"/>
  <c r="AO8" i="22"/>
  <c r="AP8" i="22"/>
  <c r="AQ8" i="22"/>
  <c r="AR8" i="22"/>
  <c r="AS8" i="22"/>
  <c r="AT8" i="22"/>
  <c r="AU8" i="22"/>
  <c r="AV8" i="22"/>
  <c r="AW8" i="22"/>
  <c r="AL8" i="22"/>
  <c r="H55" i="22"/>
  <c r="E46" i="9" l="1"/>
  <c r="E47" i="9"/>
  <c r="E48" i="9"/>
  <c r="E49" i="9"/>
  <c r="E50" i="9"/>
  <c r="E51" i="9"/>
  <c r="E52" i="9"/>
  <c r="E53" i="9"/>
  <c r="E54" i="9"/>
  <c r="E55" i="9"/>
  <c r="E56" i="9"/>
  <c r="E57" i="9"/>
  <c r="Y48" i="11"/>
  <c r="Y49" i="11"/>
  <c r="Y50" i="11"/>
  <c r="Y51" i="11"/>
  <c r="Y52" i="11"/>
  <c r="Y53" i="11"/>
  <c r="Y54" i="11"/>
  <c r="Y55" i="11"/>
  <c r="Y56" i="11"/>
  <c r="Y57" i="11"/>
  <c r="Y58" i="11"/>
  <c r="Y59" i="11"/>
  <c r="H85" i="19"/>
  <c r="H87" i="19"/>
  <c r="H89" i="19"/>
  <c r="H91" i="19"/>
  <c r="H93" i="19"/>
  <c r="H95" i="19"/>
  <c r="H97" i="19"/>
  <c r="H99" i="19"/>
  <c r="H101" i="19"/>
  <c r="H103" i="19"/>
  <c r="H104" i="19"/>
  <c r="H105" i="19"/>
  <c r="H107" i="19"/>
  <c r="H106" i="19"/>
  <c r="H100" i="19"/>
  <c r="H98" i="19"/>
  <c r="H96" i="19"/>
  <c r="H94" i="19"/>
  <c r="H92" i="19"/>
  <c r="H88" i="19"/>
  <c r="H86" i="19"/>
  <c r="H84" i="19"/>
  <c r="AM23" i="21"/>
  <c r="AN23" i="21"/>
  <c r="AO23" i="21"/>
  <c r="AP23" i="21"/>
  <c r="AQ23" i="21"/>
  <c r="AR23" i="21"/>
  <c r="AS23" i="21"/>
  <c r="AT23" i="21"/>
  <c r="AU23" i="21"/>
  <c r="AV23" i="21"/>
  <c r="AW23" i="21"/>
  <c r="AL23" i="21"/>
  <c r="AM26" i="21"/>
  <c r="AN26" i="21"/>
  <c r="AO26" i="21"/>
  <c r="AP26" i="21"/>
  <c r="AQ26" i="21"/>
  <c r="AR26" i="21"/>
  <c r="AS26" i="21"/>
  <c r="AT26" i="21"/>
  <c r="AU26" i="21"/>
  <c r="AV26" i="21"/>
  <c r="AW26" i="21"/>
  <c r="AL26" i="21"/>
  <c r="I23" i="21"/>
  <c r="I20" i="21"/>
  <c r="I17" i="21"/>
  <c r="I14" i="21"/>
  <c r="I11" i="21"/>
  <c r="I8" i="21"/>
  <c r="H102" i="19" l="1"/>
  <c r="H90" i="19"/>
  <c r="I53" i="22" l="1"/>
  <c r="I50" i="22"/>
  <c r="I47" i="22"/>
  <c r="I44" i="22"/>
  <c r="I41" i="22"/>
  <c r="I38" i="22"/>
  <c r="I35" i="22"/>
  <c r="I32" i="22"/>
  <c r="I29" i="22"/>
  <c r="H54" i="22"/>
  <c r="I56" i="22"/>
  <c r="N8" i="22"/>
  <c r="N53" i="22"/>
  <c r="V30" i="28" l="1"/>
  <c r="W30" i="28"/>
  <c r="X30" i="28"/>
  <c r="Y30" i="28"/>
  <c r="Z30" i="28"/>
  <c r="AA30" i="28"/>
  <c r="AB30" i="28"/>
  <c r="AC30" i="28"/>
  <c r="AD30" i="28"/>
  <c r="AE30" i="28"/>
  <c r="AF30" i="28"/>
  <c r="V26" i="28"/>
  <c r="V24" i="28" s="1"/>
  <c r="W26" i="28"/>
  <c r="W24" i="28" s="1"/>
  <c r="X26" i="28"/>
  <c r="X24" i="28" s="1"/>
  <c r="Y26" i="28"/>
  <c r="Y24" i="28" s="1"/>
  <c r="Z26" i="28"/>
  <c r="Z24" i="28" s="1"/>
  <c r="AA26" i="28"/>
  <c r="AA24" i="28" s="1"/>
  <c r="AB26" i="28"/>
  <c r="AB24" i="28" s="1"/>
  <c r="AC26" i="28"/>
  <c r="AC24" i="28" s="1"/>
  <c r="AD26" i="28"/>
  <c r="AD24" i="28" s="1"/>
  <c r="AE26" i="28"/>
  <c r="AE24" i="28" s="1"/>
  <c r="AF26" i="28"/>
  <c r="AF24" i="28" s="1"/>
  <c r="V21" i="28"/>
  <c r="W21" i="28"/>
  <c r="X21" i="28"/>
  <c r="Y21" i="28"/>
  <c r="Z21" i="28"/>
  <c r="AA21" i="28"/>
  <c r="AB21" i="28"/>
  <c r="AC21" i="28"/>
  <c r="AD21" i="28"/>
  <c r="AE21" i="28"/>
  <c r="AF21" i="28"/>
  <c r="V18" i="28"/>
  <c r="V16" i="28" s="1"/>
  <c r="W18" i="28"/>
  <c r="W16" i="28" s="1"/>
  <c r="X18" i="28"/>
  <c r="X16" i="28" s="1"/>
  <c r="Y18" i="28"/>
  <c r="Y16" i="28" s="1"/>
  <c r="Z18" i="28"/>
  <c r="Z16" i="28" s="1"/>
  <c r="AA18" i="28"/>
  <c r="AA16" i="28" s="1"/>
  <c r="AB18" i="28"/>
  <c r="AB16" i="28" s="1"/>
  <c r="AC18" i="28"/>
  <c r="AC16" i="28" s="1"/>
  <c r="AD18" i="28"/>
  <c r="AD16" i="28" s="1"/>
  <c r="AE18" i="28"/>
  <c r="AE16" i="28" s="1"/>
  <c r="AF18" i="28"/>
  <c r="AF16" i="28" s="1"/>
  <c r="V13" i="28"/>
  <c r="W13" i="28"/>
  <c r="X13" i="28"/>
  <c r="Y13" i="28"/>
  <c r="Z13" i="28"/>
  <c r="AA13" i="28"/>
  <c r="AB13" i="28"/>
  <c r="AC13" i="28"/>
  <c r="AD13" i="28"/>
  <c r="AE13" i="28"/>
  <c r="AF13" i="28"/>
  <c r="V10" i="28"/>
  <c r="W10" i="28"/>
  <c r="X10" i="28"/>
  <c r="Y10" i="28"/>
  <c r="Z10" i="28"/>
  <c r="AA10" i="28"/>
  <c r="AB10" i="28"/>
  <c r="AC10" i="28"/>
  <c r="AD10" i="28"/>
  <c r="AE10" i="28"/>
  <c r="AF10" i="28"/>
  <c r="V7" i="28"/>
  <c r="W7" i="28"/>
  <c r="X7" i="28"/>
  <c r="Y7" i="28"/>
  <c r="Z7" i="28"/>
  <c r="AA7" i="28"/>
  <c r="AB7" i="28"/>
  <c r="AC7" i="28"/>
  <c r="AD7" i="28"/>
  <c r="AE7" i="28"/>
  <c r="AF7" i="28"/>
  <c r="AA6" i="28" l="1"/>
  <c r="AA35" i="28" s="1"/>
  <c r="AE6" i="28"/>
  <c r="W6" i="28"/>
  <c r="AD6" i="28"/>
  <c r="AD35" i="28" s="1"/>
  <c r="V6" i="28"/>
  <c r="V35" i="28" s="1"/>
  <c r="AC6" i="28"/>
  <c r="AC35" i="28" s="1"/>
  <c r="AB6" i="28"/>
  <c r="AB35" i="28" s="1"/>
  <c r="Z6" i="28"/>
  <c r="Z35" i="28" s="1"/>
  <c r="Y6" i="28"/>
  <c r="Y35" i="28" s="1"/>
  <c r="AF6" i="28"/>
  <c r="AF35" i="28" s="1"/>
  <c r="X6" i="28"/>
  <c r="X35" i="28" s="1"/>
  <c r="AE35" i="28"/>
  <c r="W35" i="28"/>
  <c r="AK16" i="14"/>
  <c r="AL16" i="14"/>
  <c r="AM16" i="14"/>
  <c r="AN16" i="14"/>
  <c r="AO16" i="14"/>
  <c r="AP16" i="14"/>
  <c r="AQ16" i="14"/>
  <c r="AR16" i="14"/>
  <c r="AS16" i="14"/>
  <c r="AT16" i="14"/>
  <c r="AU16" i="14"/>
  <c r="AV16" i="14"/>
  <c r="G46" i="9" l="1"/>
  <c r="G47" i="9"/>
  <c r="G48" i="9"/>
  <c r="G49" i="9"/>
  <c r="G50" i="9"/>
  <c r="G51" i="9"/>
  <c r="G52" i="9"/>
  <c r="G53" i="9"/>
  <c r="G54" i="9"/>
  <c r="G55" i="9"/>
  <c r="G56" i="9"/>
  <c r="G57" i="9"/>
  <c r="G12" i="9" l="1"/>
  <c r="E18" i="19" l="1"/>
  <c r="F18" i="19"/>
  <c r="G18" i="19"/>
  <c r="E19" i="19"/>
  <c r="F19" i="19"/>
  <c r="G19" i="19"/>
  <c r="H19" i="19" l="1"/>
  <c r="H18" i="19"/>
  <c r="G14" i="19"/>
  <c r="H14" i="19"/>
  <c r="C54" i="19"/>
  <c r="C52" i="19"/>
  <c r="C50" i="19"/>
  <c r="C48" i="19"/>
  <c r="C46" i="19"/>
  <c r="C44" i="19"/>
  <c r="C42" i="19"/>
  <c r="C40" i="19"/>
  <c r="C38" i="19"/>
  <c r="C36" i="19"/>
  <c r="C34" i="19"/>
  <c r="C32" i="19"/>
  <c r="Y30" i="11"/>
  <c r="Y31" i="11"/>
  <c r="Y32" i="11"/>
  <c r="Y33" i="11"/>
  <c r="Y23" i="11"/>
  <c r="Y24" i="11"/>
  <c r="Y25" i="11"/>
  <c r="Y26" i="11"/>
  <c r="Y27" i="11"/>
  <c r="Y28" i="11"/>
  <c r="Y29" i="11"/>
  <c r="Y22" i="11"/>
  <c r="H33" i="19"/>
  <c r="F14" i="19"/>
  <c r="E14" i="19"/>
  <c r="D14" i="19"/>
  <c r="H12" i="19"/>
  <c r="H10" i="19"/>
  <c r="F29" i="27"/>
  <c r="F30" i="27"/>
  <c r="F31" i="27"/>
  <c r="F32" i="27"/>
  <c r="F33" i="27"/>
  <c r="F20" i="27"/>
  <c r="F21" i="27"/>
  <c r="F23" i="27"/>
  <c r="F24" i="27"/>
  <c r="F25" i="27"/>
  <c r="F26" i="27"/>
  <c r="F27" i="27"/>
  <c r="F28" i="27"/>
  <c r="F7" i="27"/>
  <c r="F8" i="27"/>
  <c r="F9" i="27"/>
  <c r="F10" i="27"/>
  <c r="F11" i="27"/>
  <c r="F12" i="27"/>
  <c r="F13" i="27"/>
  <c r="F14" i="27"/>
  <c r="F15" i="27"/>
  <c r="F16" i="27"/>
  <c r="F17" i="27"/>
  <c r="F18" i="27"/>
  <c r="F19" i="27"/>
  <c r="F6" i="27"/>
  <c r="G7" i="10"/>
  <c r="C14" i="19" l="1"/>
  <c r="AJ16" i="13"/>
  <c r="AK26" i="21"/>
  <c r="AK56" i="22"/>
  <c r="E17" i="19" l="1"/>
  <c r="F17" i="19"/>
  <c r="G17" i="19"/>
  <c r="E16" i="19"/>
  <c r="AK23" i="21"/>
  <c r="AK20" i="21"/>
  <c r="AA17" i="21"/>
  <c r="AB17" i="21"/>
  <c r="AC17" i="21"/>
  <c r="AD17" i="21"/>
  <c r="AE17" i="21"/>
  <c r="AF17" i="21"/>
  <c r="AG17" i="21"/>
  <c r="AH17" i="21"/>
  <c r="AI17" i="21"/>
  <c r="AJ17" i="21"/>
  <c r="AK17" i="21"/>
  <c r="AA14" i="21"/>
  <c r="AB14" i="21"/>
  <c r="AC14" i="21"/>
  <c r="AD14" i="21"/>
  <c r="AE14" i="21"/>
  <c r="AF14" i="21"/>
  <c r="AG14" i="21"/>
  <c r="AH14" i="21"/>
  <c r="AI14" i="21"/>
  <c r="AJ14" i="21"/>
  <c r="AK14" i="21"/>
  <c r="AA11" i="21"/>
  <c r="AB11" i="21"/>
  <c r="AC11" i="21"/>
  <c r="AD11" i="21"/>
  <c r="AE11" i="21"/>
  <c r="AF11" i="21"/>
  <c r="AG11" i="21"/>
  <c r="AH11" i="21"/>
  <c r="AI11" i="21"/>
  <c r="AJ11" i="21"/>
  <c r="AK11" i="21"/>
  <c r="Z8" i="21"/>
  <c r="AA8" i="21"/>
  <c r="AB8" i="21"/>
  <c r="AC8" i="21"/>
  <c r="AD8" i="21"/>
  <c r="AE8" i="21"/>
  <c r="AF8" i="21"/>
  <c r="AG8" i="21"/>
  <c r="AH8" i="21"/>
  <c r="AI8" i="21"/>
  <c r="AJ8" i="21"/>
  <c r="AK8" i="21"/>
  <c r="Z47" i="22"/>
  <c r="AA47" i="22"/>
  <c r="AB47" i="22"/>
  <c r="AC47" i="22"/>
  <c r="AD47" i="22"/>
  <c r="AE47" i="22"/>
  <c r="AF47" i="22"/>
  <c r="AG47" i="22"/>
  <c r="AH47" i="22"/>
  <c r="AI47" i="22"/>
  <c r="AJ47" i="22"/>
  <c r="AK47" i="22"/>
  <c r="Z38" i="22"/>
  <c r="AA38" i="22"/>
  <c r="AB38" i="22"/>
  <c r="AC38" i="22"/>
  <c r="AD38" i="22"/>
  <c r="AE38" i="22"/>
  <c r="AF38" i="22"/>
  <c r="AG38" i="22"/>
  <c r="AH38" i="22"/>
  <c r="AJ38" i="22"/>
  <c r="AK38" i="22"/>
  <c r="Z20" i="22"/>
  <c r="AA20" i="22"/>
  <c r="AB20" i="22"/>
  <c r="AC20" i="22"/>
  <c r="AD20" i="22"/>
  <c r="AE20" i="22"/>
  <c r="AF20" i="22"/>
  <c r="AG20" i="22"/>
  <c r="AH20" i="22"/>
  <c r="AI20" i="22"/>
  <c r="AJ20" i="22"/>
  <c r="AK20" i="22"/>
  <c r="AK53" i="22"/>
  <c r="Z56" i="22"/>
  <c r="AA56" i="22"/>
  <c r="AB56" i="22"/>
  <c r="AC56" i="22"/>
  <c r="AD56" i="22"/>
  <c r="AE56" i="22"/>
  <c r="AF56" i="22"/>
  <c r="AG56" i="22"/>
  <c r="AH56" i="22"/>
  <c r="AI56" i="22"/>
  <c r="AJ56" i="22"/>
  <c r="H8" i="22" l="1"/>
  <c r="AJ23" i="21"/>
  <c r="AJ20" i="21"/>
  <c r="AJ53" i="22"/>
  <c r="AI16" i="13"/>
  <c r="AH16" i="13"/>
  <c r="AI23" i="21"/>
  <c r="AI20" i="21"/>
  <c r="AI53" i="22"/>
  <c r="AG16" i="13"/>
  <c r="AH20" i="21"/>
  <c r="AH23" i="21"/>
  <c r="AH53" i="22"/>
  <c r="AF16" i="13"/>
  <c r="AG20" i="21"/>
  <c r="AG23" i="21"/>
  <c r="AG53" i="22"/>
  <c r="AE16" i="13"/>
  <c r="AF20" i="21"/>
  <c r="AF23" i="21"/>
  <c r="AF53" i="22"/>
  <c r="AD16" i="13"/>
  <c r="AE20" i="21"/>
  <c r="AE23" i="21"/>
  <c r="AE53" i="22"/>
  <c r="AC16" i="13"/>
  <c r="AD23" i="21"/>
  <c r="AD20" i="21"/>
  <c r="AD53" i="22"/>
  <c r="AB16" i="13"/>
  <c r="AB23" i="21"/>
  <c r="AC23" i="21"/>
  <c r="AC20" i="21"/>
  <c r="AC53" i="22"/>
  <c r="AE26" i="21" l="1"/>
  <c r="AF26" i="21"/>
  <c r="AJ26" i="21"/>
  <c r="AH26" i="21"/>
  <c r="AC26" i="21"/>
  <c r="AG26" i="21"/>
  <c r="AD26" i="21"/>
  <c r="AI26" i="21"/>
  <c r="AA16" i="13"/>
  <c r="AB20" i="21"/>
  <c r="AB53" i="22"/>
  <c r="Z16" i="13"/>
  <c r="AA23" i="21"/>
  <c r="AA53" i="22"/>
  <c r="Y16" i="13"/>
  <c r="H8" i="21"/>
  <c r="H9" i="21"/>
  <c r="H12" i="21"/>
  <c r="H15" i="21"/>
  <c r="H21" i="21"/>
  <c r="H6" i="21"/>
  <c r="Z23" i="21"/>
  <c r="Z17" i="21"/>
  <c r="H17" i="21" s="1"/>
  <c r="Z14" i="21"/>
  <c r="H14" i="21" s="1"/>
  <c r="Z11" i="21"/>
  <c r="H11" i="21" s="1"/>
  <c r="Z53" i="22"/>
  <c r="H11" i="22"/>
  <c r="H14" i="22"/>
  <c r="H17" i="22"/>
  <c r="H18" i="22"/>
  <c r="H20" i="22"/>
  <c r="H23" i="22"/>
  <c r="H26" i="22"/>
  <c r="H29" i="22"/>
  <c r="H32" i="22"/>
  <c r="H35" i="22"/>
  <c r="H36" i="22"/>
  <c r="H38" i="22"/>
  <c r="H41" i="22"/>
  <c r="H44" i="22"/>
  <c r="H47" i="22"/>
  <c r="H50" i="22"/>
  <c r="C21" i="10"/>
  <c r="D21" i="10"/>
  <c r="E21" i="10"/>
  <c r="F21" i="10"/>
  <c r="B21" i="10"/>
  <c r="G19" i="10"/>
  <c r="C18" i="10"/>
  <c r="D18" i="10"/>
  <c r="E18" i="10"/>
  <c r="B18" i="10"/>
  <c r="N18" i="10"/>
  <c r="O18" i="10"/>
  <c r="P18" i="10"/>
  <c r="Q18" i="10"/>
  <c r="R18" i="10"/>
  <c r="S18" i="10"/>
  <c r="T18" i="10"/>
  <c r="U18" i="10"/>
  <c r="V18" i="10"/>
  <c r="W18" i="10"/>
  <c r="X18" i="10"/>
  <c r="M18" i="10"/>
  <c r="G17" i="10"/>
  <c r="F17" i="10"/>
  <c r="F18" i="10" s="1"/>
  <c r="G8" i="10"/>
  <c r="G9" i="10"/>
  <c r="G10" i="10"/>
  <c r="G11" i="10"/>
  <c r="G12" i="10"/>
  <c r="E34" i="9"/>
  <c r="G34" i="9" s="1"/>
  <c r="E35" i="9"/>
  <c r="G35" i="9" s="1"/>
  <c r="E36" i="9"/>
  <c r="G36" i="9" s="1"/>
  <c r="E37" i="9"/>
  <c r="G37" i="9" s="1"/>
  <c r="E38" i="9"/>
  <c r="G38" i="9" s="1"/>
  <c r="E39" i="9"/>
  <c r="G39" i="9" s="1"/>
  <c r="E40" i="9"/>
  <c r="G40" i="9" s="1"/>
  <c r="E41" i="9"/>
  <c r="G41" i="9" s="1"/>
  <c r="E42" i="9"/>
  <c r="G42" i="9" s="1"/>
  <c r="E43" i="9"/>
  <c r="G43" i="9" s="1"/>
  <c r="E44" i="9"/>
  <c r="E33" i="9"/>
  <c r="G33" i="9" s="1"/>
  <c r="G13" i="10" l="1"/>
  <c r="H23" i="21"/>
  <c r="AB26" i="21"/>
  <c r="AA20" i="21"/>
  <c r="AA26" i="21" s="1"/>
  <c r="H18" i="21"/>
  <c r="H24" i="21" s="1"/>
  <c r="H26" i="21" s="1"/>
  <c r="G11" i="9"/>
  <c r="G44" i="9"/>
  <c r="H56" i="22"/>
  <c r="H53" i="22" s="1"/>
  <c r="G18" i="10"/>
  <c r="Z20" i="21"/>
  <c r="Z26" i="21"/>
  <c r="H20" i="21" l="1"/>
  <c r="M14" i="10"/>
  <c r="M21" i="10" s="1"/>
  <c r="N14" i="10"/>
  <c r="N21" i="10" s="1"/>
  <c r="O14" i="10"/>
  <c r="O21" i="10" s="1"/>
  <c r="P14" i="10"/>
  <c r="P21" i="10" s="1"/>
  <c r="Q14" i="10"/>
  <c r="Q21" i="10" s="1"/>
  <c r="R14" i="10"/>
  <c r="R21" i="10" s="1"/>
  <c r="S14" i="10"/>
  <c r="S21" i="10" s="1"/>
  <c r="T14" i="10"/>
  <c r="T21" i="10" s="1"/>
  <c r="U14" i="10"/>
  <c r="U21" i="10" s="1"/>
  <c r="V14" i="10"/>
  <c r="V21" i="10" s="1"/>
  <c r="W14" i="10"/>
  <c r="W21" i="10" s="1"/>
  <c r="X14" i="10"/>
  <c r="X21" i="10" s="1"/>
  <c r="N16" i="14" l="1"/>
  <c r="O16" i="14"/>
  <c r="P16" i="14"/>
  <c r="Q16" i="14"/>
  <c r="R16" i="14"/>
  <c r="S16" i="14"/>
  <c r="T16" i="14"/>
  <c r="U16" i="14"/>
  <c r="V16" i="14"/>
  <c r="W16" i="14"/>
  <c r="X16" i="14"/>
  <c r="M16" i="14"/>
  <c r="H55" i="19"/>
  <c r="H53" i="19"/>
  <c r="H51" i="19"/>
  <c r="H49" i="19"/>
  <c r="H47" i="19"/>
  <c r="H45" i="19"/>
  <c r="H43" i="19"/>
  <c r="H41" i="19"/>
  <c r="H39" i="19"/>
  <c r="H37" i="19"/>
  <c r="H35" i="19"/>
  <c r="O26" i="21" l="1"/>
  <c r="P26" i="21"/>
  <c r="Q26" i="21"/>
  <c r="R26" i="21"/>
  <c r="S26" i="21"/>
  <c r="T26" i="21"/>
  <c r="U26" i="21"/>
  <c r="V26" i="21"/>
  <c r="W26" i="21"/>
  <c r="X26" i="21"/>
  <c r="Y26" i="21"/>
  <c r="N26" i="21"/>
  <c r="O20" i="21"/>
  <c r="P20" i="21"/>
  <c r="Q20" i="21"/>
  <c r="R20" i="21"/>
  <c r="S20" i="21"/>
  <c r="T20" i="21"/>
  <c r="U20" i="21"/>
  <c r="V20" i="21"/>
  <c r="W20" i="21"/>
  <c r="X20" i="21"/>
  <c r="Y20" i="21"/>
  <c r="N20" i="21"/>
  <c r="O17" i="21"/>
  <c r="P17" i="21"/>
  <c r="Q17" i="21"/>
  <c r="R17" i="21"/>
  <c r="S17" i="21"/>
  <c r="T17" i="21"/>
  <c r="U17" i="21"/>
  <c r="V17" i="21"/>
  <c r="W17" i="21"/>
  <c r="X17" i="21"/>
  <c r="Y17" i="21"/>
  <c r="N17" i="21"/>
  <c r="O14" i="21"/>
  <c r="P14" i="21"/>
  <c r="Q14" i="21"/>
  <c r="R14" i="21"/>
  <c r="S14" i="21"/>
  <c r="T14" i="21"/>
  <c r="U14" i="21"/>
  <c r="V14" i="21"/>
  <c r="W14" i="21"/>
  <c r="X14" i="21"/>
  <c r="Y14" i="21"/>
  <c r="N14" i="21"/>
  <c r="O11" i="21"/>
  <c r="P11" i="21"/>
  <c r="Q11" i="21"/>
  <c r="R11" i="21"/>
  <c r="S11" i="21"/>
  <c r="T11" i="21"/>
  <c r="U11" i="21"/>
  <c r="V11" i="21"/>
  <c r="W11" i="21"/>
  <c r="X11" i="21"/>
  <c r="Y11" i="21"/>
  <c r="N11" i="21"/>
  <c r="O8" i="21"/>
  <c r="P8" i="21"/>
  <c r="Q8" i="21"/>
  <c r="R8" i="21"/>
  <c r="S8" i="21"/>
  <c r="T8" i="21"/>
  <c r="U8" i="21"/>
  <c r="V8" i="21"/>
  <c r="W8" i="21"/>
  <c r="X8" i="21"/>
  <c r="Y8" i="21"/>
  <c r="Y23" i="21" s="1"/>
  <c r="N8" i="21"/>
  <c r="O21" i="21"/>
  <c r="P21" i="21"/>
  <c r="Q21" i="21"/>
  <c r="R21" i="21"/>
  <c r="S21" i="21"/>
  <c r="T21" i="21"/>
  <c r="U21" i="21"/>
  <c r="V21" i="21"/>
  <c r="W21" i="21"/>
  <c r="X21" i="21"/>
  <c r="Y21" i="21"/>
  <c r="N21" i="21"/>
  <c r="O56" i="22"/>
  <c r="P56" i="22"/>
  <c r="Q56" i="22"/>
  <c r="R56" i="22"/>
  <c r="S56" i="22"/>
  <c r="T56" i="22"/>
  <c r="U56" i="22"/>
  <c r="V56" i="22"/>
  <c r="W56" i="22"/>
  <c r="X56" i="22"/>
  <c r="Y56" i="22"/>
  <c r="N56" i="22"/>
  <c r="Q23" i="21" l="1"/>
  <c r="O23" i="21"/>
  <c r="W23" i="21"/>
  <c r="V23" i="21"/>
  <c r="U23" i="21"/>
  <c r="T23" i="21"/>
  <c r="R23" i="21"/>
  <c r="P23" i="21"/>
  <c r="X23" i="21"/>
  <c r="S23" i="21"/>
  <c r="N23" i="21"/>
  <c r="P53" i="22"/>
  <c r="Q53" i="22"/>
  <c r="R53" i="22"/>
  <c r="S53" i="22"/>
  <c r="T53" i="22"/>
  <c r="U53" i="22"/>
  <c r="V53" i="22"/>
  <c r="W53" i="22"/>
  <c r="X53" i="22"/>
  <c r="Y53" i="22"/>
  <c r="O53" i="22"/>
  <c r="P50" i="22"/>
  <c r="Q50" i="22"/>
  <c r="R50" i="22"/>
  <c r="S50" i="22"/>
  <c r="T50" i="22"/>
  <c r="U50" i="22"/>
  <c r="V50" i="22"/>
  <c r="W50" i="22"/>
  <c r="X50" i="22"/>
  <c r="Y50" i="22"/>
  <c r="O50" i="22"/>
  <c r="P47" i="22"/>
  <c r="Q47" i="22"/>
  <c r="R47" i="22"/>
  <c r="S47" i="22"/>
  <c r="T47" i="22"/>
  <c r="U47" i="22"/>
  <c r="V47" i="22"/>
  <c r="W47" i="22"/>
  <c r="X47" i="22"/>
  <c r="Y47" i="22"/>
  <c r="O47" i="22"/>
  <c r="P44" i="22"/>
  <c r="Q44" i="22"/>
  <c r="R44" i="22"/>
  <c r="S44" i="22"/>
  <c r="T44" i="22"/>
  <c r="U44" i="22"/>
  <c r="V44" i="22"/>
  <c r="W44" i="22"/>
  <c r="X44" i="22"/>
  <c r="Y44" i="22"/>
  <c r="O44" i="22"/>
  <c r="P41" i="22"/>
  <c r="Q41" i="22"/>
  <c r="R41" i="22"/>
  <c r="S41" i="22"/>
  <c r="T41" i="22"/>
  <c r="U41" i="22"/>
  <c r="V41" i="22"/>
  <c r="W41" i="22"/>
  <c r="X41" i="22"/>
  <c r="Y41" i="22"/>
  <c r="O41" i="22"/>
  <c r="P38" i="22"/>
  <c r="Q38" i="22"/>
  <c r="R38" i="22"/>
  <c r="S38" i="22"/>
  <c r="T38" i="22"/>
  <c r="U38" i="22"/>
  <c r="V38" i="22"/>
  <c r="W38" i="22"/>
  <c r="X38" i="22"/>
  <c r="Y38" i="22"/>
  <c r="O38" i="22"/>
  <c r="P35" i="22"/>
  <c r="Q35" i="22"/>
  <c r="R35" i="22"/>
  <c r="S35" i="22"/>
  <c r="T35" i="22"/>
  <c r="U35" i="22"/>
  <c r="V35" i="22"/>
  <c r="W35" i="22"/>
  <c r="X35" i="22"/>
  <c r="Y35" i="22"/>
  <c r="O35" i="22"/>
  <c r="P32" i="22"/>
  <c r="Q32" i="22"/>
  <c r="R32" i="22"/>
  <c r="S32" i="22"/>
  <c r="T32" i="22"/>
  <c r="U32" i="22"/>
  <c r="V32" i="22"/>
  <c r="W32" i="22"/>
  <c r="X32" i="22"/>
  <c r="Y32" i="22"/>
  <c r="O32" i="22"/>
  <c r="P29" i="22"/>
  <c r="Q29" i="22"/>
  <c r="R29" i="22"/>
  <c r="S29" i="22"/>
  <c r="T29" i="22"/>
  <c r="U29" i="22"/>
  <c r="V29" i="22"/>
  <c r="W29" i="22"/>
  <c r="X29" i="22"/>
  <c r="Y29" i="22"/>
  <c r="O29" i="22"/>
  <c r="P26" i="22"/>
  <c r="Q26" i="22"/>
  <c r="R26" i="22"/>
  <c r="S26" i="22"/>
  <c r="T26" i="22"/>
  <c r="U26" i="22"/>
  <c r="V26" i="22"/>
  <c r="W26" i="22"/>
  <c r="X26" i="22"/>
  <c r="Y26" i="22"/>
  <c r="O26" i="22"/>
  <c r="P23" i="22"/>
  <c r="Q23" i="22"/>
  <c r="R23" i="22"/>
  <c r="S23" i="22"/>
  <c r="T23" i="22"/>
  <c r="U23" i="22"/>
  <c r="V23" i="22"/>
  <c r="W23" i="22"/>
  <c r="X23" i="22"/>
  <c r="Y23" i="22"/>
  <c r="O23" i="22"/>
  <c r="P20" i="22"/>
  <c r="Q20" i="22"/>
  <c r="R20" i="22"/>
  <c r="S20" i="22"/>
  <c r="T20" i="22"/>
  <c r="U20" i="22"/>
  <c r="V20" i="22"/>
  <c r="W20" i="22"/>
  <c r="X20" i="22"/>
  <c r="Y20" i="22"/>
  <c r="O20" i="22"/>
  <c r="P17" i="22"/>
  <c r="Q17" i="22"/>
  <c r="R17" i="22"/>
  <c r="S17" i="22"/>
  <c r="T17" i="22"/>
  <c r="U17" i="22"/>
  <c r="V17" i="22"/>
  <c r="W17" i="22"/>
  <c r="X17" i="22"/>
  <c r="Y17" i="22"/>
  <c r="O17" i="22"/>
  <c r="P14" i="22"/>
  <c r="Q14" i="22"/>
  <c r="R14" i="22"/>
  <c r="S14" i="22"/>
  <c r="T14" i="22"/>
  <c r="U14" i="22"/>
  <c r="V14" i="22"/>
  <c r="W14" i="22"/>
  <c r="X14" i="22"/>
  <c r="Y14" i="22"/>
  <c r="O14" i="22"/>
  <c r="P11" i="22"/>
  <c r="Q11" i="22"/>
  <c r="R11" i="22"/>
  <c r="S11" i="22"/>
  <c r="T11" i="22"/>
  <c r="U11" i="22"/>
  <c r="V11" i="22"/>
  <c r="W11" i="22"/>
  <c r="X11" i="22"/>
  <c r="Y11" i="22"/>
  <c r="O11" i="22"/>
  <c r="O8" i="22"/>
  <c r="P8" i="22"/>
  <c r="Q8" i="22"/>
  <c r="R8" i="22"/>
  <c r="S8" i="22"/>
  <c r="T8" i="22"/>
  <c r="U8" i="22"/>
  <c r="V8" i="22"/>
  <c r="W8" i="22"/>
  <c r="X8" i="22"/>
  <c r="Y8" i="22"/>
  <c r="G10" i="9" l="1"/>
  <c r="G21" i="9"/>
  <c r="G22" i="9"/>
  <c r="G23" i="9"/>
  <c r="G24" i="9"/>
  <c r="G25" i="9"/>
  <c r="G26" i="9"/>
  <c r="G27" i="9"/>
  <c r="G28" i="9"/>
  <c r="G29" i="9"/>
  <c r="G30" i="9"/>
  <c r="G31" i="9"/>
  <c r="G20" i="9"/>
  <c r="G9" i="9" l="1"/>
  <c r="E8" i="9"/>
  <c r="G8" i="9" s="1"/>
  <c r="G21" i="10" l="1"/>
  <c r="M22" i="21"/>
  <c r="CH23" i="21"/>
  <c r="M23" i="21" s="1"/>
  <c r="CK21" i="10" l="1"/>
  <c r="CO21" i="10"/>
  <c r="CQ13" i="10"/>
  <c r="CQ21" i="10"/>
  <c r="CR13" i="10"/>
  <c r="CR21" i="10"/>
  <c r="CL13" i="10"/>
  <c r="CL21" i="10"/>
  <c r="CP13" i="10"/>
  <c r="CM13" i="10"/>
  <c r="CO13" i="10"/>
  <c r="CN13" i="10"/>
  <c r="CM18" i="10"/>
  <c r="CM21" i="10"/>
  <c r="CN18" i="10"/>
  <c r="CN21" i="10"/>
  <c r="CP18" i="10"/>
  <c r="CP2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C104" authorId="0" shapeId="0" xr:uid="{6C012D50-F193-49DC-946B-AD25802FB913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To be checked</t>
        </r>
      </text>
    </comment>
    <comment ref="C105" authorId="0" shapeId="0" xr:uid="{D6DE32B4-3AAE-4282-88E7-3CE190FB88DD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To be checked</t>
        </r>
      </text>
    </comment>
    <comment ref="C106" authorId="0" shapeId="0" xr:uid="{091005E8-38FD-4A6E-ADAD-B42C5E620F04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To be checked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Ririere Tekabu</author>
    <author>Niibo Iaruru</author>
  </authors>
  <commentList>
    <comment ref="V17" authorId="0" shapeId="0" xr:uid="{CAFBA14E-25F0-407E-A9E4-23497C9BDFD8}">
      <text>
        <r>
          <rPr>
            <b/>
            <sz val="9"/>
            <color indexed="81"/>
            <rFont val="Tahoma"/>
            <family val="2"/>
          </rPr>
          <t>Ririere Tekabu:</t>
        </r>
        <r>
          <rPr>
            <sz val="9"/>
            <color indexed="81"/>
            <rFont val="Tahoma"/>
            <family val="2"/>
          </rPr>
          <t xml:space="preserve">
To check increase</t>
        </r>
      </text>
    </comment>
    <comment ref="I75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Niibo Iaruru:</t>
        </r>
        <r>
          <rPr>
            <sz val="9"/>
            <color indexed="81"/>
            <rFont val="Tahoma"/>
            <family val="2"/>
          </rPr>
          <t xml:space="preserve">
Drop out this figure after verify with the Custom Office</t>
        </r>
      </text>
    </comment>
    <comment ref="C77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Niibo Iaruru:</t>
        </r>
        <r>
          <rPr>
            <sz val="9"/>
            <color indexed="81"/>
            <rFont val="Tahoma"/>
            <family val="2"/>
          </rPr>
          <t xml:space="preserve">
more imported on Poultry meat of frozen(chicken)</t>
        </r>
      </text>
    </comment>
    <comment ref="C78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Niibo Iaruru:
</t>
        </r>
        <r>
          <rPr>
            <sz val="9"/>
            <color indexed="81"/>
            <rFont val="Tahoma"/>
            <family val="2"/>
          </rPr>
          <t>more imported on Poultry meat of frozen(chicken)</t>
        </r>
      </text>
    </comment>
    <comment ref="C79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Niibo Iaruru:</t>
        </r>
        <r>
          <rPr>
            <sz val="9"/>
            <color indexed="81"/>
            <rFont val="Tahoma"/>
            <family val="2"/>
          </rPr>
          <t xml:space="preserve">
more imported on Poultry meat of frozen(chicken)</t>
        </r>
      </text>
    </comment>
    <comment ref="L79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Niibo Iaruru:
</t>
        </r>
        <r>
          <rPr>
            <sz val="9"/>
            <color indexed="81"/>
            <rFont val="Tahoma"/>
            <family val="2"/>
          </rPr>
          <t>More imported on posters. (fisheries posters)</t>
        </r>
      </text>
    </comment>
    <comment ref="C80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Niibo Iaruru:</t>
        </r>
        <r>
          <rPr>
            <sz val="9"/>
            <color indexed="81"/>
            <rFont val="Tahoma"/>
            <family val="2"/>
          </rPr>
          <t xml:space="preserve">
more imported on Poultry meat of frozen(chicken)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C105" authorId="0" shapeId="0" xr:uid="{5A7EEC83-2E0B-4AE5-A585-19EB491D56CF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To be checked</t>
        </r>
      </text>
    </comment>
    <comment ref="C106" authorId="0" shapeId="0" xr:uid="{9619B45F-66F1-4BDA-9729-5137ED3AC37A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To be checked</t>
        </r>
      </text>
    </comment>
    <comment ref="C107" authorId="0" shapeId="0" xr:uid="{E956CE8F-ED2A-4E5C-9966-C930E200DE12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To be checked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Agnether Lemuelu</author>
    <author>Nilima Lal</author>
  </authors>
  <commentList>
    <comment ref="C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Agnether Lemuelu:</t>
        </r>
        <r>
          <rPr>
            <sz val="9"/>
            <color indexed="81"/>
            <rFont val="Tahoma"/>
            <family val="2"/>
          </rPr>
          <t xml:space="preserve">
Emerging of Fish Company called Kiribati Fishing Limited(KFL), which had been exporting huge quantiy of Fish to overseas</t>
        </r>
      </text>
    </comment>
    <comment ref="C106" authorId="1" shapeId="0" xr:uid="{0724269A-44F2-4426-9E97-3ABBC824259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To be checked</t>
        </r>
      </text>
    </comment>
    <comment ref="C107" authorId="1" shapeId="0" xr:uid="{90901517-AA35-4A58-B3EF-DE8C321B4244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To be checked</t>
        </r>
      </text>
    </comment>
    <comment ref="C108" authorId="1" shapeId="0" xr:uid="{F2ED309F-6444-4A7D-8924-58461456A3FC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To be checked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A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Chapter 3 - Fish and crustaceans, molluscs and other aquatic invertebrates.
</t>
        </r>
      </text>
    </comment>
    <comment ref="A8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03.02, 03.03 and 03.04</t>
        </r>
      </text>
    </comment>
    <comment ref="A9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1203</t>
        </r>
      </text>
    </comment>
    <comment ref="A10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1212.21.00</t>
        </r>
      </text>
    </comment>
    <comment ref="A11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1513.11.00</t>
        </r>
      </text>
    </comment>
    <comment ref="A12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2306.50.00</t>
        </r>
      </text>
    </comment>
    <comment ref="CM14" authorId="0" shapeId="0" xr:uid="{BC36EC9F-AE93-4CCD-A527-95B70536EB26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To be checked</t>
        </r>
      </text>
    </comment>
    <comment ref="CN14" authorId="0" shapeId="0" xr:uid="{2680B40A-3B9F-46B2-A278-A1E84AF784A8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To be checked</t>
        </r>
      </text>
    </comment>
    <comment ref="CO14" authorId="0" shapeId="0" xr:uid="{723182C4-5517-46C1-8B39-BA1F57AF667B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To be checked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</authors>
  <commentList>
    <comment ref="A6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0201 and 0202 for meat and 0206.10, 0206.21 0206.22 and 0206.29 f offal</t>
        </r>
      </text>
    </comment>
    <comment ref="A7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0207</t>
        </r>
      </text>
    </comment>
    <comment ref="A8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0402.10</t>
        </r>
      </text>
    </comment>
    <comment ref="A9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1006</t>
        </r>
      </text>
    </comment>
    <comment ref="A10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1101</t>
        </r>
      </text>
    </comment>
    <comment ref="A11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1211</t>
        </r>
      </text>
    </comment>
    <comment ref="A12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1602.50</t>
        </r>
      </text>
    </comment>
    <comment ref="A13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1604</t>
        </r>
      </text>
    </comment>
    <comment ref="A14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1701.13</t>
        </r>
      </text>
    </comment>
    <comment ref="A15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1902.11 and 1902.19</t>
        </r>
      </text>
    </comment>
    <comment ref="A16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1905.90.10</t>
        </r>
      </text>
    </comment>
    <comment ref="A17" authorId="0" shapeId="0" xr:uid="{00000000-0006-0000-0600-00000C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2201 and 2202</t>
        </r>
      </text>
    </comment>
    <comment ref="A18" authorId="0" shapeId="0" xr:uid="{00000000-0006-0000-0600-00000D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2203</t>
        </r>
      </text>
    </comment>
    <comment ref="A19" authorId="0" shapeId="0" xr:uid="{00000000-0006-0000-0600-00000E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2402.20</t>
        </r>
      </text>
    </comment>
    <comment ref="A20" authorId="0" shapeId="0" xr:uid="{00000000-0006-0000-0600-00000F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2403.11.10</t>
        </r>
      </text>
    </comment>
    <comment ref="A21" authorId="0" shapeId="0" xr:uid="{00000000-0006-0000-0600-000010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2523.21 and 2523.29</t>
        </r>
      </text>
    </comment>
    <comment ref="A22" authorId="0" shapeId="0" xr:uid="{00000000-0006-0000-0600-00001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2710</t>
        </r>
      </text>
    </comment>
    <comment ref="A23" authorId="0" shapeId="0" xr:uid="{00000000-0006-0000-0600-000012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2711</t>
        </r>
      </text>
    </comment>
    <comment ref="A24" authorId="0" shapeId="0" xr:uid="{00000000-0006-0000-0600-000013000000}">
      <text>
        <r>
          <rPr>
            <sz val="9"/>
            <color indexed="81"/>
            <rFont val="Tahoma"/>
            <family val="2"/>
          </rPr>
          <t>3401.11, 3401.19 and 3401.20</t>
        </r>
      </text>
    </comment>
    <comment ref="A25" authorId="0" shapeId="0" xr:uid="{00000000-0006-0000-0600-000014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4820.20</t>
        </r>
      </text>
    </comment>
    <comment ref="A26" authorId="0" shapeId="0" xr:uid="{00000000-0006-0000-0600-00001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5208, 5209, 5210, 5211 and 5212</t>
        </r>
      </text>
    </comment>
    <comment ref="A27" authorId="0" shapeId="0" xr:uid="{00000000-0006-0000-0600-00001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6305</t>
        </r>
      </text>
    </comment>
    <comment ref="A28" authorId="0" shapeId="0" xr:uid="{00000000-0006-0000-0600-000017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6309</t>
        </r>
      </text>
    </comment>
    <comment ref="A29" authorId="0" shapeId="0" xr:uid="{00000000-0006-0000-0600-000018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8702 and 8703</t>
        </r>
      </text>
    </comment>
    <comment ref="A30" authorId="0" shapeId="0" xr:uid="{00000000-0006-0000-0600-000019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8704</t>
        </r>
      </text>
    </comment>
    <comment ref="A31" authorId="0" shapeId="0" xr:uid="{00000000-0006-0000-0600-00001A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8705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  <author>niaruru</author>
    <author>Niibo Iaruru</author>
  </authors>
  <commentList>
    <comment ref="C15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Shark fin and sea cucumber mostly
</t>
        </r>
      </text>
    </comment>
    <comment ref="C31" authorId="1" shapeId="0" xr:uid="{00000000-0006-0000-0700-000002000000}">
      <text>
        <r>
          <rPr>
            <b/>
            <sz val="9"/>
            <color indexed="81"/>
            <rFont val="Tahoma"/>
            <family val="2"/>
          </rPr>
          <t>niaruru:</t>
        </r>
        <r>
          <rPr>
            <sz val="9"/>
            <color indexed="81"/>
            <rFont val="Tahoma"/>
            <family val="2"/>
          </rPr>
          <t xml:space="preserve">
More constructions &amp; special motor vehicles</t>
        </r>
      </text>
    </comment>
    <comment ref="D31" authorId="1" shapeId="0" xr:uid="{00000000-0006-0000-0700-000003000000}">
      <text>
        <r>
          <rPr>
            <b/>
            <sz val="9"/>
            <color indexed="81"/>
            <rFont val="Tahoma"/>
            <family val="2"/>
          </rPr>
          <t>niaruru:</t>
        </r>
        <r>
          <rPr>
            <sz val="9"/>
            <color indexed="81"/>
            <rFont val="Tahoma"/>
            <family val="2"/>
          </rPr>
          <t xml:space="preserve">
Fuel imported &amp; special motor vehicles</t>
        </r>
      </text>
    </comment>
    <comment ref="M51" authorId="2" shapeId="0" xr:uid="{00000000-0006-0000-0700-000004000000}">
      <text>
        <r>
          <rPr>
            <b/>
            <sz val="9"/>
            <color indexed="81"/>
            <rFont val="Tahoma"/>
            <family val="2"/>
          </rPr>
          <t>Niibo Iaruru:</t>
        </r>
        <r>
          <rPr>
            <sz val="9"/>
            <color indexed="81"/>
            <rFont val="Tahoma"/>
            <family val="2"/>
          </rPr>
          <t xml:space="preserve">
The domestic export of Coconut crude oil is increasing, it is export to New Caledonia. (1st half 2022)</t>
        </r>
      </text>
    </comment>
    <comment ref="AE51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Fish to Nauru and copra to phillipines</t>
        </r>
      </text>
    </comment>
    <comment ref="AI51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Copra and coconut oil to Bangladesh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Nilima Lal</author>
    <author>niaruru</author>
  </authors>
  <commentList>
    <comment ref="C1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Nilima Lal:</t>
        </r>
        <r>
          <rPr>
            <sz val="9"/>
            <color indexed="81"/>
            <rFont val="Tahoma"/>
            <family val="2"/>
          </rPr>
          <t xml:space="preserve">
Boat import</t>
        </r>
      </text>
    </comment>
    <comment ref="D19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>niaruru:</t>
        </r>
        <r>
          <rPr>
            <sz val="9"/>
            <color indexed="81"/>
            <rFont val="Tahoma"/>
            <family val="2"/>
          </rPr>
          <t xml:space="preserve">
Fuel imported &amp; special motor vehicles.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Niibo Iaruru</author>
  </authors>
  <commentList>
    <comment ref="D19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Niibo Iaruru:</t>
        </r>
        <r>
          <rPr>
            <sz val="9"/>
            <color indexed="81"/>
            <rFont val="Tahoma"/>
            <family val="2"/>
          </rPr>
          <t xml:space="preserve">
Motor spirit and Aviation gasoline(Avgas)</t>
        </r>
      </text>
    </comment>
    <comment ref="E19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Niibo Iaruru:</t>
        </r>
        <r>
          <rPr>
            <sz val="9"/>
            <color indexed="81"/>
            <rFont val="Tahoma"/>
            <family val="2"/>
          </rPr>
          <t xml:space="preserve">
Motor spirit only
</t>
        </r>
      </text>
    </comment>
    <comment ref="F19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Niibo Iaruru:</t>
        </r>
        <r>
          <rPr>
            <sz val="9"/>
            <color indexed="81"/>
            <rFont val="Tahoma"/>
            <family val="2"/>
          </rPr>
          <t xml:space="preserve">
Motor spirit only</t>
        </r>
      </text>
    </comment>
    <comment ref="D20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Niibo Iaruru:</t>
        </r>
        <r>
          <rPr>
            <sz val="9"/>
            <color indexed="81"/>
            <rFont val="Tahoma"/>
            <family val="2"/>
          </rPr>
          <t xml:space="preserve">
category 322 &amp; 321(fuels and Lubricating oil)</t>
        </r>
      </text>
    </comment>
    <comment ref="E20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Niibo Iaruru:</t>
        </r>
        <r>
          <rPr>
            <sz val="9"/>
            <color indexed="81"/>
            <rFont val="Tahoma"/>
            <family val="2"/>
          </rPr>
          <t xml:space="preserve">
Category 322 &amp; 321 (fuels and Lubricating oils)</t>
        </r>
      </text>
    </comment>
    <comment ref="F20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>Niibo Iaruru:</t>
        </r>
        <r>
          <rPr>
            <sz val="9"/>
            <color indexed="81"/>
            <rFont val="Tahoma"/>
            <family val="2"/>
          </rPr>
          <t xml:space="preserve">
category 322 &amp; 321 (fuels and Lubricating oils)</t>
        </r>
      </text>
    </comment>
  </commentList>
</comments>
</file>

<file path=xl/sharedStrings.xml><?xml version="1.0" encoding="utf-8"?>
<sst xmlns="http://schemas.openxmlformats.org/spreadsheetml/2006/main" count="1934" uniqueCount="289">
  <si>
    <t>Re-exports</t>
  </si>
  <si>
    <t>Trade Balance</t>
  </si>
  <si>
    <t>Total</t>
  </si>
  <si>
    <t>Jan</t>
  </si>
  <si>
    <t>Feb</t>
  </si>
  <si>
    <t>Mar</t>
  </si>
  <si>
    <t>Apr</t>
  </si>
  <si>
    <t>May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</si>
  <si>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</si>
  <si>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</si>
  <si>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</si>
  <si>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</si>
  <si>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</si>
  <si>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</si>
  <si>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</si>
  <si>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</si>
  <si>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</si>
  <si>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</si>
  <si>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</si>
  <si>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</si>
  <si>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</si>
  <si>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</si>
  <si>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</si>
  <si>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</si>
  <si>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</si>
  <si>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</si>
  <si>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XX</t>
  </si>
  <si>
    <t>Others</t>
  </si>
  <si>
    <t>01 -05</t>
  </si>
  <si>
    <t>06 -14</t>
  </si>
  <si>
    <t>15</t>
  </si>
  <si>
    <t>16 - 24</t>
  </si>
  <si>
    <t>25 - 27</t>
  </si>
  <si>
    <t>28 - 38</t>
  </si>
  <si>
    <t>39 - 40</t>
  </si>
  <si>
    <t>41 - 43</t>
  </si>
  <si>
    <t>44 - 46</t>
  </si>
  <si>
    <t>47 - 49</t>
  </si>
  <si>
    <t>50 - 63</t>
  </si>
  <si>
    <t>64 - 67</t>
  </si>
  <si>
    <t>68 - 70</t>
  </si>
  <si>
    <t>71</t>
  </si>
  <si>
    <t>72 - 83</t>
  </si>
  <si>
    <t>84 - 85</t>
  </si>
  <si>
    <t>86 - 89</t>
  </si>
  <si>
    <t>90 - 92</t>
  </si>
  <si>
    <t>94 - 96</t>
  </si>
  <si>
    <t>Table 2</t>
  </si>
  <si>
    <t>XIX</t>
  </si>
  <si>
    <t>XXI</t>
  </si>
  <si>
    <t>XXII</t>
  </si>
  <si>
    <t>93</t>
  </si>
  <si>
    <t>Table 3</t>
  </si>
  <si>
    <t>Table 4</t>
  </si>
  <si>
    <t>Table 5</t>
  </si>
  <si>
    <t>Table 8</t>
  </si>
  <si>
    <t>97</t>
  </si>
  <si>
    <t>Table 9</t>
  </si>
  <si>
    <t>Exports</t>
  </si>
  <si>
    <t>Period</t>
  </si>
  <si>
    <t>Imports</t>
  </si>
  <si>
    <t>Surplus(+) /   Deficit(-)</t>
  </si>
  <si>
    <t>Monthly</t>
  </si>
  <si>
    <t>September</t>
  </si>
  <si>
    <t>October</t>
  </si>
  <si>
    <t>November</t>
  </si>
  <si>
    <t>December</t>
  </si>
  <si>
    <t>March</t>
  </si>
  <si>
    <t>April</t>
  </si>
  <si>
    <t>June</t>
  </si>
  <si>
    <t>July</t>
  </si>
  <si>
    <t>January</t>
  </si>
  <si>
    <t>February</t>
  </si>
  <si>
    <t>August</t>
  </si>
  <si>
    <t>BALANCE OF TRADE - ALL  ITEMS</t>
  </si>
  <si>
    <t xml:space="preserve"> </t>
  </si>
  <si>
    <t>Live animals: animal products</t>
  </si>
  <si>
    <t>Vegetable products</t>
  </si>
  <si>
    <t>Animal or vegetable oils &amp; fats</t>
  </si>
  <si>
    <t>Mineral products</t>
  </si>
  <si>
    <t>Chemicals and allied products</t>
  </si>
  <si>
    <t>Plastic, rubber &amp; articles thereof</t>
  </si>
  <si>
    <t>Raw hides, skins, leather articles thereof &amp; travel goods</t>
  </si>
  <si>
    <t>Wood, cork &amp; articles thereof &amp; plaiting material</t>
  </si>
  <si>
    <t>Wood pulp, paper &amp; paperboard &amp; articles thereof</t>
  </si>
  <si>
    <t>Textiles &amp; textile articles</t>
  </si>
  <si>
    <t>Footwear, headgear, umbrellas &amp; parts thereof</t>
  </si>
  <si>
    <t>Articles of stone, plaster, cement, glass &amp; ceremic products</t>
  </si>
  <si>
    <t>Pearls, precious &amp; semi-precious stones &amp; metals</t>
  </si>
  <si>
    <t>Base metals &amp; articles thereof</t>
  </si>
  <si>
    <t>Machinery &amp; mechanical &amp; electrical appliances &amp; parts thereof</t>
  </si>
  <si>
    <t>Vehicles, aircraft &amp; associated transport equipment</t>
  </si>
  <si>
    <t>Photographic &amp; optical, medical &amp; surgical goods &amp; clocks/watches &amp; musical instruments</t>
  </si>
  <si>
    <t>Arms and ammunition, parts &amp; accessories thereof</t>
  </si>
  <si>
    <t>Miscellaneous manufactured articles</t>
  </si>
  <si>
    <t>Works of art, collectors pieces &amp; antiques</t>
  </si>
  <si>
    <t xml:space="preserve">TOTAL </t>
  </si>
  <si>
    <t>Balance</t>
  </si>
  <si>
    <t>Economic Category</t>
  </si>
  <si>
    <t>Total Exports</t>
  </si>
  <si>
    <t>Table 1</t>
  </si>
  <si>
    <t>Table 10</t>
  </si>
  <si>
    <t>Sections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</si>
  <si>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</si>
  <si>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</si>
  <si>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</si>
  <si>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</si>
  <si>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</si>
  <si>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products, not elsewhere specified</t>
  </si>
  <si>
    <t>Manufactured goods classified chiefly by material</t>
  </si>
  <si>
    <t>Machinery and transport equipment</t>
  </si>
  <si>
    <t>Miscellaneous manufactured goods</t>
  </si>
  <si>
    <t>Commodities and transactions not classified elsewhere in SITC</t>
  </si>
  <si>
    <t>Total Imports</t>
  </si>
  <si>
    <t>Commodity</t>
  </si>
  <si>
    <t>Prepared foodstuffs, beverages, spirits &amp; tobacco</t>
  </si>
  <si>
    <t>Raw hides, skins, leather articles &amp; travel goods</t>
  </si>
  <si>
    <t>Table 12</t>
  </si>
  <si>
    <t xml:space="preserve"> TRADE BY MODE OF TRANSPORT</t>
  </si>
  <si>
    <t xml:space="preserve">Total </t>
  </si>
  <si>
    <t>Air</t>
  </si>
  <si>
    <t>Water</t>
  </si>
  <si>
    <t>Sea</t>
  </si>
  <si>
    <t>Not elsewhere classified</t>
  </si>
  <si>
    <t>Postal consignments, mail or courier shipments</t>
  </si>
  <si>
    <t>IMPORTS BY HS</t>
  </si>
  <si>
    <t>TOTAL EXPORTS BY HS</t>
  </si>
  <si>
    <t>Exports FOB</t>
  </si>
  <si>
    <t xml:space="preserve">Imports CIF </t>
  </si>
  <si>
    <t>Table 6</t>
  </si>
  <si>
    <t>BALANCE OF TRADE BY MAJOR PARTNER COUNTRIES</t>
  </si>
  <si>
    <t>MONTHLY</t>
  </si>
  <si>
    <t>Australia</t>
  </si>
  <si>
    <t>Fiji</t>
  </si>
  <si>
    <t>New Zealand</t>
  </si>
  <si>
    <t>Table 7</t>
  </si>
  <si>
    <t>TRADE BY REGION</t>
  </si>
  <si>
    <t>Africa</t>
  </si>
  <si>
    <t>The Americas</t>
  </si>
  <si>
    <t>Asia</t>
  </si>
  <si>
    <t>Europe</t>
  </si>
  <si>
    <t>Oceania</t>
  </si>
  <si>
    <t>99</t>
  </si>
  <si>
    <t xml:space="preserve">China, Peoples Republic of </t>
  </si>
  <si>
    <t>Taiwan</t>
  </si>
  <si>
    <t>United States of America</t>
  </si>
  <si>
    <t>Table 13</t>
  </si>
  <si>
    <t>COUNTRY</t>
  </si>
  <si>
    <t>Annually</t>
  </si>
  <si>
    <t>ANNUALLY</t>
  </si>
  <si>
    <t>PRINCIPAL IMPORTS</t>
  </si>
  <si>
    <t>RE-EXPORTS BY HS</t>
  </si>
  <si>
    <t>Other Imports</t>
  </si>
  <si>
    <t>Land</t>
  </si>
  <si>
    <t>Road</t>
  </si>
  <si>
    <t>Seaweed</t>
  </si>
  <si>
    <t>Crude coconut oil</t>
  </si>
  <si>
    <t>Copra cake</t>
  </si>
  <si>
    <t>[A$000]</t>
  </si>
  <si>
    <t>Jun</t>
  </si>
  <si>
    <t>Jul</t>
  </si>
  <si>
    <t>Aug</t>
  </si>
  <si>
    <t>Sep</t>
  </si>
  <si>
    <t>Oct</t>
  </si>
  <si>
    <t>Nov</t>
  </si>
  <si>
    <t>Dec</t>
  </si>
  <si>
    <t>REGION</t>
  </si>
  <si>
    <t>TOTAL IMPORTS</t>
  </si>
  <si>
    <t>Kava</t>
  </si>
  <si>
    <t>Hong Kong</t>
  </si>
  <si>
    <t>Indonesia</t>
  </si>
  <si>
    <t>Japan</t>
  </si>
  <si>
    <t>Korea</t>
  </si>
  <si>
    <t>Malaysia</t>
  </si>
  <si>
    <t>Singapore</t>
  </si>
  <si>
    <t>Switzerland</t>
  </si>
  <si>
    <t>Vietnam</t>
  </si>
  <si>
    <t>EXPORTS BY SITC</t>
  </si>
  <si>
    <t xml:space="preserve"> IMPORTS BY SITC</t>
  </si>
  <si>
    <t>of which the PICTs</t>
  </si>
  <si>
    <t>Cigarettes containing tobacco</t>
  </si>
  <si>
    <t>Soap</t>
  </si>
  <si>
    <t>Exercise books</t>
  </si>
  <si>
    <t>Second hand clothing</t>
  </si>
  <si>
    <t>Motor vehicles for the transport of goods</t>
  </si>
  <si>
    <t xml:space="preserve">Special purpose motor vehicles </t>
  </si>
  <si>
    <t>Vanuatu</t>
  </si>
  <si>
    <t>Sacks and bags</t>
  </si>
  <si>
    <t xml:space="preserve">Wheat or meslin flour </t>
  </si>
  <si>
    <t>Rice</t>
  </si>
  <si>
    <t>Portland cement</t>
  </si>
  <si>
    <t>Petroleum gases and other gaseous hydrocarbons</t>
  </si>
  <si>
    <t>Copra (coconut dried)</t>
  </si>
  <si>
    <t>Fresh, chiiled and frozen meat and offal of Bovine</t>
  </si>
  <si>
    <t>Fresh, chiiled and frozen meat and offal of poultry</t>
  </si>
  <si>
    <t>Milk in powder granules and other solid forms</t>
  </si>
  <si>
    <t>Prepared or preserved meat of bovine</t>
  </si>
  <si>
    <t>Pasta whether or not cooked, stuffed or otherwise prepared</t>
  </si>
  <si>
    <t>Cane sugar</t>
  </si>
  <si>
    <t>Beer</t>
  </si>
  <si>
    <t>Twist or stick tobbacco</t>
  </si>
  <si>
    <t>Motor cars and other motor vehicles principally designed for the transport of persons</t>
  </si>
  <si>
    <t>Petroleum oils and oils obtained from bituminous minerals</t>
  </si>
  <si>
    <t>Prepared or preserved fish</t>
  </si>
  <si>
    <t>All types of mineral waters and aerated waters</t>
  </si>
  <si>
    <t xml:space="preserve">Cabin biscuits </t>
  </si>
  <si>
    <t>Fabrics</t>
  </si>
  <si>
    <t>MONTHS</t>
  </si>
  <si>
    <t>PRINCIPAL DIRECT EXPORTS</t>
  </si>
  <si>
    <t>PRINCIPAL EXPORTS</t>
  </si>
  <si>
    <t>PRINCIPAL REEXPORTS</t>
  </si>
  <si>
    <t>Jet A1 fuel</t>
  </si>
  <si>
    <t>Total direct exports</t>
  </si>
  <si>
    <t>Total reexports</t>
  </si>
  <si>
    <t>TOTAL PRINCIPAL EXPORTS</t>
  </si>
  <si>
    <t>Direct</t>
  </si>
  <si>
    <t>Fish</t>
  </si>
  <si>
    <t>Table 14</t>
  </si>
  <si>
    <t>Code</t>
  </si>
  <si>
    <t>1*</t>
  </si>
  <si>
    <t>Food and Beverage</t>
  </si>
  <si>
    <t>11*  Primary</t>
  </si>
  <si>
    <t xml:space="preserve">      111*  Mainly for industry</t>
  </si>
  <si>
    <t xml:space="preserve">      112*  Mainly for household consumption</t>
  </si>
  <si>
    <t>12*  Processed</t>
  </si>
  <si>
    <t xml:space="preserve">      121*  Mainly for industry</t>
  </si>
  <si>
    <t xml:space="preserve">      122*  Mainly for household consumption</t>
  </si>
  <si>
    <t>2*</t>
  </si>
  <si>
    <t>Industrial Supplies Not Elsewhere specified</t>
  </si>
  <si>
    <t>21*  Primary</t>
  </si>
  <si>
    <t>22*  Processed</t>
  </si>
  <si>
    <t>3*</t>
  </si>
  <si>
    <t>Fuels and Lubricants</t>
  </si>
  <si>
    <t>31*  Primary</t>
  </si>
  <si>
    <t>32*  Processed</t>
  </si>
  <si>
    <t xml:space="preserve">       321*  Motor spirit</t>
  </si>
  <si>
    <t xml:space="preserve">       322*  Other</t>
  </si>
  <si>
    <t>4*</t>
  </si>
  <si>
    <t>Capital Goods (Except Transport Equipment) and parts and Accessories thereof</t>
  </si>
  <si>
    <t>41*  Capital goods (except transport equipmet)</t>
  </si>
  <si>
    <t>42*  Parts and accessories</t>
  </si>
  <si>
    <t>5*</t>
  </si>
  <si>
    <t>Transport Equipment and Parts and Accessories thereof</t>
  </si>
  <si>
    <t>51*  Passenger motor cars</t>
  </si>
  <si>
    <t>52*  Other</t>
  </si>
  <si>
    <t xml:space="preserve">       521*  Industrial</t>
  </si>
  <si>
    <t xml:space="preserve">       522*  Non-industrial</t>
  </si>
  <si>
    <t>53*  Parts and accessories</t>
  </si>
  <si>
    <t>6*</t>
  </si>
  <si>
    <t>Consumer Goods Not Elsewhere Specified</t>
  </si>
  <si>
    <t>61*  Durable</t>
  </si>
  <si>
    <t>62*  Semi-durable</t>
  </si>
  <si>
    <t>63*  Non-durable</t>
  </si>
  <si>
    <t>7*</t>
  </si>
  <si>
    <t>Goods Not Elsewhere Specified</t>
  </si>
  <si>
    <t xml:space="preserve">TOTAL RETAINED IMPORTS </t>
  </si>
  <si>
    <t>of which</t>
  </si>
  <si>
    <t>Capital goods</t>
  </si>
  <si>
    <t>Intermediate goods</t>
  </si>
  <si>
    <t>Consumption goods</t>
  </si>
  <si>
    <t xml:space="preserve">Note:  </t>
  </si>
  <si>
    <t xml:space="preserve">The BEC serves as a means for converting retained import data into end use categories that are meaningful within the framework of the System of National Accounts; namely capital goods, intermediate goods and consumption goods.  Except categories 321* and 51* which are used extensively both for industry and for household consumption and category 7* which includes a range of commodities, the correspondence of the 16 remaining BEC basic categories with the basic classes of goods in the SNA are:  </t>
  </si>
  <si>
    <t>Capital Goods: sum of categories 41* and 521*</t>
  </si>
  <si>
    <t>Intermediate Goods: sum of categories 111*, 121*, 21*, 22*, 31*, 322*, 42* and 53*</t>
  </si>
  <si>
    <t>Consumption Goods: sum of categories 112*, 122*, 522*, 61*, 62* and 63*</t>
  </si>
  <si>
    <t>*</t>
  </si>
  <si>
    <t>The asterisk follows each reference to a BEC classification as a device to avoid confusion with the numbered sections, divisions and groups of the standard international trade classification, revision 4.</t>
  </si>
  <si>
    <t>Novenmber</t>
  </si>
  <si>
    <t>IMPORTS CLASSIFIED BY BEC</t>
  </si>
  <si>
    <t>Classification used: HS 2017</t>
  </si>
  <si>
    <t>NOTE:</t>
  </si>
  <si>
    <t>Source: Customs and Enterprises</t>
  </si>
  <si>
    <t xml:space="preserve">Notes : </t>
  </si>
  <si>
    <t>Clasification Used : HS 2017</t>
  </si>
  <si>
    <t>Source : Customs and Enterprises</t>
  </si>
  <si>
    <t>`</t>
  </si>
  <si>
    <t>P: Provisional</t>
  </si>
  <si>
    <t>Periods</t>
  </si>
  <si>
    <t>HS Sections</t>
  </si>
  <si>
    <t>Includes direct and re-exports</t>
  </si>
  <si>
    <t>- of which fresh, chilled and frozen fish, including fillets</t>
  </si>
  <si>
    <t xml:space="preserve">Category </t>
  </si>
  <si>
    <t xml:space="preserve"> DOMESTIC EXPORTS BY HS</t>
  </si>
  <si>
    <t>2022 p</t>
  </si>
  <si>
    <t>2022 P</t>
  </si>
  <si>
    <r>
      <t>Other direct exports</t>
    </r>
    <r>
      <rPr>
        <b/>
        <sz val="11"/>
        <rFont val="Calibri"/>
        <family val="2"/>
        <scheme val="minor"/>
      </rPr>
      <t xml:space="preserve">  </t>
    </r>
  </si>
  <si>
    <r>
      <t>Other reexports</t>
    </r>
    <r>
      <rPr>
        <b/>
        <sz val="11"/>
        <rFont val="Calibri"/>
        <family val="2"/>
        <scheme val="minor"/>
      </rPr>
      <t xml:space="preserve">  </t>
    </r>
  </si>
  <si>
    <t>2021 P</t>
  </si>
  <si>
    <t>2022 is work in progress - it will be released used BEC Rev.5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</si>
</sst>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_)"/>
    <numFmt numFmtId="166" formatCode="#,##0.0"/>
    <numFmt numFmtId="167" formatCode="#,##0;[Red]#,##0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i/>
      <sz val="9"/>
      <color theme="1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b/>
      <u/>
      <sz val="12"/>
      <name val="Calibri"/>
      <family val="2"/>
    </font>
    <font>
      <b/>
      <sz val="14"/>
      <color theme="1"/>
      <name val="Calibri"/>
      <family val="2"/>
    </font>
    <font>
      <b/>
      <u/>
      <sz val="11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11"/>
      <name val="Calibri"/>
      <family val="2"/>
    </font>
    <font>
      <i/>
      <sz val="11"/>
      <name val="Times New Roman"/>
      <family val="1"/>
    </font>
    <font>
      <i/>
      <sz val="11"/>
      <color theme="1"/>
      <name val="Calibri"/>
      <family val="2"/>
    </font>
    <font>
      <b/>
      <u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Times New Roman"/>
      <family val="1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</cellStyleXfs>
  <cellXfs count="423">
    <xf numFmtId="0" fontId="0" fillId="0" borderId="0" xfId="0"/>
    <xf numFmtId="0" fontId="8" fillId="0" borderId="4" xfId="0" applyFont="1" applyBorder="1"/>
    <xf numFmtId="3" fontId="8" fillId="0" borderId="4" xfId="0" applyNumberFormat="1" applyFont="1" applyBorder="1"/>
    <xf numFmtId="3" fontId="0" fillId="0" borderId="4" xfId="0" applyNumberFormat="1" applyBorder="1"/>
    <xf numFmtId="3" fontId="6" fillId="2" borderId="4" xfId="0" applyNumberFormat="1" applyFont="1" applyFill="1" applyBorder="1"/>
    <xf numFmtId="0" fontId="0" fillId="0" borderId="4" xfId="0" applyBorder="1"/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/>
    <xf numFmtId="0" fontId="6" fillId="0" borderId="4" xfId="0" applyFont="1" applyBorder="1"/>
    <xf numFmtId="0" fontId="2" fillId="0" borderId="4" xfId="0" applyFont="1" applyBorder="1" applyAlignment="1">
      <alignment horizontal="center" wrapText="1"/>
    </xf>
    <xf numFmtId="3" fontId="6" fillId="0" borderId="4" xfId="0" applyNumberFormat="1" applyFont="1" applyBorder="1"/>
    <xf numFmtId="0" fontId="6" fillId="0" borderId="4" xfId="0" applyFont="1" applyBorder="1" applyAlignment="1">
      <alignment horizontal="right"/>
    </xf>
    <xf numFmtId="0" fontId="15" fillId="0" borderId="4" xfId="0" applyFont="1" applyBorder="1"/>
    <xf numFmtId="3" fontId="6" fillId="0" borderId="4" xfId="0" applyNumberFormat="1" applyFont="1" applyBorder="1" applyAlignment="1">
      <alignment horizontal="right"/>
    </xf>
    <xf numFmtId="3" fontId="2" fillId="0" borderId="4" xfId="0" applyNumberFormat="1" applyFont="1" applyBorder="1"/>
    <xf numFmtId="0" fontId="2" fillId="0" borderId="4" xfId="0" applyFont="1" applyBorder="1"/>
    <xf numFmtId="0" fontId="16" fillId="0" borderId="4" xfId="0" applyFont="1" applyBorder="1"/>
    <xf numFmtId="0" fontId="17" fillId="0" borderId="4" xfId="0" applyFont="1" applyBorder="1"/>
    <xf numFmtId="1" fontId="2" fillId="0" borderId="4" xfId="0" applyNumberFormat="1" applyFont="1" applyBorder="1"/>
    <xf numFmtId="1" fontId="6" fillId="0" borderId="4" xfId="0" applyNumberFormat="1" applyFont="1" applyBorder="1"/>
    <xf numFmtId="1" fontId="6" fillId="0" borderId="4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right"/>
    </xf>
    <xf numFmtId="3" fontId="17" fillId="0" borderId="4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3" fontId="13" fillId="0" borderId="4" xfId="0" applyNumberFormat="1" applyFont="1" applyBorder="1"/>
    <xf numFmtId="3" fontId="18" fillId="0" borderId="4" xfId="0" applyNumberFormat="1" applyFont="1" applyBorder="1"/>
    <xf numFmtId="3" fontId="12" fillId="0" borderId="4" xfId="0" applyNumberFormat="1" applyFont="1" applyBorder="1"/>
    <xf numFmtId="0" fontId="12" fillId="0" borderId="4" xfId="0" applyFont="1" applyBorder="1"/>
    <xf numFmtId="0" fontId="18" fillId="0" borderId="4" xfId="0" applyFont="1" applyBorder="1"/>
    <xf numFmtId="1" fontId="0" fillId="0" borderId="4" xfId="0" applyNumberFormat="1" applyBorder="1"/>
    <xf numFmtId="0" fontId="19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/>
    <xf numFmtId="0" fontId="2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justify" vertical="top" wrapText="1"/>
    </xf>
    <xf numFmtId="0" fontId="13" fillId="0" borderId="4" xfId="0" applyFont="1" applyBorder="1"/>
    <xf numFmtId="0" fontId="23" fillId="0" borderId="4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23" fillId="0" borderId="4" xfId="0" applyFont="1" applyBorder="1" applyAlignment="1">
      <alignment horizontal="left"/>
    </xf>
    <xf numFmtId="0" fontId="23" fillId="0" borderId="4" xfId="0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2" fillId="2" borderId="4" xfId="0" applyFont="1" applyFill="1" applyBorder="1"/>
    <xf numFmtId="3" fontId="12" fillId="2" borderId="4" xfId="0" applyNumberFormat="1" applyFont="1" applyFill="1" applyBorder="1"/>
    <xf numFmtId="0" fontId="1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4" fillId="2" borderId="4" xfId="0" applyFont="1" applyFill="1" applyBorder="1"/>
    <xf numFmtId="0" fontId="23" fillId="2" borderId="4" xfId="0" applyFont="1" applyFill="1" applyBorder="1" applyAlignment="1">
      <alignment horizontal="center"/>
    </xf>
    <xf numFmtId="0" fontId="23" fillId="2" borderId="4" xfId="0" applyFont="1" applyFill="1" applyBorder="1"/>
    <xf numFmtId="0" fontId="18" fillId="2" borderId="4" xfId="0" applyFont="1" applyFill="1" applyBorder="1"/>
    <xf numFmtId="3" fontId="6" fillId="2" borderId="4" xfId="0" applyNumberFormat="1" applyFont="1" applyFill="1" applyBorder="1" applyAlignment="1">
      <alignment horizontal="right"/>
    </xf>
    <xf numFmtId="1" fontId="6" fillId="2" borderId="4" xfId="0" applyNumberFormat="1" applyFont="1" applyFill="1" applyBorder="1"/>
    <xf numFmtId="3" fontId="2" fillId="2" borderId="4" xfId="0" applyNumberFormat="1" applyFont="1" applyFill="1" applyBorder="1"/>
    <xf numFmtId="0" fontId="6" fillId="0" borderId="4" xfId="0" applyFont="1" applyBorder="1" applyAlignment="1">
      <alignment wrapText="1"/>
    </xf>
    <xf numFmtId="0" fontId="6" fillId="2" borderId="4" xfId="0" applyFont="1" applyFill="1" applyBorder="1" applyAlignment="1">
      <alignment horizontal="left"/>
    </xf>
    <xf numFmtId="3" fontId="6" fillId="2" borderId="4" xfId="0" applyNumberFormat="1" applyFont="1" applyFill="1" applyBorder="1" applyAlignment="1">
      <alignment horizontal="left" wrapText="1"/>
    </xf>
    <xf numFmtId="3" fontId="16" fillId="2" borderId="4" xfId="0" applyNumberFormat="1" applyFont="1" applyFill="1" applyBorder="1" applyAlignment="1">
      <alignment horizontal="left"/>
    </xf>
    <xf numFmtId="0" fontId="11" fillId="0" borderId="4" xfId="0" applyFont="1" applyBorder="1"/>
    <xf numFmtId="0" fontId="23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1" fontId="12" fillId="0" borderId="4" xfId="0" applyNumberFormat="1" applyFont="1" applyBorder="1"/>
    <xf numFmtId="0" fontId="16" fillId="0" borderId="4" xfId="0" applyFont="1" applyBorder="1" applyAlignment="1">
      <alignment wrapText="1"/>
    </xf>
    <xf numFmtId="0" fontId="16" fillId="0" borderId="4" xfId="0" applyFont="1" applyBorder="1" applyAlignment="1">
      <alignment horizontal="left"/>
    </xf>
    <xf numFmtId="3" fontId="6" fillId="2" borderId="4" xfId="0" applyNumberFormat="1" applyFont="1" applyFill="1" applyBorder="1" applyAlignment="1">
      <alignment wrapText="1"/>
    </xf>
    <xf numFmtId="3" fontId="2" fillId="2" borderId="4" xfId="0" applyNumberFormat="1" applyFont="1" applyFill="1" applyBorder="1" applyAlignment="1">
      <alignment wrapText="1"/>
    </xf>
    <xf numFmtId="3" fontId="17" fillId="2" borderId="4" xfId="0" applyNumberFormat="1" applyFont="1" applyFill="1" applyBorder="1" applyAlignment="1">
      <alignment horizontal="left"/>
    </xf>
    <xf numFmtId="0" fontId="12" fillId="0" borderId="4" xfId="0" applyFont="1" applyBorder="1" applyAlignment="1">
      <alignment wrapText="1"/>
    </xf>
    <xf numFmtId="1" fontId="23" fillId="0" borderId="4" xfId="0" applyNumberFormat="1" applyFont="1" applyBorder="1"/>
    <xf numFmtId="0" fontId="11" fillId="0" borderId="4" xfId="0" applyFont="1" applyBorder="1" applyAlignment="1">
      <alignment vertical="top" wrapText="1"/>
    </xf>
    <xf numFmtId="3" fontId="24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0" fontId="25" fillId="0" borderId="4" xfId="0" applyFont="1" applyBorder="1" applyAlignment="1">
      <alignment horizontal="left"/>
    </xf>
    <xf numFmtId="3" fontId="20" fillId="2" borderId="4" xfId="0" applyNumberFormat="1" applyFont="1" applyFill="1" applyBorder="1"/>
    <xf numFmtId="0" fontId="20" fillId="2" borderId="4" xfId="0" applyFont="1" applyFill="1" applyBorder="1"/>
    <xf numFmtId="0" fontId="2" fillId="0" borderId="4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wrapText="1"/>
    </xf>
    <xf numFmtId="3" fontId="14" fillId="2" borderId="4" xfId="0" applyNumberFormat="1" applyFont="1" applyFill="1" applyBorder="1"/>
    <xf numFmtId="0" fontId="14" fillId="2" borderId="4" xfId="0" applyFont="1" applyFill="1" applyBorder="1"/>
    <xf numFmtId="0" fontId="26" fillId="2" borderId="4" xfId="0" applyFont="1" applyFill="1" applyBorder="1"/>
    <xf numFmtId="3" fontId="27" fillId="2" borderId="4" xfId="0" applyNumberFormat="1" applyFont="1" applyFill="1" applyBorder="1"/>
    <xf numFmtId="0" fontId="27" fillId="2" borderId="4" xfId="0" applyFont="1" applyFill="1" applyBorder="1"/>
    <xf numFmtId="0" fontId="31" fillId="0" borderId="4" xfId="0" applyFont="1" applyBorder="1"/>
    <xf numFmtId="0" fontId="31" fillId="0" borderId="4" xfId="0" applyFont="1" applyBorder="1" applyAlignment="1">
      <alignment horizontal="center"/>
    </xf>
    <xf numFmtId="0" fontId="33" fillId="0" borderId="4" xfId="0" applyFont="1" applyBorder="1" applyAlignment="1">
      <alignment horizontal="justify" vertical="top" wrapText="1"/>
    </xf>
    <xf numFmtId="0" fontId="34" fillId="0" borderId="4" xfId="0" applyFont="1" applyBorder="1"/>
    <xf numFmtId="0" fontId="32" fillId="0" borderId="4" xfId="0" applyFont="1" applyBorder="1" applyAlignment="1">
      <alignment horizontal="left" wrapText="1"/>
    </xf>
    <xf numFmtId="0" fontId="35" fillId="0" borderId="4" xfId="0" applyFont="1" applyBorder="1" applyAlignment="1">
      <alignment horizontal="left" wrapText="1"/>
    </xf>
    <xf numFmtId="0" fontId="32" fillId="0" borderId="4" xfId="0" applyFont="1" applyBorder="1" applyAlignment="1">
      <alignment horizontal="left"/>
    </xf>
    <xf numFmtId="0" fontId="32" fillId="0" borderId="4" xfId="0" applyFont="1" applyBorder="1" applyAlignment="1">
      <alignment horizontal="center" wrapText="1"/>
    </xf>
    <xf numFmtId="49" fontId="31" fillId="0" borderId="4" xfId="0" applyNumberFormat="1" applyFont="1" applyBorder="1" applyAlignment="1">
      <alignment horizontal="center"/>
    </xf>
    <xf numFmtId="49" fontId="31" fillId="0" borderId="4" xfId="0" applyNumberFormat="1" applyFont="1" applyBorder="1" applyAlignment="1">
      <alignment horizontal="left"/>
    </xf>
    <xf numFmtId="1" fontId="37" fillId="0" borderId="4" xfId="0" applyNumberFormat="1" applyFont="1" applyBorder="1"/>
    <xf numFmtId="1" fontId="30" fillId="0" borderId="4" xfId="0" applyNumberFormat="1" applyFont="1" applyBorder="1"/>
    <xf numFmtId="3" fontId="37" fillId="0" borderId="4" xfId="0" applyNumberFormat="1" applyFont="1" applyBorder="1" applyAlignment="1">
      <alignment horizontal="right"/>
    </xf>
    <xf numFmtId="0" fontId="37" fillId="0" borderId="4" xfId="0" applyFont="1" applyBorder="1" applyAlignment="1">
      <alignment horizontal="center"/>
    </xf>
    <xf numFmtId="3" fontId="37" fillId="0" borderId="4" xfId="0" applyNumberFormat="1" applyFont="1" applyBorder="1" applyAlignment="1">
      <alignment horizontal="center"/>
    </xf>
    <xf numFmtId="3" fontId="30" fillId="0" borderId="4" xfId="0" applyNumberFormat="1" applyFont="1" applyBorder="1"/>
    <xf numFmtId="1" fontId="37" fillId="0" borderId="4" xfId="0" applyNumberFormat="1" applyFont="1" applyBorder="1" applyAlignment="1">
      <alignment horizontal="center"/>
    </xf>
    <xf numFmtId="0" fontId="29" fillId="0" borderId="4" xfId="0" applyFont="1" applyBorder="1" applyAlignment="1">
      <alignment horizontal="left" vertical="center"/>
    </xf>
    <xf numFmtId="3" fontId="36" fillId="0" borderId="4" xfId="0" applyNumberFormat="1" applyFont="1" applyBorder="1" applyAlignment="1">
      <alignment horizontal="left"/>
    </xf>
    <xf numFmtId="0" fontId="32" fillId="0" borderId="4" xfId="0" applyFont="1" applyBorder="1"/>
    <xf numFmtId="3" fontId="37" fillId="0" borderId="4" xfId="0" applyNumberFormat="1" applyFont="1" applyBorder="1"/>
    <xf numFmtId="0" fontId="36" fillId="0" borderId="4" xfId="0" applyFont="1" applyBorder="1" applyAlignment="1">
      <alignment horizontal="left"/>
    </xf>
    <xf numFmtId="0" fontId="37" fillId="0" borderId="4" xfId="0" applyFont="1" applyBorder="1" applyAlignment="1">
      <alignment horizontal="left"/>
    </xf>
    <xf numFmtId="3" fontId="31" fillId="0" borderId="4" xfId="0" applyNumberFormat="1" applyFont="1" applyBorder="1"/>
    <xf numFmtId="0" fontId="37" fillId="0" borderId="4" xfId="0" applyFont="1" applyBorder="1"/>
    <xf numFmtId="0" fontId="31" fillId="2" borderId="4" xfId="0" applyFont="1" applyFill="1" applyBorder="1"/>
    <xf numFmtId="3" fontId="37" fillId="2" borderId="4" xfId="0" applyNumberFormat="1" applyFont="1" applyFill="1" applyBorder="1"/>
    <xf numFmtId="0" fontId="30" fillId="0" borderId="4" xfId="0" applyFont="1" applyBorder="1"/>
    <xf numFmtId="3" fontId="37" fillId="0" borderId="4" xfId="0" applyNumberFormat="1" applyFont="1" applyBorder="1" applyAlignment="1">
      <alignment horizontal="left"/>
    </xf>
    <xf numFmtId="0" fontId="38" fillId="0" borderId="4" xfId="0" applyFont="1" applyBorder="1" applyAlignment="1">
      <alignment horizontal="center"/>
    </xf>
    <xf numFmtId="3" fontId="39" fillId="2" borderId="4" xfId="0" applyNumberFormat="1" applyFont="1" applyFill="1" applyBorder="1"/>
    <xf numFmtId="0" fontId="40" fillId="0" borderId="4" xfId="0" applyFont="1" applyBorder="1" applyAlignment="1">
      <alignment horizontal="center"/>
    </xf>
    <xf numFmtId="0" fontId="39" fillId="2" borderId="4" xfId="0" applyFont="1" applyFill="1" applyBorder="1"/>
    <xf numFmtId="0" fontId="41" fillId="0" borderId="4" xfId="0" applyFont="1" applyBorder="1" applyAlignment="1">
      <alignment horizontal="left"/>
    </xf>
    <xf numFmtId="3" fontId="31" fillId="0" borderId="4" xfId="0" applyNumberFormat="1" applyFont="1" applyBorder="1" applyAlignment="1">
      <alignment horizontal="center"/>
    </xf>
    <xf numFmtId="3" fontId="31" fillId="0" borderId="4" xfId="0" applyNumberFormat="1" applyFont="1" applyBorder="1" applyAlignment="1">
      <alignment horizontal="left"/>
    </xf>
    <xf numFmtId="3" fontId="36" fillId="0" borderId="4" xfId="0" applyNumberFormat="1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 wrapText="1"/>
    </xf>
    <xf numFmtId="3" fontId="35" fillId="0" borderId="4" xfId="0" applyNumberFormat="1" applyFont="1" applyBorder="1"/>
    <xf numFmtId="1" fontId="31" fillId="0" borderId="4" xfId="0" applyNumberFormat="1" applyFont="1" applyBorder="1"/>
    <xf numFmtId="0" fontId="45" fillId="2" borderId="4" xfId="0" applyFont="1" applyFill="1" applyBorder="1" applyAlignment="1">
      <alignment horizontal="center"/>
    </xf>
    <xf numFmtId="0" fontId="47" fillId="0" borderId="4" xfId="0" applyFont="1" applyBorder="1"/>
    <xf numFmtId="0" fontId="45" fillId="2" borderId="4" xfId="0" applyFont="1" applyFill="1" applyBorder="1"/>
    <xf numFmtId="0" fontId="36" fillId="2" borderId="4" xfId="0" applyFont="1" applyFill="1" applyBorder="1" applyAlignment="1">
      <alignment horizontal="center"/>
    </xf>
    <xf numFmtId="0" fontId="36" fillId="2" borderId="4" xfId="0" applyFont="1" applyFill="1" applyBorder="1"/>
    <xf numFmtId="0" fontId="46" fillId="0" borderId="4" xfId="0" applyFont="1" applyBorder="1"/>
    <xf numFmtId="3" fontId="30" fillId="2" borderId="4" xfId="0" applyNumberFormat="1" applyFont="1" applyFill="1" applyBorder="1"/>
    <xf numFmtId="0" fontId="37" fillId="2" borderId="4" xfId="0" applyFont="1" applyFill="1" applyBorder="1" applyAlignment="1">
      <alignment wrapText="1"/>
    </xf>
    <xf numFmtId="0" fontId="37" fillId="0" borderId="4" xfId="0" applyFont="1" applyBorder="1" applyAlignment="1">
      <alignment wrapText="1"/>
    </xf>
    <xf numFmtId="0" fontId="49" fillId="0" borderId="4" xfId="4" applyFont="1" applyBorder="1" applyAlignment="1">
      <alignment wrapText="1"/>
    </xf>
    <xf numFmtId="3" fontId="46" fillId="0" borderId="4" xfId="0" applyNumberFormat="1" applyFont="1" applyBorder="1"/>
    <xf numFmtId="0" fontId="42" fillId="2" borderId="4" xfId="0" applyFont="1" applyFill="1" applyBorder="1"/>
    <xf numFmtId="0" fontId="29" fillId="2" borderId="4" xfId="0" applyFont="1" applyFill="1" applyBorder="1"/>
    <xf numFmtId="0" fontId="32" fillId="2" borderId="4" xfId="0" applyFont="1" applyFill="1" applyBorder="1" applyAlignment="1">
      <alignment horizontal="left"/>
    </xf>
    <xf numFmtId="0" fontId="32" fillId="2" borderId="4" xfId="0" applyFont="1" applyFill="1" applyBorder="1"/>
    <xf numFmtId="0" fontId="37" fillId="2" borderId="4" xfId="0" applyFont="1" applyFill="1" applyBorder="1" applyAlignment="1">
      <alignment horizontal="left"/>
    </xf>
    <xf numFmtId="0" fontId="32" fillId="2" borderId="4" xfId="0" applyFont="1" applyFill="1" applyBorder="1" applyAlignment="1">
      <alignment horizontal="center"/>
    </xf>
    <xf numFmtId="1" fontId="32" fillId="2" borderId="4" xfId="0" applyNumberFormat="1" applyFont="1" applyFill="1" applyBorder="1" applyAlignment="1">
      <alignment horizontal="center"/>
    </xf>
    <xf numFmtId="1" fontId="32" fillId="2" borderId="4" xfId="0" applyNumberFormat="1" applyFont="1" applyFill="1" applyBorder="1"/>
    <xf numFmtId="0" fontId="37" fillId="2" borderId="4" xfId="0" applyFont="1" applyFill="1" applyBorder="1"/>
    <xf numFmtId="0" fontId="37" fillId="2" borderId="4" xfId="2" applyFont="1" applyFill="1" applyBorder="1" applyAlignment="1">
      <alignment wrapText="1"/>
    </xf>
    <xf numFmtId="1" fontId="37" fillId="2" borderId="4" xfId="0" applyNumberFormat="1" applyFont="1" applyFill="1" applyBorder="1"/>
    <xf numFmtId="0" fontId="36" fillId="2" borderId="4" xfId="0" applyFont="1" applyFill="1" applyBorder="1" applyAlignment="1">
      <alignment wrapText="1"/>
    </xf>
    <xf numFmtId="0" fontId="36" fillId="2" borderId="4" xfId="0" applyFont="1" applyFill="1" applyBorder="1" applyAlignment="1">
      <alignment horizontal="left"/>
    </xf>
    <xf numFmtId="3" fontId="36" fillId="2" borderId="4" xfId="0" applyNumberFormat="1" applyFont="1" applyFill="1" applyBorder="1"/>
    <xf numFmtId="3" fontId="37" fillId="2" borderId="4" xfId="0" applyNumberFormat="1" applyFont="1" applyFill="1" applyBorder="1" applyAlignment="1">
      <alignment horizontal="left" wrapText="1"/>
    </xf>
    <xf numFmtId="3" fontId="31" fillId="2" borderId="4" xfId="0" applyNumberFormat="1" applyFont="1" applyFill="1" applyBorder="1" applyAlignment="1">
      <alignment wrapText="1"/>
    </xf>
    <xf numFmtId="3" fontId="32" fillId="2" borderId="4" xfId="0" applyNumberFormat="1" applyFont="1" applyFill="1" applyBorder="1"/>
    <xf numFmtId="3" fontId="31" fillId="2" borderId="4" xfId="0" applyNumberFormat="1" applyFont="1" applyFill="1" applyBorder="1"/>
    <xf numFmtId="1" fontId="36" fillId="2" borderId="4" xfId="0" applyNumberFormat="1" applyFont="1" applyFill="1" applyBorder="1"/>
    <xf numFmtId="3" fontId="43" fillId="2" borderId="4" xfId="0" applyNumberFormat="1" applyFont="1" applyFill="1" applyBorder="1" applyAlignment="1">
      <alignment horizontal="left"/>
    </xf>
    <xf numFmtId="0" fontId="31" fillId="2" borderId="4" xfId="0" applyFont="1" applyFill="1" applyBorder="1" applyAlignment="1">
      <alignment horizontal="left"/>
    </xf>
    <xf numFmtId="1" fontId="31" fillId="2" borderId="4" xfId="0" applyNumberFormat="1" applyFont="1" applyFill="1" applyBorder="1"/>
    <xf numFmtId="0" fontId="31" fillId="2" borderId="4" xfId="0" applyFont="1" applyFill="1" applyBorder="1" applyAlignment="1">
      <alignment wrapText="1"/>
    </xf>
    <xf numFmtId="0" fontId="29" fillId="0" borderId="4" xfId="0" applyFont="1" applyBorder="1" applyAlignment="1">
      <alignment vertical="top" wrapText="1"/>
    </xf>
    <xf numFmtId="0" fontId="29" fillId="0" borderId="4" xfId="0" applyFont="1" applyBorder="1"/>
    <xf numFmtId="0" fontId="36" fillId="0" borderId="4" xfId="0" applyFont="1" applyBorder="1"/>
    <xf numFmtId="0" fontId="36" fillId="0" borderId="4" xfId="0" applyFont="1" applyBorder="1" applyAlignment="1">
      <alignment vertical="center"/>
    </xf>
    <xf numFmtId="165" fontId="36" fillId="0" borderId="4" xfId="0" applyNumberFormat="1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7" fillId="0" borderId="4" xfId="0" applyFont="1" applyBorder="1" applyAlignment="1">
      <alignment horizontal="left" wrapText="1"/>
    </xf>
    <xf numFmtId="3" fontId="37" fillId="2" borderId="4" xfId="1" applyNumberFormat="1" applyFont="1" applyFill="1" applyBorder="1" applyAlignment="1">
      <alignment horizontal="right"/>
    </xf>
    <xf numFmtId="3" fontId="37" fillId="2" borderId="4" xfId="0" applyNumberFormat="1" applyFont="1" applyFill="1" applyBorder="1" applyAlignment="1">
      <alignment horizontal="right"/>
    </xf>
    <xf numFmtId="1" fontId="37" fillId="0" borderId="4" xfId="0" applyNumberFormat="1" applyFont="1" applyBorder="1" applyAlignment="1">
      <alignment horizontal="right"/>
    </xf>
    <xf numFmtId="0" fontId="37" fillId="2" borderId="4" xfId="0" applyFont="1" applyFill="1" applyBorder="1" applyAlignment="1">
      <alignment horizontal="center"/>
    </xf>
    <xf numFmtId="0" fontId="37" fillId="2" borderId="4" xfId="0" applyFont="1" applyFill="1" applyBorder="1" applyAlignment="1">
      <alignment horizontal="left" wrapText="1"/>
    </xf>
    <xf numFmtId="3" fontId="37" fillId="2" borderId="4" xfId="0" applyNumberFormat="1" applyFont="1" applyFill="1" applyBorder="1" applyAlignment="1">
      <alignment horizontal="center"/>
    </xf>
    <xf numFmtId="1" fontId="37" fillId="2" borderId="4" xfId="0" applyNumberFormat="1" applyFont="1" applyFill="1" applyBorder="1" applyAlignment="1">
      <alignment horizontal="right"/>
    </xf>
    <xf numFmtId="165" fontId="36" fillId="0" borderId="4" xfId="0" applyNumberFormat="1" applyFont="1" applyBorder="1"/>
    <xf numFmtId="165" fontId="37" fillId="0" borderId="4" xfId="0" applyNumberFormat="1" applyFont="1" applyBorder="1"/>
    <xf numFmtId="0" fontId="37" fillId="0" borderId="4" xfId="0" applyFont="1" applyBorder="1" applyAlignment="1">
      <alignment horizontal="center" wrapText="1"/>
    </xf>
    <xf numFmtId="166" fontId="36" fillId="2" borderId="4" xfId="0" applyNumberFormat="1" applyFont="1" applyFill="1" applyBorder="1"/>
    <xf numFmtId="0" fontId="37" fillId="0" borderId="10" xfId="0" applyFont="1" applyBorder="1"/>
    <xf numFmtId="0" fontId="37" fillId="0" borderId="1" xfId="0" applyFont="1" applyBorder="1"/>
    <xf numFmtId="0" fontId="37" fillId="0" borderId="2" xfId="0" applyFont="1" applyBorder="1"/>
    <xf numFmtId="0" fontId="37" fillId="0" borderId="5" xfId="0" applyFont="1" applyBorder="1"/>
    <xf numFmtId="0" fontId="37" fillId="0" borderId="4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/>
    </xf>
    <xf numFmtId="165" fontId="36" fillId="0" borderId="4" xfId="0" applyNumberFormat="1" applyFont="1" applyBorder="1" applyAlignment="1">
      <alignment horizontal="left"/>
    </xf>
    <xf numFmtId="0" fontId="29" fillId="2" borderId="4" xfId="0" applyFont="1" applyFill="1" applyBorder="1" applyAlignment="1">
      <alignment vertical="top"/>
    </xf>
    <xf numFmtId="0" fontId="29" fillId="2" borderId="4" xfId="0" applyFont="1" applyFill="1" applyBorder="1" applyAlignment="1">
      <alignment horizontal="center"/>
    </xf>
    <xf numFmtId="0" fontId="48" fillId="2" borderId="4" xfId="0" applyFont="1" applyFill="1" applyBorder="1"/>
    <xf numFmtId="3" fontId="55" fillId="2" borderId="4" xfId="0" applyNumberFormat="1" applyFont="1" applyFill="1" applyBorder="1"/>
    <xf numFmtId="3" fontId="48" fillId="2" borderId="4" xfId="0" applyNumberFormat="1" applyFont="1" applyFill="1" applyBorder="1"/>
    <xf numFmtId="0" fontId="54" fillId="2" borderId="4" xfId="0" applyFont="1" applyFill="1" applyBorder="1" applyAlignment="1">
      <alignment vertical="top"/>
    </xf>
    <xf numFmtId="0" fontId="53" fillId="2" borderId="4" xfId="0" applyFont="1" applyFill="1" applyBorder="1"/>
    <xf numFmtId="0" fontId="53" fillId="2" borderId="4" xfId="0" applyFont="1" applyFill="1" applyBorder="1" applyAlignment="1">
      <alignment horizontal="right" vertical="center"/>
    </xf>
    <xf numFmtId="3" fontId="6" fillId="3" borderId="4" xfId="0" applyNumberFormat="1" applyFont="1" applyFill="1" applyBorder="1"/>
    <xf numFmtId="0" fontId="27" fillId="0" borderId="4" xfId="0" applyFont="1" applyBorder="1" applyAlignment="1">
      <alignment horizontal="left"/>
    </xf>
    <xf numFmtId="3" fontId="27" fillId="0" borderId="4" xfId="0" applyNumberFormat="1" applyFont="1" applyBorder="1"/>
    <xf numFmtId="3" fontId="27" fillId="0" borderId="4" xfId="0" applyNumberFormat="1" applyFont="1" applyBorder="1" applyAlignment="1">
      <alignment horizontal="right"/>
    </xf>
    <xf numFmtId="0" fontId="11" fillId="2" borderId="1" xfId="0" applyFont="1" applyFill="1" applyBorder="1"/>
    <xf numFmtId="0" fontId="11" fillId="2" borderId="3" xfId="0" applyFont="1" applyFill="1" applyBorder="1"/>
    <xf numFmtId="0" fontId="11" fillId="2" borderId="2" xfId="0" applyFont="1" applyFill="1" applyBorder="1"/>
    <xf numFmtId="3" fontId="26" fillId="2" borderId="4" xfId="0" applyNumberFormat="1" applyFont="1" applyFill="1" applyBorder="1" applyAlignment="1">
      <alignment horizontal="center"/>
    </xf>
    <xf numFmtId="0" fontId="29" fillId="2" borderId="1" xfId="0" applyFont="1" applyFill="1" applyBorder="1"/>
    <xf numFmtId="0" fontId="29" fillId="2" borderId="3" xfId="0" applyFont="1" applyFill="1" applyBorder="1"/>
    <xf numFmtId="0" fontId="29" fillId="2" borderId="2" xfId="0" applyFont="1" applyFill="1" applyBorder="1"/>
    <xf numFmtId="0" fontId="26" fillId="2" borderId="4" xfId="0" applyFont="1" applyFill="1" applyBorder="1" applyAlignment="1">
      <alignment horizontal="center"/>
    </xf>
    <xf numFmtId="3" fontId="14" fillId="0" borderId="4" xfId="0" applyNumberFormat="1" applyFont="1" applyBorder="1"/>
    <xf numFmtId="3" fontId="56" fillId="0" borderId="4" xfId="0" applyNumberFormat="1" applyFont="1" applyBorder="1"/>
    <xf numFmtId="0" fontId="28" fillId="0" borderId="4" xfId="0" applyFont="1" applyBorder="1"/>
    <xf numFmtId="0" fontId="28" fillId="2" borderId="4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left"/>
    </xf>
    <xf numFmtId="0" fontId="28" fillId="0" borderId="4" xfId="0" applyFont="1" applyBorder="1" applyAlignment="1">
      <alignment horizontal="center"/>
    </xf>
    <xf numFmtId="167" fontId="0" fillId="0" borderId="0" xfId="0" applyNumberFormat="1"/>
    <xf numFmtId="3" fontId="57" fillId="2" borderId="4" xfId="0" applyNumberFormat="1" applyFont="1" applyFill="1" applyBorder="1"/>
    <xf numFmtId="0" fontId="57" fillId="2" borderId="4" xfId="0" applyFont="1" applyFill="1" applyBorder="1"/>
    <xf numFmtId="0" fontId="43" fillId="0" borderId="4" xfId="0" applyFont="1" applyBorder="1" applyAlignment="1">
      <alignment horizontal="left"/>
    </xf>
    <xf numFmtId="0" fontId="43" fillId="0" borderId="4" xfId="0" applyFont="1" applyBorder="1"/>
    <xf numFmtId="3" fontId="0" fillId="2" borderId="4" xfId="0" applyNumberFormat="1" applyFill="1" applyBorder="1"/>
    <xf numFmtId="0" fontId="58" fillId="2" borderId="5" xfId="0" applyFont="1" applyFill="1" applyBorder="1" applyAlignment="1">
      <alignment horizontal="left"/>
    </xf>
    <xf numFmtId="0" fontId="6" fillId="2" borderId="4" xfId="0" quotePrefix="1" applyFont="1" applyFill="1" applyBorder="1" applyAlignment="1">
      <alignment wrapText="1"/>
    </xf>
    <xf numFmtId="3" fontId="6" fillId="2" borderId="4" xfId="0" applyNumberFormat="1" applyFont="1" applyFill="1" applyBorder="1" applyAlignment="1">
      <alignment horizontal="right" vertical="center"/>
    </xf>
    <xf numFmtId="3" fontId="6" fillId="2" borderId="4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right"/>
    </xf>
    <xf numFmtId="0" fontId="58" fillId="2" borderId="4" xfId="0" applyFont="1" applyFill="1" applyBorder="1" applyAlignment="1">
      <alignment vertical="center"/>
    </xf>
    <xf numFmtId="0" fontId="58" fillId="2" borderId="4" xfId="0" applyFont="1" applyFill="1" applyBorder="1"/>
    <xf numFmtId="164" fontId="2" fillId="2" borderId="4" xfId="0" applyNumberFormat="1" applyFont="1" applyFill="1" applyBorder="1" applyAlignment="1">
      <alignment vertical="center"/>
    </xf>
    <xf numFmtId="0" fontId="16" fillId="2" borderId="4" xfId="0" applyFont="1" applyFill="1" applyBorder="1"/>
    <xf numFmtId="0" fontId="30" fillId="2" borderId="4" xfId="0" applyFont="1" applyFill="1" applyBorder="1" applyAlignment="1">
      <alignment horizontal="left" wrapText="1"/>
    </xf>
    <xf numFmtId="0" fontId="59" fillId="0" borderId="4" xfId="0" applyFont="1" applyBorder="1" applyAlignment="1">
      <alignment wrapText="1"/>
    </xf>
    <xf numFmtId="0" fontId="43" fillId="2" borderId="4" xfId="0" applyFont="1" applyFill="1" applyBorder="1"/>
    <xf numFmtId="0" fontId="36" fillId="2" borderId="10" xfId="0" applyFont="1" applyFill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43" fillId="2" borderId="4" xfId="0" applyFont="1" applyFill="1" applyBorder="1" applyAlignment="1">
      <alignment horizontal="left"/>
    </xf>
    <xf numFmtId="0" fontId="55" fillId="2" borderId="4" xfId="0" applyFont="1" applyFill="1" applyBorder="1" applyAlignment="1">
      <alignment horizontal="left" indent="4"/>
    </xf>
    <xf numFmtId="3" fontId="36" fillId="4" borderId="4" xfId="0" applyNumberFormat="1" applyFont="1" applyFill="1" applyBorder="1"/>
    <xf numFmtId="0" fontId="36" fillId="0" borderId="4" xfId="0" applyFont="1" applyBorder="1" applyAlignment="1">
      <alignment horizontal="right"/>
    </xf>
    <xf numFmtId="3" fontId="36" fillId="2" borderId="4" xfId="1" applyNumberFormat="1" applyFont="1" applyFill="1" applyBorder="1" applyAlignment="1">
      <alignment horizontal="right"/>
    </xf>
    <xf numFmtId="3" fontId="36" fillId="0" borderId="4" xfId="0" applyNumberFormat="1" applyFont="1" applyBorder="1" applyAlignment="1">
      <alignment horizontal="right"/>
    </xf>
    <xf numFmtId="3" fontId="46" fillId="0" borderId="0" xfId="0" applyNumberFormat="1" applyFont="1"/>
    <xf numFmtId="3" fontId="36" fillId="0" borderId="4" xfId="0" applyNumberFormat="1" applyFont="1" applyBorder="1"/>
    <xf numFmtId="3" fontId="28" fillId="0" borderId="4" xfId="0" applyNumberFormat="1" applyFont="1" applyBorder="1" applyAlignment="1">
      <alignment horizontal="right"/>
    </xf>
    <xf numFmtId="3" fontId="27" fillId="0" borderId="4" xfId="0" applyNumberFormat="1" applyFont="1" applyBorder="1" applyAlignment="1">
      <alignment horizontal="center"/>
    </xf>
    <xf numFmtId="1" fontId="27" fillId="0" borderId="4" xfId="0" applyNumberFormat="1" applyFont="1" applyBorder="1"/>
    <xf numFmtId="3" fontId="36" fillId="2" borderId="4" xfId="0" applyNumberFormat="1" applyFont="1" applyFill="1" applyBorder="1" applyAlignment="1">
      <alignment horizontal="right"/>
    </xf>
    <xf numFmtId="1" fontId="36" fillId="0" borderId="4" xfId="0" applyNumberFormat="1" applyFont="1" applyBorder="1"/>
    <xf numFmtId="1" fontId="28" fillId="0" borderId="4" xfId="0" applyNumberFormat="1" applyFont="1" applyBorder="1"/>
    <xf numFmtId="3" fontId="1" fillId="0" borderId="4" xfId="0" applyNumberFormat="1" applyFont="1" applyBorder="1"/>
    <xf numFmtId="3" fontId="1" fillId="0" borderId="0" xfId="0" applyNumberFormat="1" applyFont="1"/>
    <xf numFmtId="0" fontId="1" fillId="0" borderId="0" xfId="0" applyFont="1"/>
    <xf numFmtId="3" fontId="28" fillId="2" borderId="4" xfId="0" applyNumberFormat="1" applyFont="1" applyFill="1" applyBorder="1"/>
    <xf numFmtId="0" fontId="61" fillId="0" borderId="4" xfId="2" applyFont="1" applyBorder="1" applyAlignment="1">
      <alignment wrapText="1"/>
    </xf>
    <xf numFmtId="0" fontId="1" fillId="0" borderId="4" xfId="0" applyFont="1" applyBorder="1"/>
    <xf numFmtId="3" fontId="27" fillId="2" borderId="1" xfId="0" applyNumberFormat="1" applyFont="1" applyFill="1" applyBorder="1"/>
    <xf numFmtId="1" fontId="1" fillId="0" borderId="4" xfId="0" applyNumberFormat="1" applyFont="1" applyBorder="1"/>
    <xf numFmtId="3" fontId="28" fillId="0" borderId="4" xfId="0" applyNumberFormat="1" applyFont="1" applyBorder="1"/>
    <xf numFmtId="1" fontId="28" fillId="0" borderId="1" xfId="0" applyNumberFormat="1" applyFont="1" applyBorder="1"/>
    <xf numFmtId="3" fontId="16" fillId="0" borderId="4" xfId="0" applyNumberFormat="1" applyFont="1" applyBorder="1"/>
    <xf numFmtId="1" fontId="16" fillId="0" borderId="4" xfId="0" applyNumberFormat="1" applyFont="1" applyBorder="1"/>
    <xf numFmtId="1" fontId="56" fillId="0" borderId="4" xfId="0" applyNumberFormat="1" applyFont="1" applyBorder="1"/>
    <xf numFmtId="167" fontId="1" fillId="0" borderId="0" xfId="0" applyNumberFormat="1" applyFont="1"/>
    <xf numFmtId="0" fontId="2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6" fillId="0" borderId="4" xfId="0" applyFont="1" applyBorder="1"/>
    <xf numFmtId="3" fontId="11" fillId="0" borderId="4" xfId="0" applyNumberFormat="1" applyFont="1" applyBorder="1" applyAlignment="1">
      <alignment horizontal="left" vertical="center" wrapText="1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0" fillId="0" borderId="4" xfId="0" applyBorder="1"/>
    <xf numFmtId="0" fontId="23" fillId="0" borderId="4" xfId="0" applyFont="1" applyBorder="1" applyAlignment="1">
      <alignment horizontal="center"/>
    </xf>
    <xf numFmtId="0" fontId="23" fillId="0" borderId="4" xfId="0" applyFont="1" applyBorder="1" applyAlignment="1">
      <alignment horizontal="right" vertical="center" wrapText="1" indent="2"/>
    </xf>
    <xf numFmtId="0" fontId="0" fillId="0" borderId="4" xfId="0" applyBorder="1" applyAlignment="1">
      <alignment horizontal="right" vertical="center" wrapText="1" indent="2"/>
    </xf>
    <xf numFmtId="0" fontId="36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29" fillId="0" borderId="4" xfId="0" applyFont="1" applyBorder="1" applyAlignment="1">
      <alignment horizontal="center" wrapText="1"/>
    </xf>
    <xf numFmtId="0" fontId="30" fillId="0" borderId="4" xfId="0" applyFont="1" applyBorder="1"/>
    <xf numFmtId="0" fontId="29" fillId="0" borderId="4" xfId="0" applyFont="1" applyBorder="1" applyAlignment="1">
      <alignment vertical="top"/>
    </xf>
    <xf numFmtId="0" fontId="30" fillId="0" borderId="4" xfId="0" applyFont="1" applyBorder="1" applyAlignment="1">
      <alignment vertical="top"/>
    </xf>
    <xf numFmtId="0" fontId="32" fillId="0" borderId="4" xfId="0" applyFont="1" applyBorder="1" applyAlignment="1">
      <alignment horizontal="center"/>
    </xf>
    <xf numFmtId="0" fontId="32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3" fontId="43" fillId="0" borderId="4" xfId="0" applyNumberFormat="1" applyFont="1" applyBorder="1" applyAlignment="1">
      <alignment horizontal="left"/>
    </xf>
    <xf numFmtId="0" fontId="44" fillId="0" borderId="4" xfId="0" applyFont="1" applyBorder="1" applyAlignment="1">
      <alignment horizontal="center" wrapText="1"/>
    </xf>
    <xf numFmtId="0" fontId="24" fillId="2" borderId="1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11" fillId="2" borderId="10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24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0" borderId="3" xfId="0" applyFont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36" fillId="2" borderId="3" xfId="0" applyFont="1" applyFill="1" applyBorder="1" applyAlignment="1">
      <alignment horizontal="center"/>
    </xf>
    <xf numFmtId="0" fontId="36" fillId="2" borderId="2" xfId="0" applyFont="1" applyFill="1" applyBorder="1" applyAlignment="1">
      <alignment horizontal="center"/>
    </xf>
    <xf numFmtId="0" fontId="36" fillId="2" borderId="8" xfId="0" applyFont="1" applyFill="1" applyBorder="1" applyAlignment="1">
      <alignment horizontal="center"/>
    </xf>
    <xf numFmtId="0" fontId="36" fillId="2" borderId="12" xfId="0" applyFont="1" applyFill="1" applyBorder="1" applyAlignment="1">
      <alignment horizontal="center"/>
    </xf>
    <xf numFmtId="0" fontId="36" fillId="2" borderId="9" xfId="0" applyFont="1" applyFill="1" applyBorder="1" applyAlignment="1">
      <alignment horizontal="center"/>
    </xf>
    <xf numFmtId="0" fontId="36" fillId="2" borderId="6" xfId="0" applyFont="1" applyFill="1" applyBorder="1" applyAlignment="1">
      <alignment horizontal="center"/>
    </xf>
    <xf numFmtId="0" fontId="36" fillId="2" borderId="13" xfId="0" applyFont="1" applyFill="1" applyBorder="1" applyAlignment="1">
      <alignment horizontal="center"/>
    </xf>
    <xf numFmtId="0" fontId="36" fillId="2" borderId="7" xfId="0" applyFont="1" applyFill="1" applyBorder="1" applyAlignment="1">
      <alignment horizontal="center"/>
    </xf>
    <xf numFmtId="0" fontId="29" fillId="2" borderId="4" xfId="0" applyFont="1" applyFill="1" applyBorder="1" applyAlignment="1">
      <alignment vertical="top"/>
    </xf>
    <xf numFmtId="0" fontId="45" fillId="2" borderId="4" xfId="0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1" fontId="32" fillId="2" borderId="1" xfId="0" applyNumberFormat="1" applyFont="1" applyFill="1" applyBorder="1" applyAlignment="1">
      <alignment horizontal="center"/>
    </xf>
    <xf numFmtId="1" fontId="32" fillId="2" borderId="3" xfId="0" applyNumberFormat="1" applyFont="1" applyFill="1" applyBorder="1" applyAlignment="1">
      <alignment horizontal="center"/>
    </xf>
    <xf numFmtId="1" fontId="32" fillId="2" borderId="2" xfId="0" applyNumberFormat="1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32" fillId="2" borderId="8" xfId="0" applyFont="1" applyFill="1" applyBorder="1" applyAlignment="1">
      <alignment horizontal="center"/>
    </xf>
    <xf numFmtId="0" fontId="32" fillId="2" borderId="12" xfId="0" applyFont="1" applyFill="1" applyBorder="1" applyAlignment="1">
      <alignment horizontal="center"/>
    </xf>
    <xf numFmtId="0" fontId="32" fillId="2" borderId="9" xfId="0" applyFont="1" applyFill="1" applyBorder="1" applyAlignment="1">
      <alignment horizontal="center"/>
    </xf>
    <xf numFmtId="0" fontId="32" fillId="2" borderId="6" xfId="0" applyFont="1" applyFill="1" applyBorder="1" applyAlignment="1">
      <alignment horizontal="center"/>
    </xf>
    <xf numFmtId="0" fontId="32" fillId="2" borderId="13" xfId="0" applyFont="1" applyFill="1" applyBorder="1" applyAlignment="1">
      <alignment horizontal="center"/>
    </xf>
    <xf numFmtId="0" fontId="32" fillId="2" borderId="7" xfId="0" applyFont="1" applyFill="1" applyBorder="1" applyAlignment="1">
      <alignment horizontal="center"/>
    </xf>
    <xf numFmtId="3" fontId="45" fillId="2" borderId="4" xfId="0" applyNumberFormat="1" applyFont="1" applyFill="1" applyBorder="1" applyAlignment="1">
      <alignment horizontal="center"/>
    </xf>
    <xf numFmtId="0" fontId="37" fillId="2" borderId="4" xfId="0" applyFont="1" applyFill="1" applyBorder="1" applyAlignment="1">
      <alignment horizontal="center"/>
    </xf>
    <xf numFmtId="0" fontId="29" fillId="2" borderId="4" xfId="0" applyFont="1" applyFill="1" applyBorder="1" applyAlignment="1">
      <alignment vertical="top" wrapText="1"/>
    </xf>
    <xf numFmtId="0" fontId="32" fillId="2" borderId="4" xfId="0" applyFont="1" applyFill="1" applyBorder="1" applyAlignment="1">
      <alignment horizontal="center"/>
    </xf>
    <xf numFmtId="1" fontId="32" fillId="2" borderId="4" xfId="0" applyNumberFormat="1" applyFont="1" applyFill="1" applyBorder="1" applyAlignment="1">
      <alignment horizontal="center"/>
    </xf>
    <xf numFmtId="0" fontId="35" fillId="0" borderId="4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24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1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horizontal="center"/>
    </xf>
    <xf numFmtId="0" fontId="6" fillId="2" borderId="4" xfId="0" applyFont="1" applyFill="1" applyBorder="1"/>
    <xf numFmtId="0" fontId="2" fillId="2" borderId="4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36" fillId="0" borderId="1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165" fontId="45" fillId="0" borderId="10" xfId="0" applyNumberFormat="1" applyFont="1" applyBorder="1" applyAlignment="1">
      <alignment horizontal="center" wrapText="1"/>
    </xf>
    <xf numFmtId="0" fontId="33" fillId="0" borderId="11" xfId="0" applyFont="1" applyBorder="1" applyAlignment="1">
      <alignment wrapText="1"/>
    </xf>
    <xf numFmtId="0" fontId="33" fillId="0" borderId="5" xfId="0" applyFont="1" applyBorder="1" applyAlignment="1">
      <alignment wrapText="1"/>
    </xf>
    <xf numFmtId="0" fontId="50" fillId="2" borderId="8" xfId="0" applyFont="1" applyFill="1" applyBorder="1" applyAlignment="1">
      <alignment horizontal="center"/>
    </xf>
    <xf numFmtId="0" fontId="50" fillId="2" borderId="12" xfId="0" applyFont="1" applyFill="1" applyBorder="1" applyAlignment="1">
      <alignment horizontal="center"/>
    </xf>
    <xf numFmtId="0" fontId="50" fillId="2" borderId="9" xfId="0" applyFont="1" applyFill="1" applyBorder="1" applyAlignment="1">
      <alignment horizontal="center"/>
    </xf>
    <xf numFmtId="0" fontId="50" fillId="2" borderId="6" xfId="0" applyFont="1" applyFill="1" applyBorder="1" applyAlignment="1">
      <alignment horizontal="center"/>
    </xf>
    <xf numFmtId="0" fontId="50" fillId="2" borderId="13" xfId="0" applyFont="1" applyFill="1" applyBorder="1" applyAlignment="1">
      <alignment horizontal="center"/>
    </xf>
    <xf numFmtId="0" fontId="50" fillId="2" borderId="7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51" fillId="0" borderId="3" xfId="0" applyFont="1" applyBorder="1" applyAlignment="1">
      <alignment horizontal="center"/>
    </xf>
    <xf numFmtId="0" fontId="51" fillId="0" borderId="2" xfId="0" applyFont="1" applyBorder="1" applyAlignment="1">
      <alignment horizontal="center"/>
    </xf>
    <xf numFmtId="3" fontId="60" fillId="2" borderId="12" xfId="0" applyNumberFormat="1" applyFont="1" applyFill="1" applyBorder="1" applyAlignment="1">
      <alignment horizontal="center"/>
    </xf>
    <xf numFmtId="3" fontId="60" fillId="2" borderId="9" xfId="0" applyNumberFormat="1" applyFont="1" applyFill="1" applyBorder="1" applyAlignment="1">
      <alignment horizontal="center"/>
    </xf>
    <xf numFmtId="3" fontId="60" fillId="2" borderId="13" xfId="0" applyNumberFormat="1" applyFont="1" applyFill="1" applyBorder="1" applyAlignment="1">
      <alignment horizontal="center"/>
    </xf>
    <xf numFmtId="3" fontId="60" fillId="2" borderId="7" xfId="0" applyNumberFormat="1" applyFont="1" applyFill="1" applyBorder="1" applyAlignment="1">
      <alignment horizontal="center"/>
    </xf>
    <xf numFmtId="0" fontId="36" fillId="2" borderId="10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/>
    </xf>
    <xf numFmtId="0" fontId="36" fillId="2" borderId="5" xfId="0" applyFont="1" applyFill="1" applyBorder="1" applyAlignment="1">
      <alignment horizontal="center"/>
    </xf>
    <xf numFmtId="0" fontId="53" fillId="2" borderId="1" xfId="0" applyFont="1" applyFill="1" applyBorder="1" applyAlignment="1">
      <alignment wrapText="1"/>
    </xf>
    <xf numFmtId="0" fontId="37" fillId="2" borderId="3" xfId="0" applyFont="1" applyFill="1" applyBorder="1"/>
    <xf numFmtId="0" fontId="37" fillId="2" borderId="2" xfId="0" applyFont="1" applyFill="1" applyBorder="1"/>
    <xf numFmtId="0" fontId="37" fillId="2" borderId="3" xfId="0" applyFont="1" applyFill="1" applyBorder="1" applyAlignment="1">
      <alignment wrapText="1"/>
    </xf>
    <xf numFmtId="0" fontId="37" fillId="2" borderId="2" xfId="0" applyFont="1" applyFill="1" applyBorder="1" applyAlignment="1">
      <alignment wrapText="1"/>
    </xf>
    <xf numFmtId="0" fontId="53" fillId="2" borderId="1" xfId="0" applyFont="1" applyFill="1" applyBorder="1"/>
  </cellXfs>
  <cellStyles count="5">
    <cellStyle name="Comma" xfId="1" builtinId="3"/>
    <cellStyle name="Normal" xfId="0" builtinId="0"/>
    <cellStyle name="Normal 7" xfId="3" xr:uid="{00000000-0005-0000-0000-000002000000}"/>
    <cellStyle name="Normal_Exp_SITC1_Cty" xfId="2" xr:uid="{00000000-0005-0000-0000-000003000000}"/>
    <cellStyle name="Normal_Import_Tariff" xfId="4" xr:uid="{00000000-0005-0000-0000-000004000000}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I114"/>
  <sheetViews>
    <sheetView zoomScale="120" zoomScaleNormal="120" workbookViewId="0">
      <pane xSplit="2" ySplit="4" topLeftCell="C96" activePane="bottomRight" state="frozen"/>
      <selection pane="topRight" activeCell="C1" sqref="C1"/>
      <selection pane="bottomLeft" activeCell="A6" sqref="A6"/>
      <selection pane="bottomRight" activeCell="J99" sqref="J99"/>
    </sheetView>
  </sheetViews>
  <sheetFormatPr defaultRowHeight="14.4" x14ac:dyDescent="0.3"/>
  <cols>
    <col min="1" max="1" width="8.5546875" style="23" customWidth="1"/>
    <col min="2" max="2" width="12.21875" style="23" customWidth="1"/>
    <col min="3" max="3" width="11.44140625" style="8" customWidth="1"/>
    <col min="4" max="4" width="15.5546875" style="8" customWidth="1"/>
    <col min="5" max="5" width="11.5546875" style="8" customWidth="1"/>
    <col min="6" max="6" width="12.5546875" style="8" customWidth="1"/>
    <col min="7" max="7" width="14.5546875" style="8" bestFit="1" customWidth="1"/>
    <col min="8" max="223" width="9.44140625" style="8"/>
    <col min="224" max="224" width="14.44140625" style="8" customWidth="1"/>
    <col min="225" max="225" width="16.5546875" style="8" customWidth="1"/>
    <col min="226" max="226" width="17.44140625" style="8" customWidth="1"/>
    <col min="227" max="227" width="15.5546875" style="8" customWidth="1"/>
    <col min="228" max="228" width="16.5546875" style="8" customWidth="1"/>
    <col min="229" max="229" width="17.5546875" style="8" customWidth="1"/>
    <col min="230" max="230" width="9.44140625" style="8"/>
    <col min="231" max="231" width="10.44140625" style="8" bestFit="1" customWidth="1"/>
    <col min="232" max="232" width="9.44140625" style="8"/>
    <col min="233" max="234" width="10.44140625" style="8" bestFit="1" customWidth="1"/>
    <col min="235" max="235" width="10.5546875" style="8" bestFit="1" customWidth="1"/>
    <col min="236" max="479" width="9.44140625" style="8"/>
    <col min="480" max="480" width="14.44140625" style="8" customWidth="1"/>
    <col min="481" max="481" width="16.5546875" style="8" customWidth="1"/>
    <col min="482" max="482" width="17.44140625" style="8" customWidth="1"/>
    <col min="483" max="483" width="15.5546875" style="8" customWidth="1"/>
    <col min="484" max="484" width="16.5546875" style="8" customWidth="1"/>
    <col min="485" max="485" width="17.5546875" style="8" customWidth="1"/>
    <col min="486" max="486" width="9.44140625" style="8"/>
    <col min="487" max="487" width="10.44140625" style="8" bestFit="1" customWidth="1"/>
    <col min="488" max="488" width="9.44140625" style="8"/>
    <col min="489" max="490" width="10.44140625" style="8" bestFit="1" customWidth="1"/>
    <col min="491" max="491" width="10.5546875" style="8" bestFit="1" customWidth="1"/>
    <col min="492" max="735" width="9.44140625" style="8"/>
    <col min="736" max="736" width="14.44140625" style="8" customWidth="1"/>
    <col min="737" max="737" width="16.5546875" style="8" customWidth="1"/>
    <col min="738" max="738" width="17.44140625" style="8" customWidth="1"/>
    <col min="739" max="739" width="15.5546875" style="8" customWidth="1"/>
    <col min="740" max="740" width="16.5546875" style="8" customWidth="1"/>
    <col min="741" max="741" width="17.5546875" style="8" customWidth="1"/>
    <col min="742" max="742" width="9.44140625" style="8"/>
    <col min="743" max="743" width="10.44140625" style="8" bestFit="1" customWidth="1"/>
    <col min="744" max="744" width="9.44140625" style="8"/>
    <col min="745" max="746" width="10.44140625" style="8" bestFit="1" customWidth="1"/>
    <col min="747" max="747" width="10.5546875" style="8" bestFit="1" customWidth="1"/>
    <col min="748" max="991" width="9.44140625" style="8"/>
    <col min="992" max="992" width="14.44140625" style="8" customWidth="1"/>
    <col min="993" max="993" width="16.5546875" style="8" customWidth="1"/>
    <col min="994" max="994" width="17.44140625" style="8" customWidth="1"/>
    <col min="995" max="995" width="15.5546875" style="8" customWidth="1"/>
    <col min="996" max="996" width="16.5546875" style="8" customWidth="1"/>
    <col min="997" max="997" width="17.5546875" style="8" customWidth="1"/>
    <col min="998" max="998" width="9.44140625" style="8"/>
    <col min="999" max="999" width="10.44140625" style="8" bestFit="1" customWidth="1"/>
    <col min="1000" max="1000" width="9.44140625" style="8"/>
    <col min="1001" max="1002" width="10.44140625" style="8" bestFit="1" customWidth="1"/>
    <col min="1003" max="1003" width="10.5546875" style="8" bestFit="1" customWidth="1"/>
    <col min="1004" max="1247" width="9.44140625" style="8"/>
    <col min="1248" max="1248" width="14.44140625" style="8" customWidth="1"/>
    <col min="1249" max="1249" width="16.5546875" style="8" customWidth="1"/>
    <col min="1250" max="1250" width="17.44140625" style="8" customWidth="1"/>
    <col min="1251" max="1251" width="15.5546875" style="8" customWidth="1"/>
    <col min="1252" max="1252" width="16.5546875" style="8" customWidth="1"/>
    <col min="1253" max="1253" width="17.5546875" style="8" customWidth="1"/>
    <col min="1254" max="1254" width="9.44140625" style="8"/>
    <col min="1255" max="1255" width="10.44140625" style="8" bestFit="1" customWidth="1"/>
    <col min="1256" max="1256" width="9.44140625" style="8"/>
    <col min="1257" max="1258" width="10.44140625" style="8" bestFit="1" customWidth="1"/>
    <col min="1259" max="1259" width="10.5546875" style="8" bestFit="1" customWidth="1"/>
    <col min="1260" max="1503" width="9.44140625" style="8"/>
    <col min="1504" max="1504" width="14.44140625" style="8" customWidth="1"/>
    <col min="1505" max="1505" width="16.5546875" style="8" customWidth="1"/>
    <col min="1506" max="1506" width="17.44140625" style="8" customWidth="1"/>
    <col min="1507" max="1507" width="15.5546875" style="8" customWidth="1"/>
    <col min="1508" max="1508" width="16.5546875" style="8" customWidth="1"/>
    <col min="1509" max="1509" width="17.5546875" style="8" customWidth="1"/>
    <col min="1510" max="1510" width="9.44140625" style="8"/>
    <col min="1511" max="1511" width="10.44140625" style="8" bestFit="1" customWidth="1"/>
    <col min="1512" max="1512" width="9.44140625" style="8"/>
    <col min="1513" max="1514" width="10.44140625" style="8" bestFit="1" customWidth="1"/>
    <col min="1515" max="1515" width="10.5546875" style="8" bestFit="1" customWidth="1"/>
    <col min="1516" max="1759" width="9.44140625" style="8"/>
    <col min="1760" max="1760" width="14.44140625" style="8" customWidth="1"/>
    <col min="1761" max="1761" width="16.5546875" style="8" customWidth="1"/>
    <col min="1762" max="1762" width="17.44140625" style="8" customWidth="1"/>
    <col min="1763" max="1763" width="15.5546875" style="8" customWidth="1"/>
    <col min="1764" max="1764" width="16.5546875" style="8" customWidth="1"/>
    <col min="1765" max="1765" width="17.5546875" style="8" customWidth="1"/>
    <col min="1766" max="1766" width="9.44140625" style="8"/>
    <col min="1767" max="1767" width="10.44140625" style="8" bestFit="1" customWidth="1"/>
    <col min="1768" max="1768" width="9.44140625" style="8"/>
    <col min="1769" max="1770" width="10.44140625" style="8" bestFit="1" customWidth="1"/>
    <col min="1771" max="1771" width="10.5546875" style="8" bestFit="1" customWidth="1"/>
    <col min="1772" max="2015" width="9.44140625" style="8"/>
    <col min="2016" max="2016" width="14.44140625" style="8" customWidth="1"/>
    <col min="2017" max="2017" width="16.5546875" style="8" customWidth="1"/>
    <col min="2018" max="2018" width="17.44140625" style="8" customWidth="1"/>
    <col min="2019" max="2019" width="15.5546875" style="8" customWidth="1"/>
    <col min="2020" max="2020" width="16.5546875" style="8" customWidth="1"/>
    <col min="2021" max="2021" width="17.5546875" style="8" customWidth="1"/>
    <col min="2022" max="2022" width="9.44140625" style="8"/>
    <col min="2023" max="2023" width="10.44140625" style="8" bestFit="1" customWidth="1"/>
    <col min="2024" max="2024" width="9.44140625" style="8"/>
    <col min="2025" max="2026" width="10.44140625" style="8" bestFit="1" customWidth="1"/>
    <col min="2027" max="2027" width="10.5546875" style="8" bestFit="1" customWidth="1"/>
    <col min="2028" max="2271" width="9.44140625" style="8"/>
    <col min="2272" max="2272" width="14.44140625" style="8" customWidth="1"/>
    <col min="2273" max="2273" width="16.5546875" style="8" customWidth="1"/>
    <col min="2274" max="2274" width="17.44140625" style="8" customWidth="1"/>
    <col min="2275" max="2275" width="15.5546875" style="8" customWidth="1"/>
    <col min="2276" max="2276" width="16.5546875" style="8" customWidth="1"/>
    <col min="2277" max="2277" width="17.5546875" style="8" customWidth="1"/>
    <col min="2278" max="2278" width="9.44140625" style="8"/>
    <col min="2279" max="2279" width="10.44140625" style="8" bestFit="1" customWidth="1"/>
    <col min="2280" max="2280" width="9.44140625" style="8"/>
    <col min="2281" max="2282" width="10.44140625" style="8" bestFit="1" customWidth="1"/>
    <col min="2283" max="2283" width="10.5546875" style="8" bestFit="1" customWidth="1"/>
    <col min="2284" max="2527" width="9.44140625" style="8"/>
    <col min="2528" max="2528" width="14.44140625" style="8" customWidth="1"/>
    <col min="2529" max="2529" width="16.5546875" style="8" customWidth="1"/>
    <col min="2530" max="2530" width="17.44140625" style="8" customWidth="1"/>
    <col min="2531" max="2531" width="15.5546875" style="8" customWidth="1"/>
    <col min="2532" max="2532" width="16.5546875" style="8" customWidth="1"/>
    <col min="2533" max="2533" width="17.5546875" style="8" customWidth="1"/>
    <col min="2534" max="2534" width="9.44140625" style="8"/>
    <col min="2535" max="2535" width="10.44140625" style="8" bestFit="1" customWidth="1"/>
    <col min="2536" max="2536" width="9.44140625" style="8"/>
    <col min="2537" max="2538" width="10.44140625" style="8" bestFit="1" customWidth="1"/>
    <col min="2539" max="2539" width="10.5546875" style="8" bestFit="1" customWidth="1"/>
    <col min="2540" max="2783" width="9.44140625" style="8"/>
    <col min="2784" max="2784" width="14.44140625" style="8" customWidth="1"/>
    <col min="2785" max="2785" width="16.5546875" style="8" customWidth="1"/>
    <col min="2786" max="2786" width="17.44140625" style="8" customWidth="1"/>
    <col min="2787" max="2787" width="15.5546875" style="8" customWidth="1"/>
    <col min="2788" max="2788" width="16.5546875" style="8" customWidth="1"/>
    <col min="2789" max="2789" width="17.5546875" style="8" customWidth="1"/>
    <col min="2790" max="2790" width="9.44140625" style="8"/>
    <col min="2791" max="2791" width="10.44140625" style="8" bestFit="1" customWidth="1"/>
    <col min="2792" max="2792" width="9.44140625" style="8"/>
    <col min="2793" max="2794" width="10.44140625" style="8" bestFit="1" customWidth="1"/>
    <col min="2795" max="2795" width="10.5546875" style="8" bestFit="1" customWidth="1"/>
    <col min="2796" max="3039" width="9.44140625" style="8"/>
    <col min="3040" max="3040" width="14.44140625" style="8" customWidth="1"/>
    <col min="3041" max="3041" width="16.5546875" style="8" customWidth="1"/>
    <col min="3042" max="3042" width="17.44140625" style="8" customWidth="1"/>
    <col min="3043" max="3043" width="15.5546875" style="8" customWidth="1"/>
    <col min="3044" max="3044" width="16.5546875" style="8" customWidth="1"/>
    <col min="3045" max="3045" width="17.5546875" style="8" customWidth="1"/>
    <col min="3046" max="3046" width="9.44140625" style="8"/>
    <col min="3047" max="3047" width="10.44140625" style="8" bestFit="1" customWidth="1"/>
    <col min="3048" max="3048" width="9.44140625" style="8"/>
    <col min="3049" max="3050" width="10.44140625" style="8" bestFit="1" customWidth="1"/>
    <col min="3051" max="3051" width="10.5546875" style="8" bestFit="1" customWidth="1"/>
    <col min="3052" max="3295" width="9.44140625" style="8"/>
    <col min="3296" max="3296" width="14.44140625" style="8" customWidth="1"/>
    <col min="3297" max="3297" width="16.5546875" style="8" customWidth="1"/>
    <col min="3298" max="3298" width="17.44140625" style="8" customWidth="1"/>
    <col min="3299" max="3299" width="15.5546875" style="8" customWidth="1"/>
    <col min="3300" max="3300" width="16.5546875" style="8" customWidth="1"/>
    <col min="3301" max="3301" width="17.5546875" style="8" customWidth="1"/>
    <col min="3302" max="3302" width="9.44140625" style="8"/>
    <col min="3303" max="3303" width="10.44140625" style="8" bestFit="1" customWidth="1"/>
    <col min="3304" max="3304" width="9.44140625" style="8"/>
    <col min="3305" max="3306" width="10.44140625" style="8" bestFit="1" customWidth="1"/>
    <col min="3307" max="3307" width="10.5546875" style="8" bestFit="1" customWidth="1"/>
    <col min="3308" max="3551" width="9.44140625" style="8"/>
    <col min="3552" max="3552" width="14.44140625" style="8" customWidth="1"/>
    <col min="3553" max="3553" width="16.5546875" style="8" customWidth="1"/>
    <col min="3554" max="3554" width="17.44140625" style="8" customWidth="1"/>
    <col min="3555" max="3555" width="15.5546875" style="8" customWidth="1"/>
    <col min="3556" max="3556" width="16.5546875" style="8" customWidth="1"/>
    <col min="3557" max="3557" width="17.5546875" style="8" customWidth="1"/>
    <col min="3558" max="3558" width="9.44140625" style="8"/>
    <col min="3559" max="3559" width="10.44140625" style="8" bestFit="1" customWidth="1"/>
    <col min="3560" max="3560" width="9.44140625" style="8"/>
    <col min="3561" max="3562" width="10.44140625" style="8" bestFit="1" customWidth="1"/>
    <col min="3563" max="3563" width="10.5546875" style="8" bestFit="1" customWidth="1"/>
    <col min="3564" max="3807" width="9.44140625" style="8"/>
    <col min="3808" max="3808" width="14.44140625" style="8" customWidth="1"/>
    <col min="3809" max="3809" width="16.5546875" style="8" customWidth="1"/>
    <col min="3810" max="3810" width="17.44140625" style="8" customWidth="1"/>
    <col min="3811" max="3811" width="15.5546875" style="8" customWidth="1"/>
    <col min="3812" max="3812" width="16.5546875" style="8" customWidth="1"/>
    <col min="3813" max="3813" width="17.5546875" style="8" customWidth="1"/>
    <col min="3814" max="3814" width="9.44140625" style="8"/>
    <col min="3815" max="3815" width="10.44140625" style="8" bestFit="1" customWidth="1"/>
    <col min="3816" max="3816" width="9.44140625" style="8"/>
    <col min="3817" max="3818" width="10.44140625" style="8" bestFit="1" customWidth="1"/>
    <col min="3819" max="3819" width="10.5546875" style="8" bestFit="1" customWidth="1"/>
    <col min="3820" max="4063" width="9.44140625" style="8"/>
    <col min="4064" max="4064" width="14.44140625" style="8" customWidth="1"/>
    <col min="4065" max="4065" width="16.5546875" style="8" customWidth="1"/>
    <col min="4066" max="4066" width="17.44140625" style="8" customWidth="1"/>
    <col min="4067" max="4067" width="15.5546875" style="8" customWidth="1"/>
    <col min="4068" max="4068" width="16.5546875" style="8" customWidth="1"/>
    <col min="4069" max="4069" width="17.5546875" style="8" customWidth="1"/>
    <col min="4070" max="4070" width="9.44140625" style="8"/>
    <col min="4071" max="4071" width="10.44140625" style="8" bestFit="1" customWidth="1"/>
    <col min="4072" max="4072" width="9.44140625" style="8"/>
    <col min="4073" max="4074" width="10.44140625" style="8" bestFit="1" customWidth="1"/>
    <col min="4075" max="4075" width="10.5546875" style="8" bestFit="1" customWidth="1"/>
    <col min="4076" max="4319" width="9.44140625" style="8"/>
    <col min="4320" max="4320" width="14.44140625" style="8" customWidth="1"/>
    <col min="4321" max="4321" width="16.5546875" style="8" customWidth="1"/>
    <col min="4322" max="4322" width="17.44140625" style="8" customWidth="1"/>
    <col min="4323" max="4323" width="15.5546875" style="8" customWidth="1"/>
    <col min="4324" max="4324" width="16.5546875" style="8" customWidth="1"/>
    <col min="4325" max="4325" width="17.5546875" style="8" customWidth="1"/>
    <col min="4326" max="4326" width="9.44140625" style="8"/>
    <col min="4327" max="4327" width="10.44140625" style="8" bestFit="1" customWidth="1"/>
    <col min="4328" max="4328" width="9.44140625" style="8"/>
    <col min="4329" max="4330" width="10.44140625" style="8" bestFit="1" customWidth="1"/>
    <col min="4331" max="4331" width="10.5546875" style="8" bestFit="1" customWidth="1"/>
    <col min="4332" max="4575" width="9.44140625" style="8"/>
    <col min="4576" max="4576" width="14.44140625" style="8" customWidth="1"/>
    <col min="4577" max="4577" width="16.5546875" style="8" customWidth="1"/>
    <col min="4578" max="4578" width="17.44140625" style="8" customWidth="1"/>
    <col min="4579" max="4579" width="15.5546875" style="8" customWidth="1"/>
    <col min="4580" max="4580" width="16.5546875" style="8" customWidth="1"/>
    <col min="4581" max="4581" width="17.5546875" style="8" customWidth="1"/>
    <col min="4582" max="4582" width="9.44140625" style="8"/>
    <col min="4583" max="4583" width="10.44140625" style="8" bestFit="1" customWidth="1"/>
    <col min="4584" max="4584" width="9.44140625" style="8"/>
    <col min="4585" max="4586" width="10.44140625" style="8" bestFit="1" customWidth="1"/>
    <col min="4587" max="4587" width="10.5546875" style="8" bestFit="1" customWidth="1"/>
    <col min="4588" max="4831" width="9.44140625" style="8"/>
    <col min="4832" max="4832" width="14.44140625" style="8" customWidth="1"/>
    <col min="4833" max="4833" width="16.5546875" style="8" customWidth="1"/>
    <col min="4834" max="4834" width="17.44140625" style="8" customWidth="1"/>
    <col min="4835" max="4835" width="15.5546875" style="8" customWidth="1"/>
    <col min="4836" max="4836" width="16.5546875" style="8" customWidth="1"/>
    <col min="4837" max="4837" width="17.5546875" style="8" customWidth="1"/>
    <col min="4838" max="4838" width="9.44140625" style="8"/>
    <col min="4839" max="4839" width="10.44140625" style="8" bestFit="1" customWidth="1"/>
    <col min="4840" max="4840" width="9.44140625" style="8"/>
    <col min="4841" max="4842" width="10.44140625" style="8" bestFit="1" customWidth="1"/>
    <col min="4843" max="4843" width="10.5546875" style="8" bestFit="1" customWidth="1"/>
    <col min="4844" max="5087" width="9.44140625" style="8"/>
    <col min="5088" max="5088" width="14.44140625" style="8" customWidth="1"/>
    <col min="5089" max="5089" width="16.5546875" style="8" customWidth="1"/>
    <col min="5090" max="5090" width="17.44140625" style="8" customWidth="1"/>
    <col min="5091" max="5091" width="15.5546875" style="8" customWidth="1"/>
    <col min="5092" max="5092" width="16.5546875" style="8" customWidth="1"/>
    <col min="5093" max="5093" width="17.5546875" style="8" customWidth="1"/>
    <col min="5094" max="5094" width="9.44140625" style="8"/>
    <col min="5095" max="5095" width="10.44140625" style="8" bestFit="1" customWidth="1"/>
    <col min="5096" max="5096" width="9.44140625" style="8"/>
    <col min="5097" max="5098" width="10.44140625" style="8" bestFit="1" customWidth="1"/>
    <col min="5099" max="5099" width="10.5546875" style="8" bestFit="1" customWidth="1"/>
    <col min="5100" max="5343" width="9.44140625" style="8"/>
    <col min="5344" max="5344" width="14.44140625" style="8" customWidth="1"/>
    <col min="5345" max="5345" width="16.5546875" style="8" customWidth="1"/>
    <col min="5346" max="5346" width="17.44140625" style="8" customWidth="1"/>
    <col min="5347" max="5347" width="15.5546875" style="8" customWidth="1"/>
    <col min="5348" max="5348" width="16.5546875" style="8" customWidth="1"/>
    <col min="5349" max="5349" width="17.5546875" style="8" customWidth="1"/>
    <col min="5350" max="5350" width="9.44140625" style="8"/>
    <col min="5351" max="5351" width="10.44140625" style="8" bestFit="1" customWidth="1"/>
    <col min="5352" max="5352" width="9.44140625" style="8"/>
    <col min="5353" max="5354" width="10.44140625" style="8" bestFit="1" customWidth="1"/>
    <col min="5355" max="5355" width="10.5546875" style="8" bestFit="1" customWidth="1"/>
    <col min="5356" max="5599" width="9.44140625" style="8"/>
    <col min="5600" max="5600" width="14.44140625" style="8" customWidth="1"/>
    <col min="5601" max="5601" width="16.5546875" style="8" customWidth="1"/>
    <col min="5602" max="5602" width="17.44140625" style="8" customWidth="1"/>
    <col min="5603" max="5603" width="15.5546875" style="8" customWidth="1"/>
    <col min="5604" max="5604" width="16.5546875" style="8" customWidth="1"/>
    <col min="5605" max="5605" width="17.5546875" style="8" customWidth="1"/>
    <col min="5606" max="5606" width="9.44140625" style="8"/>
    <col min="5607" max="5607" width="10.44140625" style="8" bestFit="1" customWidth="1"/>
    <col min="5608" max="5608" width="9.44140625" style="8"/>
    <col min="5609" max="5610" width="10.44140625" style="8" bestFit="1" customWidth="1"/>
    <col min="5611" max="5611" width="10.5546875" style="8" bestFit="1" customWidth="1"/>
    <col min="5612" max="5855" width="9.44140625" style="8"/>
    <col min="5856" max="5856" width="14.44140625" style="8" customWidth="1"/>
    <col min="5857" max="5857" width="16.5546875" style="8" customWidth="1"/>
    <col min="5858" max="5858" width="17.44140625" style="8" customWidth="1"/>
    <col min="5859" max="5859" width="15.5546875" style="8" customWidth="1"/>
    <col min="5860" max="5860" width="16.5546875" style="8" customWidth="1"/>
    <col min="5861" max="5861" width="17.5546875" style="8" customWidth="1"/>
    <col min="5862" max="5862" width="9.44140625" style="8"/>
    <col min="5863" max="5863" width="10.44140625" style="8" bestFit="1" customWidth="1"/>
    <col min="5864" max="5864" width="9.44140625" style="8"/>
    <col min="5865" max="5866" width="10.44140625" style="8" bestFit="1" customWidth="1"/>
    <col min="5867" max="5867" width="10.5546875" style="8" bestFit="1" customWidth="1"/>
    <col min="5868" max="6111" width="9.44140625" style="8"/>
    <col min="6112" max="6112" width="14.44140625" style="8" customWidth="1"/>
    <col min="6113" max="6113" width="16.5546875" style="8" customWidth="1"/>
    <col min="6114" max="6114" width="17.44140625" style="8" customWidth="1"/>
    <col min="6115" max="6115" width="15.5546875" style="8" customWidth="1"/>
    <col min="6116" max="6116" width="16.5546875" style="8" customWidth="1"/>
    <col min="6117" max="6117" width="17.5546875" style="8" customWidth="1"/>
    <col min="6118" max="6118" width="9.44140625" style="8"/>
    <col min="6119" max="6119" width="10.44140625" style="8" bestFit="1" customWidth="1"/>
    <col min="6120" max="6120" width="9.44140625" style="8"/>
    <col min="6121" max="6122" width="10.44140625" style="8" bestFit="1" customWidth="1"/>
    <col min="6123" max="6123" width="10.5546875" style="8" bestFit="1" customWidth="1"/>
    <col min="6124" max="6367" width="9.44140625" style="8"/>
    <col min="6368" max="6368" width="14.44140625" style="8" customWidth="1"/>
    <col min="6369" max="6369" width="16.5546875" style="8" customWidth="1"/>
    <col min="6370" max="6370" width="17.44140625" style="8" customWidth="1"/>
    <col min="6371" max="6371" width="15.5546875" style="8" customWidth="1"/>
    <col min="6372" max="6372" width="16.5546875" style="8" customWidth="1"/>
    <col min="6373" max="6373" width="17.5546875" style="8" customWidth="1"/>
    <col min="6374" max="6374" width="9.44140625" style="8"/>
    <col min="6375" max="6375" width="10.44140625" style="8" bestFit="1" customWidth="1"/>
    <col min="6376" max="6376" width="9.44140625" style="8"/>
    <col min="6377" max="6378" width="10.44140625" style="8" bestFit="1" customWidth="1"/>
    <col min="6379" max="6379" width="10.5546875" style="8" bestFit="1" customWidth="1"/>
    <col min="6380" max="6623" width="9.44140625" style="8"/>
    <col min="6624" max="6624" width="14.44140625" style="8" customWidth="1"/>
    <col min="6625" max="6625" width="16.5546875" style="8" customWidth="1"/>
    <col min="6626" max="6626" width="17.44140625" style="8" customWidth="1"/>
    <col min="6627" max="6627" width="15.5546875" style="8" customWidth="1"/>
    <col min="6628" max="6628" width="16.5546875" style="8" customWidth="1"/>
    <col min="6629" max="6629" width="17.5546875" style="8" customWidth="1"/>
    <col min="6630" max="6630" width="9.44140625" style="8"/>
    <col min="6631" max="6631" width="10.44140625" style="8" bestFit="1" customWidth="1"/>
    <col min="6632" max="6632" width="9.44140625" style="8"/>
    <col min="6633" max="6634" width="10.44140625" style="8" bestFit="1" customWidth="1"/>
    <col min="6635" max="6635" width="10.5546875" style="8" bestFit="1" customWidth="1"/>
    <col min="6636" max="6879" width="9.44140625" style="8"/>
    <col min="6880" max="6880" width="14.44140625" style="8" customWidth="1"/>
    <col min="6881" max="6881" width="16.5546875" style="8" customWidth="1"/>
    <col min="6882" max="6882" width="17.44140625" style="8" customWidth="1"/>
    <col min="6883" max="6883" width="15.5546875" style="8" customWidth="1"/>
    <col min="6884" max="6884" width="16.5546875" style="8" customWidth="1"/>
    <col min="6885" max="6885" width="17.5546875" style="8" customWidth="1"/>
    <col min="6886" max="6886" width="9.44140625" style="8"/>
    <col min="6887" max="6887" width="10.44140625" style="8" bestFit="1" customWidth="1"/>
    <col min="6888" max="6888" width="9.44140625" style="8"/>
    <col min="6889" max="6890" width="10.44140625" style="8" bestFit="1" customWidth="1"/>
    <col min="6891" max="6891" width="10.5546875" style="8" bestFit="1" customWidth="1"/>
    <col min="6892" max="7135" width="9.44140625" style="8"/>
    <col min="7136" max="7136" width="14.44140625" style="8" customWidth="1"/>
    <col min="7137" max="7137" width="16.5546875" style="8" customWidth="1"/>
    <col min="7138" max="7138" width="17.44140625" style="8" customWidth="1"/>
    <col min="7139" max="7139" width="15.5546875" style="8" customWidth="1"/>
    <col min="7140" max="7140" width="16.5546875" style="8" customWidth="1"/>
    <col min="7141" max="7141" width="17.5546875" style="8" customWidth="1"/>
    <col min="7142" max="7142" width="9.44140625" style="8"/>
    <col min="7143" max="7143" width="10.44140625" style="8" bestFit="1" customWidth="1"/>
    <col min="7144" max="7144" width="9.44140625" style="8"/>
    <col min="7145" max="7146" width="10.44140625" style="8" bestFit="1" customWidth="1"/>
    <col min="7147" max="7147" width="10.5546875" style="8" bestFit="1" customWidth="1"/>
    <col min="7148" max="7391" width="9.44140625" style="8"/>
    <col min="7392" max="7392" width="14.44140625" style="8" customWidth="1"/>
    <col min="7393" max="7393" width="16.5546875" style="8" customWidth="1"/>
    <col min="7394" max="7394" width="17.44140625" style="8" customWidth="1"/>
    <col min="7395" max="7395" width="15.5546875" style="8" customWidth="1"/>
    <col min="7396" max="7396" width="16.5546875" style="8" customWidth="1"/>
    <col min="7397" max="7397" width="17.5546875" style="8" customWidth="1"/>
    <col min="7398" max="7398" width="9.44140625" style="8"/>
    <col min="7399" max="7399" width="10.44140625" style="8" bestFit="1" customWidth="1"/>
    <col min="7400" max="7400" width="9.44140625" style="8"/>
    <col min="7401" max="7402" width="10.44140625" style="8" bestFit="1" customWidth="1"/>
    <col min="7403" max="7403" width="10.5546875" style="8" bestFit="1" customWidth="1"/>
    <col min="7404" max="7647" width="9.44140625" style="8"/>
    <col min="7648" max="7648" width="14.44140625" style="8" customWidth="1"/>
    <col min="7649" max="7649" width="16.5546875" style="8" customWidth="1"/>
    <col min="7650" max="7650" width="17.44140625" style="8" customWidth="1"/>
    <col min="7651" max="7651" width="15.5546875" style="8" customWidth="1"/>
    <col min="7652" max="7652" width="16.5546875" style="8" customWidth="1"/>
    <col min="7653" max="7653" width="17.5546875" style="8" customWidth="1"/>
    <col min="7654" max="7654" width="9.44140625" style="8"/>
    <col min="7655" max="7655" width="10.44140625" style="8" bestFit="1" customWidth="1"/>
    <col min="7656" max="7656" width="9.44140625" style="8"/>
    <col min="7657" max="7658" width="10.44140625" style="8" bestFit="1" customWidth="1"/>
    <col min="7659" max="7659" width="10.5546875" style="8" bestFit="1" customWidth="1"/>
    <col min="7660" max="7903" width="9.44140625" style="8"/>
    <col min="7904" max="7904" width="14.44140625" style="8" customWidth="1"/>
    <col min="7905" max="7905" width="16.5546875" style="8" customWidth="1"/>
    <col min="7906" max="7906" width="17.44140625" style="8" customWidth="1"/>
    <col min="7907" max="7907" width="15.5546875" style="8" customWidth="1"/>
    <col min="7908" max="7908" width="16.5546875" style="8" customWidth="1"/>
    <col min="7909" max="7909" width="17.5546875" style="8" customWidth="1"/>
    <col min="7910" max="7910" width="9.44140625" style="8"/>
    <col min="7911" max="7911" width="10.44140625" style="8" bestFit="1" customWidth="1"/>
    <col min="7912" max="7912" width="9.44140625" style="8"/>
    <col min="7913" max="7914" width="10.44140625" style="8" bestFit="1" customWidth="1"/>
    <col min="7915" max="7915" width="10.5546875" style="8" bestFit="1" customWidth="1"/>
    <col min="7916" max="8159" width="9.44140625" style="8"/>
    <col min="8160" max="8160" width="14.44140625" style="8" customWidth="1"/>
    <col min="8161" max="8161" width="16.5546875" style="8" customWidth="1"/>
    <col min="8162" max="8162" width="17.44140625" style="8" customWidth="1"/>
    <col min="8163" max="8163" width="15.5546875" style="8" customWidth="1"/>
    <col min="8164" max="8164" width="16.5546875" style="8" customWidth="1"/>
    <col min="8165" max="8165" width="17.5546875" style="8" customWidth="1"/>
    <col min="8166" max="8166" width="9.44140625" style="8"/>
    <col min="8167" max="8167" width="10.44140625" style="8" bestFit="1" customWidth="1"/>
    <col min="8168" max="8168" width="9.44140625" style="8"/>
    <col min="8169" max="8170" width="10.44140625" style="8" bestFit="1" customWidth="1"/>
    <col min="8171" max="8171" width="10.5546875" style="8" bestFit="1" customWidth="1"/>
    <col min="8172" max="8415" width="9.44140625" style="8"/>
    <col min="8416" max="8416" width="14.44140625" style="8" customWidth="1"/>
    <col min="8417" max="8417" width="16.5546875" style="8" customWidth="1"/>
    <col min="8418" max="8418" width="17.44140625" style="8" customWidth="1"/>
    <col min="8419" max="8419" width="15.5546875" style="8" customWidth="1"/>
    <col min="8420" max="8420" width="16.5546875" style="8" customWidth="1"/>
    <col min="8421" max="8421" width="17.5546875" style="8" customWidth="1"/>
    <col min="8422" max="8422" width="9.44140625" style="8"/>
    <col min="8423" max="8423" width="10.44140625" style="8" bestFit="1" customWidth="1"/>
    <col min="8424" max="8424" width="9.44140625" style="8"/>
    <col min="8425" max="8426" width="10.44140625" style="8" bestFit="1" customWidth="1"/>
    <col min="8427" max="8427" width="10.5546875" style="8" bestFit="1" customWidth="1"/>
    <col min="8428" max="8671" width="9.44140625" style="8"/>
    <col min="8672" max="8672" width="14.44140625" style="8" customWidth="1"/>
    <col min="8673" max="8673" width="16.5546875" style="8" customWidth="1"/>
    <col min="8674" max="8674" width="17.44140625" style="8" customWidth="1"/>
    <col min="8675" max="8675" width="15.5546875" style="8" customWidth="1"/>
    <col min="8676" max="8676" width="16.5546875" style="8" customWidth="1"/>
    <col min="8677" max="8677" width="17.5546875" style="8" customWidth="1"/>
    <col min="8678" max="8678" width="9.44140625" style="8"/>
    <col min="8679" max="8679" width="10.44140625" style="8" bestFit="1" customWidth="1"/>
    <col min="8680" max="8680" width="9.44140625" style="8"/>
    <col min="8681" max="8682" width="10.44140625" style="8" bestFit="1" customWidth="1"/>
    <col min="8683" max="8683" width="10.5546875" style="8" bestFit="1" customWidth="1"/>
    <col min="8684" max="8927" width="9.44140625" style="8"/>
    <col min="8928" max="8928" width="14.44140625" style="8" customWidth="1"/>
    <col min="8929" max="8929" width="16.5546875" style="8" customWidth="1"/>
    <col min="8930" max="8930" width="17.44140625" style="8" customWidth="1"/>
    <col min="8931" max="8931" width="15.5546875" style="8" customWidth="1"/>
    <col min="8932" max="8932" width="16.5546875" style="8" customWidth="1"/>
    <col min="8933" max="8933" width="17.5546875" style="8" customWidth="1"/>
    <col min="8934" max="8934" width="9.44140625" style="8"/>
    <col min="8935" max="8935" width="10.44140625" style="8" bestFit="1" customWidth="1"/>
    <col min="8936" max="8936" width="9.44140625" style="8"/>
    <col min="8937" max="8938" width="10.44140625" style="8" bestFit="1" customWidth="1"/>
    <col min="8939" max="8939" width="10.5546875" style="8" bestFit="1" customWidth="1"/>
    <col min="8940" max="9183" width="9.44140625" style="8"/>
    <col min="9184" max="9184" width="14.44140625" style="8" customWidth="1"/>
    <col min="9185" max="9185" width="16.5546875" style="8" customWidth="1"/>
    <col min="9186" max="9186" width="17.44140625" style="8" customWidth="1"/>
    <col min="9187" max="9187" width="15.5546875" style="8" customWidth="1"/>
    <col min="9188" max="9188" width="16.5546875" style="8" customWidth="1"/>
    <col min="9189" max="9189" width="17.5546875" style="8" customWidth="1"/>
    <col min="9190" max="9190" width="9.44140625" style="8"/>
    <col min="9191" max="9191" width="10.44140625" style="8" bestFit="1" customWidth="1"/>
    <col min="9192" max="9192" width="9.44140625" style="8"/>
    <col min="9193" max="9194" width="10.44140625" style="8" bestFit="1" customWidth="1"/>
    <col min="9195" max="9195" width="10.5546875" style="8" bestFit="1" customWidth="1"/>
    <col min="9196" max="9439" width="9.44140625" style="8"/>
    <col min="9440" max="9440" width="14.44140625" style="8" customWidth="1"/>
    <col min="9441" max="9441" width="16.5546875" style="8" customWidth="1"/>
    <col min="9442" max="9442" width="17.44140625" style="8" customWidth="1"/>
    <col min="9443" max="9443" width="15.5546875" style="8" customWidth="1"/>
    <col min="9444" max="9444" width="16.5546875" style="8" customWidth="1"/>
    <col min="9445" max="9445" width="17.5546875" style="8" customWidth="1"/>
    <col min="9446" max="9446" width="9.44140625" style="8"/>
    <col min="9447" max="9447" width="10.44140625" style="8" bestFit="1" customWidth="1"/>
    <col min="9448" max="9448" width="9.44140625" style="8"/>
    <col min="9449" max="9450" width="10.44140625" style="8" bestFit="1" customWidth="1"/>
    <col min="9451" max="9451" width="10.5546875" style="8" bestFit="1" customWidth="1"/>
    <col min="9452" max="9695" width="9.44140625" style="8"/>
    <col min="9696" max="9696" width="14.44140625" style="8" customWidth="1"/>
    <col min="9697" max="9697" width="16.5546875" style="8" customWidth="1"/>
    <col min="9698" max="9698" width="17.44140625" style="8" customWidth="1"/>
    <col min="9699" max="9699" width="15.5546875" style="8" customWidth="1"/>
    <col min="9700" max="9700" width="16.5546875" style="8" customWidth="1"/>
    <col min="9701" max="9701" width="17.5546875" style="8" customWidth="1"/>
    <col min="9702" max="9702" width="9.44140625" style="8"/>
    <col min="9703" max="9703" width="10.44140625" style="8" bestFit="1" customWidth="1"/>
    <col min="9704" max="9704" width="9.44140625" style="8"/>
    <col min="9705" max="9706" width="10.44140625" style="8" bestFit="1" customWidth="1"/>
    <col min="9707" max="9707" width="10.5546875" style="8" bestFit="1" customWidth="1"/>
    <col min="9708" max="9951" width="9.44140625" style="8"/>
    <col min="9952" max="9952" width="14.44140625" style="8" customWidth="1"/>
    <col min="9953" max="9953" width="16.5546875" style="8" customWidth="1"/>
    <col min="9954" max="9954" width="17.44140625" style="8" customWidth="1"/>
    <col min="9955" max="9955" width="15.5546875" style="8" customWidth="1"/>
    <col min="9956" max="9956" width="16.5546875" style="8" customWidth="1"/>
    <col min="9957" max="9957" width="17.5546875" style="8" customWidth="1"/>
    <col min="9958" max="9958" width="9.44140625" style="8"/>
    <col min="9959" max="9959" width="10.44140625" style="8" bestFit="1" customWidth="1"/>
    <col min="9960" max="9960" width="9.44140625" style="8"/>
    <col min="9961" max="9962" width="10.44140625" style="8" bestFit="1" customWidth="1"/>
    <col min="9963" max="9963" width="10.5546875" style="8" bestFit="1" customWidth="1"/>
    <col min="9964" max="10207" width="9.44140625" style="8"/>
    <col min="10208" max="10208" width="14.44140625" style="8" customWidth="1"/>
    <col min="10209" max="10209" width="16.5546875" style="8" customWidth="1"/>
    <col min="10210" max="10210" width="17.44140625" style="8" customWidth="1"/>
    <col min="10211" max="10211" width="15.5546875" style="8" customWidth="1"/>
    <col min="10212" max="10212" width="16.5546875" style="8" customWidth="1"/>
    <col min="10213" max="10213" width="17.5546875" style="8" customWidth="1"/>
    <col min="10214" max="10214" width="9.44140625" style="8"/>
    <col min="10215" max="10215" width="10.44140625" style="8" bestFit="1" customWidth="1"/>
    <col min="10216" max="10216" width="9.44140625" style="8"/>
    <col min="10217" max="10218" width="10.44140625" style="8" bestFit="1" customWidth="1"/>
    <col min="10219" max="10219" width="10.5546875" style="8" bestFit="1" customWidth="1"/>
    <col min="10220" max="10463" width="9.44140625" style="8"/>
    <col min="10464" max="10464" width="14.44140625" style="8" customWidth="1"/>
    <col min="10465" max="10465" width="16.5546875" style="8" customWidth="1"/>
    <col min="10466" max="10466" width="17.44140625" style="8" customWidth="1"/>
    <col min="10467" max="10467" width="15.5546875" style="8" customWidth="1"/>
    <col min="10468" max="10468" width="16.5546875" style="8" customWidth="1"/>
    <col min="10469" max="10469" width="17.5546875" style="8" customWidth="1"/>
    <col min="10470" max="10470" width="9.44140625" style="8"/>
    <col min="10471" max="10471" width="10.44140625" style="8" bestFit="1" customWidth="1"/>
    <col min="10472" max="10472" width="9.44140625" style="8"/>
    <col min="10473" max="10474" width="10.44140625" style="8" bestFit="1" customWidth="1"/>
    <col min="10475" max="10475" width="10.5546875" style="8" bestFit="1" customWidth="1"/>
    <col min="10476" max="10719" width="9.44140625" style="8"/>
    <col min="10720" max="10720" width="14.44140625" style="8" customWidth="1"/>
    <col min="10721" max="10721" width="16.5546875" style="8" customWidth="1"/>
    <col min="10722" max="10722" width="17.44140625" style="8" customWidth="1"/>
    <col min="10723" max="10723" width="15.5546875" style="8" customWidth="1"/>
    <col min="10724" max="10724" width="16.5546875" style="8" customWidth="1"/>
    <col min="10725" max="10725" width="17.5546875" style="8" customWidth="1"/>
    <col min="10726" max="10726" width="9.44140625" style="8"/>
    <col min="10727" max="10727" width="10.44140625" style="8" bestFit="1" customWidth="1"/>
    <col min="10728" max="10728" width="9.44140625" style="8"/>
    <col min="10729" max="10730" width="10.44140625" style="8" bestFit="1" customWidth="1"/>
    <col min="10731" max="10731" width="10.5546875" style="8" bestFit="1" customWidth="1"/>
    <col min="10732" max="10975" width="9.44140625" style="8"/>
    <col min="10976" max="10976" width="14.44140625" style="8" customWidth="1"/>
    <col min="10977" max="10977" width="16.5546875" style="8" customWidth="1"/>
    <col min="10978" max="10978" width="17.44140625" style="8" customWidth="1"/>
    <col min="10979" max="10979" width="15.5546875" style="8" customWidth="1"/>
    <col min="10980" max="10980" width="16.5546875" style="8" customWidth="1"/>
    <col min="10981" max="10981" width="17.5546875" style="8" customWidth="1"/>
    <col min="10982" max="10982" width="9.44140625" style="8"/>
    <col min="10983" max="10983" width="10.44140625" style="8" bestFit="1" customWidth="1"/>
    <col min="10984" max="10984" width="9.44140625" style="8"/>
    <col min="10985" max="10986" width="10.44140625" style="8" bestFit="1" customWidth="1"/>
    <col min="10987" max="10987" width="10.5546875" style="8" bestFit="1" customWidth="1"/>
    <col min="10988" max="11231" width="9.44140625" style="8"/>
    <col min="11232" max="11232" width="14.44140625" style="8" customWidth="1"/>
    <col min="11233" max="11233" width="16.5546875" style="8" customWidth="1"/>
    <col min="11234" max="11234" width="17.44140625" style="8" customWidth="1"/>
    <col min="11235" max="11235" width="15.5546875" style="8" customWidth="1"/>
    <col min="11236" max="11236" width="16.5546875" style="8" customWidth="1"/>
    <col min="11237" max="11237" width="17.5546875" style="8" customWidth="1"/>
    <col min="11238" max="11238" width="9.44140625" style="8"/>
    <col min="11239" max="11239" width="10.44140625" style="8" bestFit="1" customWidth="1"/>
    <col min="11240" max="11240" width="9.44140625" style="8"/>
    <col min="11241" max="11242" width="10.44140625" style="8" bestFit="1" customWidth="1"/>
    <col min="11243" max="11243" width="10.5546875" style="8" bestFit="1" customWidth="1"/>
    <col min="11244" max="11487" width="9.44140625" style="8"/>
    <col min="11488" max="11488" width="14.44140625" style="8" customWidth="1"/>
    <col min="11489" max="11489" width="16.5546875" style="8" customWidth="1"/>
    <col min="11490" max="11490" width="17.44140625" style="8" customWidth="1"/>
    <col min="11491" max="11491" width="15.5546875" style="8" customWidth="1"/>
    <col min="11492" max="11492" width="16.5546875" style="8" customWidth="1"/>
    <col min="11493" max="11493" width="17.5546875" style="8" customWidth="1"/>
    <col min="11494" max="11494" width="9.44140625" style="8"/>
    <col min="11495" max="11495" width="10.44140625" style="8" bestFit="1" customWidth="1"/>
    <col min="11496" max="11496" width="9.44140625" style="8"/>
    <col min="11497" max="11498" width="10.44140625" style="8" bestFit="1" customWidth="1"/>
    <col min="11499" max="11499" width="10.5546875" style="8" bestFit="1" customWidth="1"/>
    <col min="11500" max="11743" width="9.44140625" style="8"/>
    <col min="11744" max="11744" width="14.44140625" style="8" customWidth="1"/>
    <col min="11745" max="11745" width="16.5546875" style="8" customWidth="1"/>
    <col min="11746" max="11746" width="17.44140625" style="8" customWidth="1"/>
    <col min="11747" max="11747" width="15.5546875" style="8" customWidth="1"/>
    <col min="11748" max="11748" width="16.5546875" style="8" customWidth="1"/>
    <col min="11749" max="11749" width="17.5546875" style="8" customWidth="1"/>
    <col min="11750" max="11750" width="9.44140625" style="8"/>
    <col min="11751" max="11751" width="10.44140625" style="8" bestFit="1" customWidth="1"/>
    <col min="11752" max="11752" width="9.44140625" style="8"/>
    <col min="11753" max="11754" width="10.44140625" style="8" bestFit="1" customWidth="1"/>
    <col min="11755" max="11755" width="10.5546875" style="8" bestFit="1" customWidth="1"/>
    <col min="11756" max="11999" width="9.44140625" style="8"/>
    <col min="12000" max="12000" width="14.44140625" style="8" customWidth="1"/>
    <col min="12001" max="12001" width="16.5546875" style="8" customWidth="1"/>
    <col min="12002" max="12002" width="17.44140625" style="8" customWidth="1"/>
    <col min="12003" max="12003" width="15.5546875" style="8" customWidth="1"/>
    <col min="12004" max="12004" width="16.5546875" style="8" customWidth="1"/>
    <col min="12005" max="12005" width="17.5546875" style="8" customWidth="1"/>
    <col min="12006" max="12006" width="9.44140625" style="8"/>
    <col min="12007" max="12007" width="10.44140625" style="8" bestFit="1" customWidth="1"/>
    <col min="12008" max="12008" width="9.44140625" style="8"/>
    <col min="12009" max="12010" width="10.44140625" style="8" bestFit="1" customWidth="1"/>
    <col min="12011" max="12011" width="10.5546875" style="8" bestFit="1" customWidth="1"/>
    <col min="12012" max="12255" width="9.44140625" style="8"/>
    <col min="12256" max="12256" width="14.44140625" style="8" customWidth="1"/>
    <col min="12257" max="12257" width="16.5546875" style="8" customWidth="1"/>
    <col min="12258" max="12258" width="17.44140625" style="8" customWidth="1"/>
    <col min="12259" max="12259" width="15.5546875" style="8" customWidth="1"/>
    <col min="12260" max="12260" width="16.5546875" style="8" customWidth="1"/>
    <col min="12261" max="12261" width="17.5546875" style="8" customWidth="1"/>
    <col min="12262" max="12262" width="9.44140625" style="8"/>
    <col min="12263" max="12263" width="10.44140625" style="8" bestFit="1" customWidth="1"/>
    <col min="12264" max="12264" width="9.44140625" style="8"/>
    <col min="12265" max="12266" width="10.44140625" style="8" bestFit="1" customWidth="1"/>
    <col min="12267" max="12267" width="10.5546875" style="8" bestFit="1" customWidth="1"/>
    <col min="12268" max="12511" width="9.44140625" style="8"/>
    <col min="12512" max="12512" width="14.44140625" style="8" customWidth="1"/>
    <col min="12513" max="12513" width="16.5546875" style="8" customWidth="1"/>
    <col min="12514" max="12514" width="17.44140625" style="8" customWidth="1"/>
    <col min="12515" max="12515" width="15.5546875" style="8" customWidth="1"/>
    <col min="12516" max="12516" width="16.5546875" style="8" customWidth="1"/>
    <col min="12517" max="12517" width="17.5546875" style="8" customWidth="1"/>
    <col min="12518" max="12518" width="9.44140625" style="8"/>
    <col min="12519" max="12519" width="10.44140625" style="8" bestFit="1" customWidth="1"/>
    <col min="12520" max="12520" width="9.44140625" style="8"/>
    <col min="12521" max="12522" width="10.44140625" style="8" bestFit="1" customWidth="1"/>
    <col min="12523" max="12523" width="10.5546875" style="8" bestFit="1" customWidth="1"/>
    <col min="12524" max="12767" width="9.44140625" style="8"/>
    <col min="12768" max="12768" width="14.44140625" style="8" customWidth="1"/>
    <col min="12769" max="12769" width="16.5546875" style="8" customWidth="1"/>
    <col min="12770" max="12770" width="17.44140625" style="8" customWidth="1"/>
    <col min="12771" max="12771" width="15.5546875" style="8" customWidth="1"/>
    <col min="12772" max="12772" width="16.5546875" style="8" customWidth="1"/>
    <col min="12773" max="12773" width="17.5546875" style="8" customWidth="1"/>
    <col min="12774" max="12774" width="9.44140625" style="8"/>
    <col min="12775" max="12775" width="10.44140625" style="8" bestFit="1" customWidth="1"/>
    <col min="12776" max="12776" width="9.44140625" style="8"/>
    <col min="12777" max="12778" width="10.44140625" style="8" bestFit="1" customWidth="1"/>
    <col min="12779" max="12779" width="10.5546875" style="8" bestFit="1" customWidth="1"/>
    <col min="12780" max="13023" width="9.44140625" style="8"/>
    <col min="13024" max="13024" width="14.44140625" style="8" customWidth="1"/>
    <col min="13025" max="13025" width="16.5546875" style="8" customWidth="1"/>
    <col min="13026" max="13026" width="17.44140625" style="8" customWidth="1"/>
    <col min="13027" max="13027" width="15.5546875" style="8" customWidth="1"/>
    <col min="13028" max="13028" width="16.5546875" style="8" customWidth="1"/>
    <col min="13029" max="13029" width="17.5546875" style="8" customWidth="1"/>
    <col min="13030" max="13030" width="9.44140625" style="8"/>
    <col min="13031" max="13031" width="10.44140625" style="8" bestFit="1" customWidth="1"/>
    <col min="13032" max="13032" width="9.44140625" style="8"/>
    <col min="13033" max="13034" width="10.44140625" style="8" bestFit="1" customWidth="1"/>
    <col min="13035" max="13035" width="10.5546875" style="8" bestFit="1" customWidth="1"/>
    <col min="13036" max="13279" width="9.44140625" style="8"/>
    <col min="13280" max="13280" width="14.44140625" style="8" customWidth="1"/>
    <col min="13281" max="13281" width="16.5546875" style="8" customWidth="1"/>
    <col min="13282" max="13282" width="17.44140625" style="8" customWidth="1"/>
    <col min="13283" max="13283" width="15.5546875" style="8" customWidth="1"/>
    <col min="13284" max="13284" width="16.5546875" style="8" customWidth="1"/>
    <col min="13285" max="13285" width="17.5546875" style="8" customWidth="1"/>
    <col min="13286" max="13286" width="9.44140625" style="8"/>
    <col min="13287" max="13287" width="10.44140625" style="8" bestFit="1" customWidth="1"/>
    <col min="13288" max="13288" width="9.44140625" style="8"/>
    <col min="13289" max="13290" width="10.44140625" style="8" bestFit="1" customWidth="1"/>
    <col min="13291" max="13291" width="10.5546875" style="8" bestFit="1" customWidth="1"/>
    <col min="13292" max="13535" width="9.44140625" style="8"/>
    <col min="13536" max="13536" width="14.44140625" style="8" customWidth="1"/>
    <col min="13537" max="13537" width="16.5546875" style="8" customWidth="1"/>
    <col min="13538" max="13538" width="17.44140625" style="8" customWidth="1"/>
    <col min="13539" max="13539" width="15.5546875" style="8" customWidth="1"/>
    <col min="13540" max="13540" width="16.5546875" style="8" customWidth="1"/>
    <col min="13541" max="13541" width="17.5546875" style="8" customWidth="1"/>
    <col min="13542" max="13542" width="9.44140625" style="8"/>
    <col min="13543" max="13543" width="10.44140625" style="8" bestFit="1" customWidth="1"/>
    <col min="13544" max="13544" width="9.44140625" style="8"/>
    <col min="13545" max="13546" width="10.44140625" style="8" bestFit="1" customWidth="1"/>
    <col min="13547" max="13547" width="10.5546875" style="8" bestFit="1" customWidth="1"/>
    <col min="13548" max="13791" width="9.44140625" style="8"/>
    <col min="13792" max="13792" width="14.44140625" style="8" customWidth="1"/>
    <col min="13793" max="13793" width="16.5546875" style="8" customWidth="1"/>
    <col min="13794" max="13794" width="17.44140625" style="8" customWidth="1"/>
    <col min="13795" max="13795" width="15.5546875" style="8" customWidth="1"/>
    <col min="13796" max="13796" width="16.5546875" style="8" customWidth="1"/>
    <col min="13797" max="13797" width="17.5546875" style="8" customWidth="1"/>
    <col min="13798" max="13798" width="9.44140625" style="8"/>
    <col min="13799" max="13799" width="10.44140625" style="8" bestFit="1" customWidth="1"/>
    <col min="13800" max="13800" width="9.44140625" style="8"/>
    <col min="13801" max="13802" width="10.44140625" style="8" bestFit="1" customWidth="1"/>
    <col min="13803" max="13803" width="10.5546875" style="8" bestFit="1" customWidth="1"/>
    <col min="13804" max="14047" width="9.44140625" style="8"/>
    <col min="14048" max="14048" width="14.44140625" style="8" customWidth="1"/>
    <col min="14049" max="14049" width="16.5546875" style="8" customWidth="1"/>
    <col min="14050" max="14050" width="17.44140625" style="8" customWidth="1"/>
    <col min="14051" max="14051" width="15.5546875" style="8" customWidth="1"/>
    <col min="14052" max="14052" width="16.5546875" style="8" customWidth="1"/>
    <col min="14053" max="14053" width="17.5546875" style="8" customWidth="1"/>
    <col min="14054" max="14054" width="9.44140625" style="8"/>
    <col min="14055" max="14055" width="10.44140625" style="8" bestFit="1" customWidth="1"/>
    <col min="14056" max="14056" width="9.44140625" style="8"/>
    <col min="14057" max="14058" width="10.44140625" style="8" bestFit="1" customWidth="1"/>
    <col min="14059" max="14059" width="10.5546875" style="8" bestFit="1" customWidth="1"/>
    <col min="14060" max="14303" width="9.44140625" style="8"/>
    <col min="14304" max="14304" width="14.44140625" style="8" customWidth="1"/>
    <col min="14305" max="14305" width="16.5546875" style="8" customWidth="1"/>
    <col min="14306" max="14306" width="17.44140625" style="8" customWidth="1"/>
    <col min="14307" max="14307" width="15.5546875" style="8" customWidth="1"/>
    <col min="14308" max="14308" width="16.5546875" style="8" customWidth="1"/>
    <col min="14309" max="14309" width="17.5546875" style="8" customWidth="1"/>
    <col min="14310" max="14310" width="9.44140625" style="8"/>
    <col min="14311" max="14311" width="10.44140625" style="8" bestFit="1" customWidth="1"/>
    <col min="14312" max="14312" width="9.44140625" style="8"/>
    <col min="14313" max="14314" width="10.44140625" style="8" bestFit="1" customWidth="1"/>
    <col min="14315" max="14315" width="10.5546875" style="8" bestFit="1" customWidth="1"/>
    <col min="14316" max="14559" width="9.44140625" style="8"/>
    <col min="14560" max="14560" width="14.44140625" style="8" customWidth="1"/>
    <col min="14561" max="14561" width="16.5546875" style="8" customWidth="1"/>
    <col min="14562" max="14562" width="17.44140625" style="8" customWidth="1"/>
    <col min="14563" max="14563" width="15.5546875" style="8" customWidth="1"/>
    <col min="14564" max="14564" width="16.5546875" style="8" customWidth="1"/>
    <col min="14565" max="14565" width="17.5546875" style="8" customWidth="1"/>
    <col min="14566" max="14566" width="9.44140625" style="8"/>
    <col min="14567" max="14567" width="10.44140625" style="8" bestFit="1" customWidth="1"/>
    <col min="14568" max="14568" width="9.44140625" style="8"/>
    <col min="14569" max="14570" width="10.44140625" style="8" bestFit="1" customWidth="1"/>
    <col min="14571" max="14571" width="10.5546875" style="8" bestFit="1" customWidth="1"/>
    <col min="14572" max="14815" width="9.44140625" style="8"/>
    <col min="14816" max="14816" width="14.44140625" style="8" customWidth="1"/>
    <col min="14817" max="14817" width="16.5546875" style="8" customWidth="1"/>
    <col min="14818" max="14818" width="17.44140625" style="8" customWidth="1"/>
    <col min="14819" max="14819" width="15.5546875" style="8" customWidth="1"/>
    <col min="14820" max="14820" width="16.5546875" style="8" customWidth="1"/>
    <col min="14821" max="14821" width="17.5546875" style="8" customWidth="1"/>
    <col min="14822" max="14822" width="9.44140625" style="8"/>
    <col min="14823" max="14823" width="10.44140625" style="8" bestFit="1" customWidth="1"/>
    <col min="14824" max="14824" width="9.44140625" style="8"/>
    <col min="14825" max="14826" width="10.44140625" style="8" bestFit="1" customWidth="1"/>
    <col min="14827" max="14827" width="10.5546875" style="8" bestFit="1" customWidth="1"/>
    <col min="14828" max="15071" width="9.44140625" style="8"/>
    <col min="15072" max="15072" width="14.44140625" style="8" customWidth="1"/>
    <col min="15073" max="15073" width="16.5546875" style="8" customWidth="1"/>
    <col min="15074" max="15074" width="17.44140625" style="8" customWidth="1"/>
    <col min="15075" max="15075" width="15.5546875" style="8" customWidth="1"/>
    <col min="15076" max="15076" width="16.5546875" style="8" customWidth="1"/>
    <col min="15077" max="15077" width="17.5546875" style="8" customWidth="1"/>
    <col min="15078" max="15078" width="9.44140625" style="8"/>
    <col min="15079" max="15079" width="10.44140625" style="8" bestFit="1" customWidth="1"/>
    <col min="15080" max="15080" width="9.44140625" style="8"/>
    <col min="15081" max="15082" width="10.44140625" style="8" bestFit="1" customWidth="1"/>
    <col min="15083" max="15083" width="10.5546875" style="8" bestFit="1" customWidth="1"/>
    <col min="15084" max="15327" width="9.44140625" style="8"/>
    <col min="15328" max="15328" width="14.44140625" style="8" customWidth="1"/>
    <col min="15329" max="15329" width="16.5546875" style="8" customWidth="1"/>
    <col min="15330" max="15330" width="17.44140625" style="8" customWidth="1"/>
    <col min="15331" max="15331" width="15.5546875" style="8" customWidth="1"/>
    <col min="15332" max="15332" width="16.5546875" style="8" customWidth="1"/>
    <col min="15333" max="15333" width="17.5546875" style="8" customWidth="1"/>
    <col min="15334" max="15334" width="9.44140625" style="8"/>
    <col min="15335" max="15335" width="10.44140625" style="8" bestFit="1" customWidth="1"/>
    <col min="15336" max="15336" width="9.44140625" style="8"/>
    <col min="15337" max="15338" width="10.44140625" style="8" bestFit="1" customWidth="1"/>
    <col min="15339" max="15339" width="10.5546875" style="8" bestFit="1" customWidth="1"/>
    <col min="15340" max="15583" width="9.44140625" style="8"/>
    <col min="15584" max="15584" width="14.44140625" style="8" customWidth="1"/>
    <col min="15585" max="15585" width="16.5546875" style="8" customWidth="1"/>
    <col min="15586" max="15586" width="17.44140625" style="8" customWidth="1"/>
    <col min="15587" max="15587" width="15.5546875" style="8" customWidth="1"/>
    <col min="15588" max="15588" width="16.5546875" style="8" customWidth="1"/>
    <col min="15589" max="15589" width="17.5546875" style="8" customWidth="1"/>
    <col min="15590" max="15590" width="9.44140625" style="8"/>
    <col min="15591" max="15591" width="10.44140625" style="8" bestFit="1" customWidth="1"/>
    <col min="15592" max="15592" width="9.44140625" style="8"/>
    <col min="15593" max="15594" width="10.44140625" style="8" bestFit="1" customWidth="1"/>
    <col min="15595" max="15595" width="10.5546875" style="8" bestFit="1" customWidth="1"/>
    <col min="15596" max="15839" width="9.44140625" style="8"/>
    <col min="15840" max="15840" width="14.44140625" style="8" customWidth="1"/>
    <col min="15841" max="15841" width="16.5546875" style="8" customWidth="1"/>
    <col min="15842" max="15842" width="17.44140625" style="8" customWidth="1"/>
    <col min="15843" max="15843" width="15.5546875" style="8" customWidth="1"/>
    <col min="15844" max="15844" width="16.5546875" style="8" customWidth="1"/>
    <col min="15845" max="15845" width="17.5546875" style="8" customWidth="1"/>
    <col min="15846" max="15846" width="9.44140625" style="8"/>
    <col min="15847" max="15847" width="10.44140625" style="8" bestFit="1" customWidth="1"/>
    <col min="15848" max="15848" width="9.44140625" style="8"/>
    <col min="15849" max="15850" width="10.44140625" style="8" bestFit="1" customWidth="1"/>
    <col min="15851" max="15851" width="10.5546875" style="8" bestFit="1" customWidth="1"/>
    <col min="15852" max="16095" width="9.44140625" style="8"/>
    <col min="16096" max="16096" width="14.44140625" style="8" customWidth="1"/>
    <col min="16097" max="16097" width="16.5546875" style="8" customWidth="1"/>
    <col min="16098" max="16098" width="17.44140625" style="8" customWidth="1"/>
    <col min="16099" max="16099" width="15.5546875" style="8" customWidth="1"/>
    <col min="16100" max="16100" width="16.5546875" style="8" customWidth="1"/>
    <col min="16101" max="16101" width="17.5546875" style="8" customWidth="1"/>
    <col min="16102" max="16102" width="9.44140625" style="8"/>
    <col min="16103" max="16103" width="10.44140625" style="8" bestFit="1" customWidth="1"/>
    <col min="16104" max="16104" width="9.44140625" style="8"/>
    <col min="16105" max="16106" width="10.44140625" style="8" bestFit="1" customWidth="1"/>
    <col min="16107" max="16107" width="10.5546875" style="8" bestFit="1" customWidth="1"/>
    <col min="16108" max="16369" width="9.44140625" style="8"/>
    <col min="16370" max="16384" width="9.44140625" style="8" customWidth="1"/>
  </cols>
  <sheetData>
    <row r="1" spans="1:8" x14ac:dyDescent="0.3">
      <c r="A1" s="276" t="s">
        <v>100</v>
      </c>
      <c r="B1" s="277"/>
      <c r="C1" s="273" t="s">
        <v>74</v>
      </c>
      <c r="D1" s="274"/>
      <c r="E1" s="273"/>
      <c r="F1" s="273"/>
      <c r="G1" s="273"/>
    </row>
    <row r="2" spans="1:8" x14ac:dyDescent="0.3">
      <c r="A2" s="277"/>
      <c r="B2" s="277"/>
      <c r="C2" s="273" t="s">
        <v>158</v>
      </c>
      <c r="D2" s="275"/>
      <c r="E2" s="275"/>
      <c r="F2" s="275"/>
      <c r="G2" s="275"/>
    </row>
    <row r="3" spans="1:8" ht="18.75" customHeight="1" x14ac:dyDescent="0.3">
      <c r="A3" s="277"/>
      <c r="B3" s="277"/>
      <c r="C3" s="273" t="s">
        <v>127</v>
      </c>
      <c r="D3" s="273"/>
      <c r="E3" s="278"/>
      <c r="F3" s="271" t="s">
        <v>128</v>
      </c>
      <c r="G3" s="67" t="s">
        <v>1</v>
      </c>
    </row>
    <row r="4" spans="1:8" ht="27.75" customHeight="1" x14ac:dyDescent="0.3">
      <c r="A4" s="271" t="s">
        <v>59</v>
      </c>
      <c r="B4" s="271"/>
      <c r="C4" s="67" t="s">
        <v>215</v>
      </c>
      <c r="D4" s="67" t="s">
        <v>0</v>
      </c>
      <c r="E4" s="67" t="s">
        <v>2</v>
      </c>
      <c r="F4" s="272"/>
      <c r="G4" s="9" t="s">
        <v>61</v>
      </c>
    </row>
    <row r="5" spans="1:8" x14ac:dyDescent="0.3">
      <c r="A5" s="269" t="s">
        <v>148</v>
      </c>
      <c r="B5" s="270"/>
      <c r="C5" s="10"/>
      <c r="D5" s="10"/>
      <c r="E5" s="10"/>
      <c r="G5" s="10"/>
    </row>
    <row r="6" spans="1:8" s="15" customFormat="1" ht="16.350000000000001" customHeight="1" x14ac:dyDescent="0.3">
      <c r="A6" s="11">
        <v>2012</v>
      </c>
      <c r="B6" s="12"/>
      <c r="C6" s="13">
        <v>4777</v>
      </c>
      <c r="D6" s="13">
        <v>2006</v>
      </c>
      <c r="E6" s="13">
        <v>6783</v>
      </c>
      <c r="F6" s="13">
        <v>135133</v>
      </c>
      <c r="G6" s="13">
        <v>-128350</v>
      </c>
      <c r="H6" s="14"/>
    </row>
    <row r="7" spans="1:8" ht="16.350000000000001" customHeight="1" x14ac:dyDescent="0.3">
      <c r="A7" s="8">
        <v>2013</v>
      </c>
      <c r="B7" s="16"/>
      <c r="C7" s="13">
        <v>4189.5776800000003</v>
      </c>
      <c r="D7" s="13">
        <v>2729.54432</v>
      </c>
      <c r="E7" s="13">
        <v>6919.1220000000003</v>
      </c>
      <c r="F7" s="13">
        <v>141857.78544106</v>
      </c>
      <c r="G7" s="13">
        <v>-134938.66344105999</v>
      </c>
      <c r="H7" s="10"/>
    </row>
    <row r="8" spans="1:8" ht="16.350000000000001" customHeight="1" x14ac:dyDescent="0.3">
      <c r="A8" s="8">
        <v>2014</v>
      </c>
      <c r="B8" s="16"/>
      <c r="C8" s="13">
        <v>8335.1280900000002</v>
      </c>
      <c r="D8" s="13">
        <v>2918.4220099999998</v>
      </c>
      <c r="E8" s="13">
        <f>C8+D8</f>
        <v>11253.5501</v>
      </c>
      <c r="F8" s="13">
        <v>147922.49860600007</v>
      </c>
      <c r="G8" s="13">
        <f t="shared" ref="G8:G16" si="0">E8-F8</f>
        <v>-136668.94850600007</v>
      </c>
      <c r="H8" s="10"/>
    </row>
    <row r="9" spans="1:8" ht="16.350000000000001" customHeight="1" x14ac:dyDescent="0.3">
      <c r="A9" s="8">
        <v>2015</v>
      </c>
      <c r="B9" s="16"/>
      <c r="C9" s="13">
        <v>9447.6316597999994</v>
      </c>
      <c r="D9" s="13">
        <v>3850.9925097999999</v>
      </c>
      <c r="E9" s="13">
        <f t="shared" ref="E9:E16" si="1">C9+D9</f>
        <v>13298.6241696</v>
      </c>
      <c r="F9" s="13">
        <v>155448.1603287998</v>
      </c>
      <c r="G9" s="13">
        <f t="shared" si="0"/>
        <v>-142149.53615919981</v>
      </c>
      <c r="H9" s="10"/>
    </row>
    <row r="10" spans="1:8" ht="16.350000000000001" customHeight="1" x14ac:dyDescent="0.3">
      <c r="A10" s="8">
        <v>2016</v>
      </c>
      <c r="B10" s="16"/>
      <c r="C10" s="13">
        <v>9321.2529900000009</v>
      </c>
      <c r="D10" s="13">
        <v>4801.8673500000004</v>
      </c>
      <c r="E10" s="13">
        <f t="shared" si="1"/>
        <v>14123.120340000001</v>
      </c>
      <c r="F10" s="13">
        <v>184166.36726110001</v>
      </c>
      <c r="G10" s="13">
        <f t="shared" si="0"/>
        <v>-170043.24692110001</v>
      </c>
      <c r="H10" s="10"/>
    </row>
    <row r="11" spans="1:8" ht="16.350000000000001" customHeight="1" x14ac:dyDescent="0.3">
      <c r="A11" s="8">
        <v>2017</v>
      </c>
      <c r="B11" s="16"/>
      <c r="C11" s="13">
        <v>15934.92474</v>
      </c>
      <c r="D11" s="13">
        <v>3949.1237500000002</v>
      </c>
      <c r="E11" s="13">
        <f t="shared" si="1"/>
        <v>19884.048490000001</v>
      </c>
      <c r="F11" s="13">
        <v>171027.79755268741</v>
      </c>
      <c r="G11" s="13">
        <f t="shared" si="0"/>
        <v>-151143.74906268739</v>
      </c>
      <c r="H11" s="10"/>
    </row>
    <row r="12" spans="1:8" s="15" customFormat="1" ht="16.350000000000001" customHeight="1" x14ac:dyDescent="0.3">
      <c r="A12" s="8">
        <v>2018</v>
      </c>
      <c r="B12" s="17"/>
      <c r="C12" s="13">
        <v>8915.2901000000002</v>
      </c>
      <c r="D12" s="13">
        <v>2041.2905900000003</v>
      </c>
      <c r="E12" s="13">
        <f t="shared" si="1"/>
        <v>10956.580690000001</v>
      </c>
      <c r="F12" s="13">
        <v>162638.85470850021</v>
      </c>
      <c r="G12" s="13">
        <f t="shared" si="0"/>
        <v>-151682.2740185002</v>
      </c>
      <c r="H12" s="14"/>
    </row>
    <row r="13" spans="1:8" s="15" customFormat="1" ht="16.350000000000001" customHeight="1" x14ac:dyDescent="0.3">
      <c r="A13" s="8">
        <v>2019</v>
      </c>
      <c r="B13" s="17"/>
      <c r="C13" s="13">
        <f t="shared" ref="C13:D13" si="2">SUM(C59:C70)</f>
        <v>12899.905049999999</v>
      </c>
      <c r="D13" s="13">
        <f t="shared" si="2"/>
        <v>4681.6812999999993</v>
      </c>
      <c r="E13" s="13">
        <f t="shared" si="1"/>
        <v>17581.586349999998</v>
      </c>
      <c r="F13" s="13">
        <f>SUM(F59:F70)</f>
        <v>189348.69060002296</v>
      </c>
      <c r="G13" s="13">
        <f t="shared" si="0"/>
        <v>-171767.10425002297</v>
      </c>
      <c r="H13" s="14"/>
    </row>
    <row r="14" spans="1:8" s="15" customFormat="1" ht="16.350000000000001" customHeight="1" x14ac:dyDescent="0.3">
      <c r="A14" s="8">
        <v>2020</v>
      </c>
      <c r="B14" s="17"/>
      <c r="C14" s="3">
        <v>11358.913399999999</v>
      </c>
      <c r="D14" s="3">
        <v>2112.6544999999996</v>
      </c>
      <c r="E14" s="13">
        <f t="shared" si="1"/>
        <v>13471.567899999998</v>
      </c>
      <c r="F14" s="13">
        <v>192937.15131860008</v>
      </c>
      <c r="G14" s="13">
        <f t="shared" si="0"/>
        <v>-179465.58341860009</v>
      </c>
      <c r="H14" s="14"/>
    </row>
    <row r="15" spans="1:8" s="15" customFormat="1" ht="16.350000000000001" customHeight="1" x14ac:dyDescent="0.3">
      <c r="A15" s="8">
        <v>2021</v>
      </c>
      <c r="B15" s="17"/>
      <c r="C15" s="3">
        <v>11512.436000000002</v>
      </c>
      <c r="D15" s="3">
        <v>635.60250000000008</v>
      </c>
      <c r="E15" s="13">
        <f t="shared" si="1"/>
        <v>12148.038500000002</v>
      </c>
      <c r="F15" s="10">
        <v>233889.99932930016</v>
      </c>
      <c r="G15" s="13">
        <f t="shared" si="0"/>
        <v>-221741.96082930017</v>
      </c>
      <c r="H15" s="14"/>
    </row>
    <row r="16" spans="1:8" s="15" customFormat="1" ht="16.350000000000001" customHeight="1" x14ac:dyDescent="0.3">
      <c r="A16" s="8" t="s">
        <v>284</v>
      </c>
      <c r="B16" s="17"/>
      <c r="C16" s="217">
        <f>SUM(C98:C109)</f>
        <v>10767.46427</v>
      </c>
      <c r="D16" s="217">
        <f>SUM(D98:D109)</f>
        <v>1549.8171999999997</v>
      </c>
      <c r="E16" s="13">
        <f t="shared" si="1"/>
        <v>12317.28147</v>
      </c>
      <c r="F16" s="10">
        <v>291300.83118849958</v>
      </c>
      <c r="G16" s="13">
        <f t="shared" si="0"/>
        <v>-278983.54971849959</v>
      </c>
      <c r="H16" s="14"/>
    </row>
    <row r="17" spans="1:8" ht="16.350000000000001" customHeight="1" x14ac:dyDescent="0.3">
      <c r="A17" s="8"/>
      <c r="B17" s="16"/>
      <c r="C17" s="13"/>
      <c r="D17" s="13"/>
      <c r="E17" s="10"/>
      <c r="F17" s="10"/>
      <c r="G17" s="10"/>
      <c r="H17" s="10"/>
    </row>
    <row r="18" spans="1:8" s="17" customFormat="1" ht="16.350000000000001" customHeight="1" x14ac:dyDescent="0.3">
      <c r="A18" s="84" t="s">
        <v>62</v>
      </c>
      <c r="C18" s="21"/>
      <c r="D18" s="21"/>
      <c r="E18" s="21"/>
      <c r="F18" s="21"/>
      <c r="G18" s="21"/>
      <c r="H18" s="22"/>
    </row>
    <row r="19" spans="1:8" x14ac:dyDescent="0.3">
      <c r="C19" s="10"/>
      <c r="D19" s="10"/>
      <c r="E19" s="10"/>
      <c r="F19" s="10"/>
      <c r="G19" s="10"/>
      <c r="H19" s="10"/>
    </row>
    <row r="20" spans="1:8" x14ac:dyDescent="0.3">
      <c r="A20" s="23">
        <v>2016</v>
      </c>
      <c r="B20" s="24" t="s">
        <v>71</v>
      </c>
      <c r="C20" s="10">
        <v>1859.5960000000002</v>
      </c>
      <c r="D20" s="10">
        <v>8.1541999999999994</v>
      </c>
      <c r="E20" s="10">
        <v>1867.7502000000002</v>
      </c>
      <c r="F20" s="10">
        <v>14488.228333500067</v>
      </c>
      <c r="G20" s="10">
        <f>E20-F20</f>
        <v>-12620.478133500066</v>
      </c>
      <c r="H20" s="10"/>
    </row>
    <row r="21" spans="1:8" x14ac:dyDescent="0.3">
      <c r="B21" s="24" t="s">
        <v>72</v>
      </c>
      <c r="C21" s="10">
        <v>15.651199999999998</v>
      </c>
      <c r="D21" s="10">
        <v>76.009350000000026</v>
      </c>
      <c r="E21" s="10">
        <v>91.660550000000029</v>
      </c>
      <c r="F21" s="10">
        <v>12139.835264299958</v>
      </c>
      <c r="G21" s="10">
        <f t="shared" ref="G21:G31" si="3">E21-F21</f>
        <v>-12048.174714299957</v>
      </c>
      <c r="H21" s="10"/>
    </row>
    <row r="22" spans="1:8" x14ac:dyDescent="0.3">
      <c r="B22" s="24" t="s">
        <v>67</v>
      </c>
      <c r="C22" s="10">
        <v>208.036</v>
      </c>
      <c r="D22" s="10">
        <v>31.880600000000001</v>
      </c>
      <c r="E22" s="10">
        <v>239.91660000000002</v>
      </c>
      <c r="F22" s="10">
        <v>15219.950049499999</v>
      </c>
      <c r="G22" s="10">
        <f t="shared" si="3"/>
        <v>-14980.033449499999</v>
      </c>
      <c r="H22" s="10"/>
    </row>
    <row r="23" spans="1:8" x14ac:dyDescent="0.3">
      <c r="B23" s="24" t="s">
        <v>68</v>
      </c>
      <c r="C23" s="10">
        <v>670.95499999999993</v>
      </c>
      <c r="D23" s="10">
        <v>10.930999999999999</v>
      </c>
      <c r="E23" s="10">
        <v>681.88599999999997</v>
      </c>
      <c r="F23" s="10">
        <v>12813.955645600006</v>
      </c>
      <c r="G23" s="10">
        <f t="shared" si="3"/>
        <v>-12132.069645600006</v>
      </c>
      <c r="H23" s="10"/>
    </row>
    <row r="24" spans="1:8" x14ac:dyDescent="0.3">
      <c r="B24" s="24" t="s">
        <v>7</v>
      </c>
      <c r="C24" s="10">
        <v>207.89599999999996</v>
      </c>
      <c r="D24" s="10">
        <v>20.669000000000008</v>
      </c>
      <c r="E24" s="10">
        <v>228.56499999999997</v>
      </c>
      <c r="F24" s="10">
        <v>15843.961519999979</v>
      </c>
      <c r="G24" s="10">
        <f t="shared" si="3"/>
        <v>-15615.396519999978</v>
      </c>
      <c r="H24" s="10"/>
    </row>
    <row r="25" spans="1:8" x14ac:dyDescent="0.3">
      <c r="B25" s="24" t="s">
        <v>69</v>
      </c>
      <c r="C25" s="10">
        <v>502.08099999999996</v>
      </c>
      <c r="D25" s="10">
        <v>381.93279999999999</v>
      </c>
      <c r="E25" s="10">
        <v>884.01379999999995</v>
      </c>
      <c r="F25" s="10">
        <v>16768.722382100015</v>
      </c>
      <c r="G25" s="10">
        <f t="shared" si="3"/>
        <v>-15884.708582100015</v>
      </c>
      <c r="H25" s="10"/>
    </row>
    <row r="26" spans="1:8" x14ac:dyDescent="0.3">
      <c r="B26" s="24" t="s">
        <v>70</v>
      </c>
      <c r="C26" s="10">
        <v>836.88200000000006</v>
      </c>
      <c r="D26" s="10">
        <v>137.90589999999997</v>
      </c>
      <c r="E26" s="10">
        <v>974.78790000000004</v>
      </c>
      <c r="F26" s="10">
        <v>13426.366594900006</v>
      </c>
      <c r="G26" s="10">
        <f t="shared" si="3"/>
        <v>-12451.578694900007</v>
      </c>
      <c r="H26" s="10"/>
    </row>
    <row r="27" spans="1:8" x14ac:dyDescent="0.3">
      <c r="B27" s="24" t="s">
        <v>73</v>
      </c>
      <c r="C27" s="10">
        <v>851.05499999999995</v>
      </c>
      <c r="D27" s="10">
        <v>125.68455000000004</v>
      </c>
      <c r="E27" s="10">
        <v>976.73955000000001</v>
      </c>
      <c r="F27" s="10">
        <v>14864.801000199983</v>
      </c>
      <c r="G27" s="10">
        <f t="shared" si="3"/>
        <v>-13888.061450199983</v>
      </c>
      <c r="H27" s="10"/>
    </row>
    <row r="28" spans="1:8" x14ac:dyDescent="0.3">
      <c r="B28" s="24" t="s">
        <v>63</v>
      </c>
      <c r="C28" s="10">
        <v>913.16059999999993</v>
      </c>
      <c r="D28" s="10">
        <v>205.82220000000001</v>
      </c>
      <c r="E28" s="10">
        <v>1118.9828</v>
      </c>
      <c r="F28" s="10">
        <v>14802.379414500001</v>
      </c>
      <c r="G28" s="10">
        <f t="shared" si="3"/>
        <v>-13683.396614500001</v>
      </c>
      <c r="H28" s="10"/>
    </row>
    <row r="29" spans="1:8" x14ac:dyDescent="0.3">
      <c r="B29" s="24" t="s">
        <v>64</v>
      </c>
      <c r="C29" s="10">
        <v>1270.5449900000001</v>
      </c>
      <c r="D29" s="10">
        <v>17.228250000000003</v>
      </c>
      <c r="E29" s="10">
        <v>1287.77324</v>
      </c>
      <c r="F29" s="10">
        <v>15224.480062499948</v>
      </c>
      <c r="G29" s="10">
        <f t="shared" si="3"/>
        <v>-13936.706822499948</v>
      </c>
      <c r="H29" s="10"/>
    </row>
    <row r="30" spans="1:8" x14ac:dyDescent="0.3">
      <c r="B30" s="24" t="s">
        <v>65</v>
      </c>
      <c r="C30" s="10">
        <v>1729.7012000000002</v>
      </c>
      <c r="D30" s="10">
        <v>701.65549999999951</v>
      </c>
      <c r="E30" s="10">
        <v>2431.3566999999998</v>
      </c>
      <c r="F30" s="10">
        <v>20134.795047099989</v>
      </c>
      <c r="G30" s="10">
        <f t="shared" si="3"/>
        <v>-17703.438347099989</v>
      </c>
      <c r="H30" s="10"/>
    </row>
    <row r="31" spans="1:8" x14ac:dyDescent="0.3">
      <c r="B31" s="24" t="s">
        <v>66</v>
      </c>
      <c r="C31" s="10">
        <v>255.69399999999999</v>
      </c>
      <c r="D31" s="10">
        <v>3083.9940000000011</v>
      </c>
      <c r="E31" s="10">
        <v>3339.688000000001</v>
      </c>
      <c r="F31" s="10">
        <v>18438.89194690005</v>
      </c>
      <c r="G31" s="10">
        <f t="shared" si="3"/>
        <v>-15099.203946900048</v>
      </c>
      <c r="H31" s="10"/>
    </row>
    <row r="32" spans="1:8" x14ac:dyDescent="0.3">
      <c r="B32" s="24"/>
      <c r="C32" s="10"/>
      <c r="D32" s="10"/>
      <c r="E32" s="10"/>
      <c r="F32" s="10"/>
      <c r="G32" s="10"/>
      <c r="H32" s="10"/>
    </row>
    <row r="33" spans="1:9" x14ac:dyDescent="0.3">
      <c r="A33" s="23">
        <v>2017</v>
      </c>
      <c r="B33" s="24" t="s">
        <v>71</v>
      </c>
      <c r="C33" s="10">
        <v>195.95529999999999</v>
      </c>
      <c r="D33" s="10">
        <v>405.77354999999994</v>
      </c>
      <c r="E33" s="10">
        <f>C33+D33</f>
        <v>601.72884999999997</v>
      </c>
      <c r="F33" s="10">
        <v>11767.329209934009</v>
      </c>
      <c r="G33" s="10">
        <f>E33-F33</f>
        <v>-11165.600359934009</v>
      </c>
      <c r="H33" s="10"/>
    </row>
    <row r="34" spans="1:9" x14ac:dyDescent="0.3">
      <c r="B34" s="24" t="s">
        <v>72</v>
      </c>
      <c r="C34" s="10">
        <v>1198.9675</v>
      </c>
      <c r="D34" s="10">
        <v>196.43019999999999</v>
      </c>
      <c r="E34" s="10">
        <f t="shared" ref="E34:E44" si="4">C34+D34</f>
        <v>1395.3977</v>
      </c>
      <c r="F34" s="10">
        <v>10860.598536729016</v>
      </c>
      <c r="G34" s="10">
        <f t="shared" ref="G34:G57" si="5">E34-F34</f>
        <v>-9465.2008367290164</v>
      </c>
      <c r="H34" s="10"/>
    </row>
    <row r="35" spans="1:9" x14ac:dyDescent="0.3">
      <c r="B35" s="24" t="s">
        <v>67</v>
      </c>
      <c r="C35" s="10">
        <v>4017.9920000000002</v>
      </c>
      <c r="D35" s="10">
        <v>291.00200000000001</v>
      </c>
      <c r="E35" s="10">
        <f t="shared" si="4"/>
        <v>4308.9940000000006</v>
      </c>
      <c r="F35" s="10">
        <v>15771.837070506983</v>
      </c>
      <c r="G35" s="10">
        <f t="shared" si="5"/>
        <v>-11462.843070506982</v>
      </c>
      <c r="H35" s="10"/>
    </row>
    <row r="36" spans="1:9" x14ac:dyDescent="0.3">
      <c r="B36" s="24" t="s">
        <v>68</v>
      </c>
      <c r="C36" s="10">
        <v>1823.6109999999999</v>
      </c>
      <c r="D36" s="10">
        <v>63.978400000000001</v>
      </c>
      <c r="E36" s="10">
        <f t="shared" si="4"/>
        <v>1887.5893999999998</v>
      </c>
      <c r="F36" s="10">
        <v>11781.275645390013</v>
      </c>
      <c r="G36" s="10">
        <f t="shared" si="5"/>
        <v>-9893.6862453900139</v>
      </c>
      <c r="H36" s="10"/>
      <c r="I36" s="19"/>
    </row>
    <row r="37" spans="1:9" x14ac:dyDescent="0.3">
      <c r="B37" s="24" t="s">
        <v>7</v>
      </c>
      <c r="C37" s="10">
        <v>1104.1261999999999</v>
      </c>
      <c r="D37" s="10">
        <v>1320.1663999999998</v>
      </c>
      <c r="E37" s="10">
        <f t="shared" si="4"/>
        <v>2424.2925999999998</v>
      </c>
      <c r="F37" s="10">
        <v>13262.055960942977</v>
      </c>
      <c r="G37" s="10">
        <f t="shared" si="5"/>
        <v>-10837.763360942976</v>
      </c>
      <c r="H37" s="10"/>
    </row>
    <row r="38" spans="1:9" x14ac:dyDescent="0.3">
      <c r="B38" s="24" t="s">
        <v>69</v>
      </c>
      <c r="C38" s="10">
        <v>353.83873999999997</v>
      </c>
      <c r="D38" s="10">
        <v>232.93529999999996</v>
      </c>
      <c r="E38" s="10">
        <f t="shared" si="4"/>
        <v>586.7740399999999</v>
      </c>
      <c r="F38" s="10">
        <v>14058.442225328003</v>
      </c>
      <c r="G38" s="10">
        <f t="shared" si="5"/>
        <v>-13471.668185328002</v>
      </c>
      <c r="H38" s="10"/>
    </row>
    <row r="39" spans="1:9" x14ac:dyDescent="0.3">
      <c r="B39" s="24" t="s">
        <v>70</v>
      </c>
      <c r="C39" s="10">
        <v>2322.0830000000001</v>
      </c>
      <c r="D39" s="10">
        <v>225.18289999999999</v>
      </c>
      <c r="E39" s="10">
        <f t="shared" si="4"/>
        <v>2547.2658999999999</v>
      </c>
      <c r="F39" s="10">
        <v>17942.573667065008</v>
      </c>
      <c r="G39" s="10">
        <f t="shared" si="5"/>
        <v>-15395.307767065007</v>
      </c>
      <c r="H39" s="25"/>
    </row>
    <row r="40" spans="1:9" x14ac:dyDescent="0.3">
      <c r="B40" s="24" t="s">
        <v>73</v>
      </c>
      <c r="C40" s="10">
        <v>39.545999999999999</v>
      </c>
      <c r="D40" s="10">
        <v>123.45100000000002</v>
      </c>
      <c r="E40" s="10">
        <f t="shared" si="4"/>
        <v>162.99700000000001</v>
      </c>
      <c r="F40" s="10">
        <v>13015.819841370012</v>
      </c>
      <c r="G40" s="10">
        <f t="shared" si="5"/>
        <v>-12852.822841370013</v>
      </c>
      <c r="H40" s="10"/>
      <c r="I40" s="25" t="s">
        <v>75</v>
      </c>
    </row>
    <row r="41" spans="1:9" x14ac:dyDescent="0.3">
      <c r="B41" s="24" t="s">
        <v>63</v>
      </c>
      <c r="C41" s="10">
        <v>2187.116</v>
      </c>
      <c r="D41" s="10">
        <v>433.01214999999996</v>
      </c>
      <c r="E41" s="10">
        <f t="shared" si="4"/>
        <v>2620.12815</v>
      </c>
      <c r="F41" s="10">
        <v>11876.682699191992</v>
      </c>
      <c r="G41" s="10">
        <f t="shared" si="5"/>
        <v>-9256.5545491919911</v>
      </c>
      <c r="H41" s="10"/>
      <c r="I41" s="25" t="s">
        <v>75</v>
      </c>
    </row>
    <row r="42" spans="1:9" x14ac:dyDescent="0.3">
      <c r="B42" s="24" t="s">
        <v>64</v>
      </c>
      <c r="C42" s="10">
        <v>1123.6499999999999</v>
      </c>
      <c r="D42" s="10">
        <v>283.9443000000004</v>
      </c>
      <c r="E42" s="10">
        <f t="shared" si="4"/>
        <v>1407.5943000000002</v>
      </c>
      <c r="F42" s="10">
        <v>20379.149276801076</v>
      </c>
      <c r="G42" s="10">
        <f t="shared" si="5"/>
        <v>-18971.554976801075</v>
      </c>
      <c r="H42" s="10"/>
    </row>
    <row r="43" spans="1:9" x14ac:dyDescent="0.3">
      <c r="B43" s="24" t="s">
        <v>65</v>
      </c>
      <c r="C43" s="10">
        <v>1568.039</v>
      </c>
      <c r="D43" s="10">
        <v>189.46070000000003</v>
      </c>
      <c r="E43" s="10">
        <f t="shared" si="4"/>
        <v>1757.4997000000001</v>
      </c>
      <c r="F43" s="10">
        <v>16646.846399226011</v>
      </c>
      <c r="G43" s="10">
        <f t="shared" si="5"/>
        <v>-14889.346699226011</v>
      </c>
      <c r="H43" s="10"/>
    </row>
    <row r="44" spans="1:9" x14ac:dyDescent="0.3">
      <c r="B44" s="24" t="s">
        <v>66</v>
      </c>
      <c r="C44" s="10">
        <v>0</v>
      </c>
      <c r="D44" s="10">
        <v>183.78684999999999</v>
      </c>
      <c r="E44" s="10">
        <f t="shared" si="4"/>
        <v>183.78684999999999</v>
      </c>
      <c r="F44" s="10">
        <v>13665.187020203035</v>
      </c>
      <c r="G44" s="10">
        <f t="shared" si="5"/>
        <v>-13481.400170203035</v>
      </c>
      <c r="H44" s="10"/>
    </row>
    <row r="45" spans="1:9" x14ac:dyDescent="0.3">
      <c r="C45" s="10" t="s">
        <v>75</v>
      </c>
      <c r="D45" s="10"/>
      <c r="E45" s="10"/>
      <c r="F45" s="10"/>
      <c r="G45" s="10"/>
      <c r="H45" s="10"/>
    </row>
    <row r="46" spans="1:9" x14ac:dyDescent="0.3">
      <c r="A46" s="23">
        <v>2018</v>
      </c>
      <c r="B46" s="24" t="s">
        <v>71</v>
      </c>
      <c r="C46" s="10">
        <v>433.81499999999994</v>
      </c>
      <c r="D46" s="10">
        <v>216.40123999999994</v>
      </c>
      <c r="E46" s="10">
        <f t="shared" ref="E46:E57" si="6">SUM(C46:D46)</f>
        <v>650.21623999999986</v>
      </c>
      <c r="F46" s="10">
        <v>13808.84069000001</v>
      </c>
      <c r="G46" s="10">
        <f t="shared" si="5"/>
        <v>-13158.62445000001</v>
      </c>
      <c r="H46" s="10"/>
    </row>
    <row r="47" spans="1:9" x14ac:dyDescent="0.3">
      <c r="B47" s="24" t="s">
        <v>72</v>
      </c>
      <c r="C47" s="10">
        <v>1927.075</v>
      </c>
      <c r="D47" s="10">
        <v>141.69495000000001</v>
      </c>
      <c r="E47" s="10">
        <f t="shared" si="6"/>
        <v>2068.7699499999999</v>
      </c>
      <c r="F47" s="10">
        <v>12430.446000100015</v>
      </c>
      <c r="G47" s="10">
        <f t="shared" si="5"/>
        <v>-10361.676050100015</v>
      </c>
      <c r="H47" s="10"/>
    </row>
    <row r="48" spans="1:9" x14ac:dyDescent="0.3">
      <c r="B48" s="24" t="s">
        <v>67</v>
      </c>
      <c r="C48" s="10">
        <v>374.9</v>
      </c>
      <c r="D48" s="10">
        <v>247.2028</v>
      </c>
      <c r="E48" s="10">
        <f t="shared" si="6"/>
        <v>622.1028</v>
      </c>
      <c r="F48" s="10">
        <v>19479.77658330003</v>
      </c>
      <c r="G48" s="10">
        <f t="shared" si="5"/>
        <v>-18857.67378330003</v>
      </c>
      <c r="H48" s="10"/>
    </row>
    <row r="49" spans="1:8" x14ac:dyDescent="0.3">
      <c r="B49" s="24" t="s">
        <v>68</v>
      </c>
      <c r="C49" s="10">
        <v>1285.8899999999999</v>
      </c>
      <c r="D49" s="10">
        <v>97.309200000000004</v>
      </c>
      <c r="E49" s="10">
        <f t="shared" si="6"/>
        <v>1383.1991999999998</v>
      </c>
      <c r="F49" s="10">
        <v>10674.123696499992</v>
      </c>
      <c r="G49" s="10">
        <f t="shared" si="5"/>
        <v>-9290.9244964999925</v>
      </c>
      <c r="H49" s="10"/>
    </row>
    <row r="50" spans="1:8" x14ac:dyDescent="0.3">
      <c r="B50" s="24" t="s">
        <v>7</v>
      </c>
      <c r="C50" s="10">
        <v>1418.8969999999999</v>
      </c>
      <c r="D50" s="10">
        <v>59.995400000000004</v>
      </c>
      <c r="E50" s="10">
        <f t="shared" si="6"/>
        <v>1478.8924</v>
      </c>
      <c r="F50" s="10">
        <v>16906.494315099982</v>
      </c>
      <c r="G50" s="10">
        <f t="shared" si="5"/>
        <v>-15427.601915099982</v>
      </c>
      <c r="H50" s="10"/>
    </row>
    <row r="51" spans="1:8" x14ac:dyDescent="0.3">
      <c r="B51" s="24" t="s">
        <v>69</v>
      </c>
      <c r="C51" s="10">
        <v>655.673</v>
      </c>
      <c r="D51" s="10">
        <v>256.45480000000003</v>
      </c>
      <c r="E51" s="10">
        <f t="shared" si="6"/>
        <v>912.12779999999998</v>
      </c>
      <c r="F51" s="10">
        <v>12696.950800699995</v>
      </c>
      <c r="G51" s="10">
        <f t="shared" si="5"/>
        <v>-11784.823000699995</v>
      </c>
      <c r="H51" s="10"/>
    </row>
    <row r="52" spans="1:8" x14ac:dyDescent="0.3">
      <c r="B52" s="24" t="s">
        <v>70</v>
      </c>
      <c r="C52" s="10">
        <v>442.358</v>
      </c>
      <c r="D52" s="10">
        <v>188.05099999999999</v>
      </c>
      <c r="E52" s="10">
        <f t="shared" si="6"/>
        <v>630.40899999999999</v>
      </c>
      <c r="F52" s="10">
        <v>13792.664081500048</v>
      </c>
      <c r="G52" s="10">
        <f t="shared" si="5"/>
        <v>-13162.255081500049</v>
      </c>
      <c r="H52" s="10"/>
    </row>
    <row r="53" spans="1:8" x14ac:dyDescent="0.3">
      <c r="B53" s="24" t="s">
        <v>73</v>
      </c>
      <c r="C53" s="10">
        <v>1178.8388</v>
      </c>
      <c r="D53" s="10">
        <v>85.112549999999999</v>
      </c>
      <c r="E53" s="10">
        <f t="shared" si="6"/>
        <v>1263.95135</v>
      </c>
      <c r="F53" s="10">
        <v>14691.525424900025</v>
      </c>
      <c r="G53" s="10">
        <f t="shared" si="5"/>
        <v>-13427.574074900025</v>
      </c>
    </row>
    <row r="54" spans="1:8" x14ac:dyDescent="0.3">
      <c r="B54" s="24" t="s">
        <v>63</v>
      </c>
      <c r="C54" s="10">
        <v>652.95600000000013</v>
      </c>
      <c r="D54" s="10">
        <v>225.29900000000004</v>
      </c>
      <c r="E54" s="26">
        <f t="shared" si="6"/>
        <v>878.25500000000011</v>
      </c>
      <c r="F54" s="10">
        <v>14953.439977700007</v>
      </c>
      <c r="G54" s="10">
        <f t="shared" si="5"/>
        <v>-14075.184977700006</v>
      </c>
    </row>
    <row r="55" spans="1:8" x14ac:dyDescent="0.3">
      <c r="B55" s="24" t="s">
        <v>64</v>
      </c>
      <c r="C55" s="10">
        <v>215.75049999999999</v>
      </c>
      <c r="D55" s="10">
        <v>127.47005000000003</v>
      </c>
      <c r="E55" s="10">
        <f t="shared" si="6"/>
        <v>343.22055</v>
      </c>
      <c r="F55" s="10">
        <v>11400.042003100009</v>
      </c>
      <c r="G55" s="10">
        <f t="shared" si="5"/>
        <v>-11056.821453100009</v>
      </c>
    </row>
    <row r="56" spans="1:8" x14ac:dyDescent="0.3">
      <c r="B56" s="24" t="s">
        <v>65</v>
      </c>
      <c r="C56" s="10">
        <v>83.502799999999993</v>
      </c>
      <c r="D56" s="10">
        <v>215.5164</v>
      </c>
      <c r="E56" s="10">
        <f t="shared" si="6"/>
        <v>299.01920000000001</v>
      </c>
      <c r="F56" s="10">
        <v>16687.973033200025</v>
      </c>
      <c r="G56" s="10">
        <f t="shared" si="5"/>
        <v>-16388.953833200027</v>
      </c>
    </row>
    <row r="57" spans="1:8" x14ac:dyDescent="0.3">
      <c r="B57" s="24" t="s">
        <v>66</v>
      </c>
      <c r="C57" s="10">
        <v>245.63399999999999</v>
      </c>
      <c r="D57" s="10">
        <v>180.78320000000002</v>
      </c>
      <c r="E57" s="10">
        <f t="shared" si="6"/>
        <v>426.41719999999998</v>
      </c>
      <c r="F57" s="10">
        <v>5116.5781024000062</v>
      </c>
      <c r="G57" s="10">
        <f t="shared" si="5"/>
        <v>-4690.1609024000063</v>
      </c>
    </row>
    <row r="58" spans="1:8" x14ac:dyDescent="0.3">
      <c r="B58" s="24"/>
      <c r="C58" s="10"/>
      <c r="D58" s="10"/>
      <c r="E58" s="10"/>
      <c r="F58" s="10"/>
      <c r="G58" s="10"/>
    </row>
    <row r="59" spans="1:8" x14ac:dyDescent="0.3">
      <c r="A59" s="23">
        <v>2019</v>
      </c>
      <c r="B59" s="24" t="s">
        <v>71</v>
      </c>
      <c r="C59" s="27">
        <v>1122.3910000000001</v>
      </c>
      <c r="D59" s="10">
        <v>625.81814999999983</v>
      </c>
      <c r="E59" s="10">
        <f>C59+D59</f>
        <v>1748.2091499999999</v>
      </c>
      <c r="F59" s="27">
        <v>7080.2129483099989</v>
      </c>
      <c r="G59" s="10">
        <f>E59-F59</f>
        <v>-5332.0037983099992</v>
      </c>
    </row>
    <row r="60" spans="1:8" x14ac:dyDescent="0.3">
      <c r="B60" s="24" t="s">
        <v>72</v>
      </c>
      <c r="C60" s="27">
        <v>923.31970000000001</v>
      </c>
      <c r="D60" s="10">
        <v>130.828</v>
      </c>
      <c r="E60" s="10">
        <f t="shared" ref="E60:E96" si="7">C60+D60</f>
        <v>1054.1477</v>
      </c>
      <c r="F60" s="27">
        <v>1308.647765058</v>
      </c>
      <c r="G60" s="10">
        <f t="shared" ref="G60:G96" si="8">E60-F60</f>
        <v>-254.50006505800002</v>
      </c>
    </row>
    <row r="61" spans="1:8" x14ac:dyDescent="0.3">
      <c r="B61" s="24" t="s">
        <v>67</v>
      </c>
      <c r="C61" s="27">
        <v>356.43449999999996</v>
      </c>
      <c r="D61" s="10">
        <v>550.0927999999999</v>
      </c>
      <c r="E61" s="10">
        <f t="shared" si="7"/>
        <v>906.52729999999985</v>
      </c>
      <c r="F61" s="27">
        <v>11263.003528194</v>
      </c>
      <c r="G61" s="10">
        <f t="shared" si="8"/>
        <v>-10356.476228194</v>
      </c>
    </row>
    <row r="62" spans="1:8" x14ac:dyDescent="0.3">
      <c r="B62" s="24" t="s">
        <v>68</v>
      </c>
      <c r="C62" s="27">
        <v>1172</v>
      </c>
      <c r="D62" s="10">
        <v>637.9846</v>
      </c>
      <c r="E62" s="10">
        <f t="shared" si="7"/>
        <v>1809.9846</v>
      </c>
      <c r="F62" s="27">
        <v>21512.812095228004</v>
      </c>
      <c r="G62" s="10">
        <f t="shared" si="8"/>
        <v>-19702.827495228004</v>
      </c>
    </row>
    <row r="63" spans="1:8" x14ac:dyDescent="0.3">
      <c r="B63" s="24" t="s">
        <v>7</v>
      </c>
      <c r="C63" s="27">
        <v>1196.163</v>
      </c>
      <c r="D63" s="10">
        <v>933.29299999999989</v>
      </c>
      <c r="E63" s="10">
        <f t="shared" si="7"/>
        <v>2129.4560000000001</v>
      </c>
      <c r="F63" s="27">
        <v>9099.4132379259972</v>
      </c>
      <c r="G63" s="10">
        <f t="shared" si="8"/>
        <v>-6969.9572379259971</v>
      </c>
    </row>
    <row r="64" spans="1:8" x14ac:dyDescent="0.3">
      <c r="B64" s="24" t="s">
        <v>69</v>
      </c>
      <c r="C64" s="27">
        <v>1898.1609999999998</v>
      </c>
      <c r="D64" s="10">
        <v>270.78335000000004</v>
      </c>
      <c r="E64" s="10">
        <f t="shared" si="7"/>
        <v>2168.9443499999998</v>
      </c>
      <c r="F64" s="27">
        <v>50083.83810633597</v>
      </c>
      <c r="G64" s="10">
        <f t="shared" si="8"/>
        <v>-47914.893756335972</v>
      </c>
    </row>
    <row r="65" spans="1:7" x14ac:dyDescent="0.3">
      <c r="B65" s="24" t="s">
        <v>70</v>
      </c>
      <c r="C65" s="27">
        <v>692.25700000000018</v>
      </c>
      <c r="D65" s="10">
        <v>426.96640000000002</v>
      </c>
      <c r="E65" s="10">
        <f t="shared" si="7"/>
        <v>1119.2234000000003</v>
      </c>
      <c r="F65" s="27">
        <v>15358.956401019001</v>
      </c>
      <c r="G65" s="10">
        <f t="shared" si="8"/>
        <v>-14239.733001019</v>
      </c>
    </row>
    <row r="66" spans="1:7" x14ac:dyDescent="0.3">
      <c r="B66" s="24" t="s">
        <v>73</v>
      </c>
      <c r="C66" s="27">
        <v>1886.4429999999998</v>
      </c>
      <c r="D66" s="10">
        <v>306.22085000000004</v>
      </c>
      <c r="E66" s="10">
        <f t="shared" si="7"/>
        <v>2192.6638499999999</v>
      </c>
      <c r="F66" s="27">
        <v>15644.704495563001</v>
      </c>
      <c r="G66" s="10">
        <f t="shared" si="8"/>
        <v>-13452.040645563</v>
      </c>
    </row>
    <row r="67" spans="1:7" x14ac:dyDescent="0.3">
      <c r="B67" s="24" t="s">
        <v>63</v>
      </c>
      <c r="C67" s="27">
        <v>1183.6958499999998</v>
      </c>
      <c r="D67" s="10">
        <v>192.08490000000003</v>
      </c>
      <c r="E67" s="10">
        <f t="shared" si="7"/>
        <v>1375.7807499999999</v>
      </c>
      <c r="F67" s="27">
        <v>14846.544232549004</v>
      </c>
      <c r="G67" s="10">
        <f t="shared" si="8"/>
        <v>-13470.763482549004</v>
      </c>
    </row>
    <row r="68" spans="1:7" x14ac:dyDescent="0.3">
      <c r="B68" s="24" t="s">
        <v>64</v>
      </c>
      <c r="C68" s="27">
        <v>566.76499999999999</v>
      </c>
      <c r="D68" s="10">
        <v>189.95619999999997</v>
      </c>
      <c r="E68" s="10">
        <f t="shared" si="7"/>
        <v>756.72119999999995</v>
      </c>
      <c r="F68" s="27">
        <v>16192.529842268003</v>
      </c>
      <c r="G68" s="10">
        <f t="shared" si="8"/>
        <v>-15435.808642268003</v>
      </c>
    </row>
    <row r="69" spans="1:7" x14ac:dyDescent="0.3">
      <c r="B69" s="24" t="s">
        <v>65</v>
      </c>
      <c r="C69" s="27">
        <v>1110.1060000000002</v>
      </c>
      <c r="D69" s="10">
        <v>302.53485000000001</v>
      </c>
      <c r="E69" s="10">
        <f t="shared" si="7"/>
        <v>1412.6408500000002</v>
      </c>
      <c r="F69" s="27">
        <v>12694.831099302999</v>
      </c>
      <c r="G69" s="10">
        <f t="shared" si="8"/>
        <v>-11282.190249302999</v>
      </c>
    </row>
    <row r="70" spans="1:7" x14ac:dyDescent="0.3">
      <c r="B70" s="24" t="s">
        <v>66</v>
      </c>
      <c r="C70" s="27">
        <v>792.16899999999998</v>
      </c>
      <c r="D70" s="10">
        <v>115.1182</v>
      </c>
      <c r="E70" s="10">
        <f t="shared" si="7"/>
        <v>907.28719999999998</v>
      </c>
      <c r="F70" s="27">
        <v>14263.196848268997</v>
      </c>
      <c r="G70" s="10">
        <f t="shared" si="8"/>
        <v>-13355.909648268997</v>
      </c>
    </row>
    <row r="71" spans="1:7" x14ac:dyDescent="0.3">
      <c r="B71" s="24"/>
      <c r="C71" s="27"/>
      <c r="D71" s="10"/>
      <c r="E71" s="10"/>
      <c r="F71" s="10"/>
      <c r="G71" s="10"/>
    </row>
    <row r="72" spans="1:7" x14ac:dyDescent="0.3">
      <c r="A72" s="23">
        <v>2020</v>
      </c>
      <c r="B72" s="24" t="s">
        <v>71</v>
      </c>
      <c r="C72" s="3">
        <v>3354.8107500000006</v>
      </c>
      <c r="D72" s="3">
        <v>293.0522499999999</v>
      </c>
      <c r="E72" s="10">
        <f t="shared" si="7"/>
        <v>3647.8630000000003</v>
      </c>
      <c r="F72" s="10">
        <v>16141.645160500037</v>
      </c>
      <c r="G72" s="10">
        <f t="shared" si="8"/>
        <v>-12493.782160500035</v>
      </c>
    </row>
    <row r="73" spans="1:7" x14ac:dyDescent="0.3">
      <c r="A73" s="29"/>
      <c r="B73" s="24" t="s">
        <v>72</v>
      </c>
      <c r="C73" s="3">
        <v>1351.5469999999998</v>
      </c>
      <c r="D73" s="3">
        <v>1050.10285</v>
      </c>
      <c r="E73" s="10">
        <f t="shared" si="7"/>
        <v>2401.6498499999998</v>
      </c>
      <c r="F73" s="10">
        <v>18686.59648459997</v>
      </c>
      <c r="G73" s="10">
        <f t="shared" si="8"/>
        <v>-16284.94663459997</v>
      </c>
    </row>
    <row r="74" spans="1:7" x14ac:dyDescent="0.3">
      <c r="B74" s="24" t="s">
        <v>67</v>
      </c>
      <c r="C74" s="3">
        <v>80.03</v>
      </c>
      <c r="D74" s="3">
        <v>71.702399999999997</v>
      </c>
      <c r="E74" s="10">
        <f t="shared" si="7"/>
        <v>151.73239999999998</v>
      </c>
      <c r="F74" s="10">
        <v>11089</v>
      </c>
      <c r="G74" s="10">
        <f t="shared" si="8"/>
        <v>-10937.267599999999</v>
      </c>
    </row>
    <row r="75" spans="1:7" x14ac:dyDescent="0.3">
      <c r="B75" s="24" t="s">
        <v>68</v>
      </c>
      <c r="C75" s="3">
        <v>406.59499999999997</v>
      </c>
      <c r="D75" s="3">
        <v>18.418800000000005</v>
      </c>
      <c r="E75" s="10">
        <f t="shared" si="7"/>
        <v>425.01379999999995</v>
      </c>
      <c r="F75" s="10">
        <v>14773</v>
      </c>
      <c r="G75" s="10">
        <f t="shared" si="8"/>
        <v>-14347.986199999999</v>
      </c>
    </row>
    <row r="76" spans="1:7" x14ac:dyDescent="0.3">
      <c r="B76" s="24" t="s">
        <v>7</v>
      </c>
      <c r="C76" s="3">
        <v>1056.5550000000001</v>
      </c>
      <c r="D76" s="3">
        <v>122.86400000000002</v>
      </c>
      <c r="E76" s="10">
        <f t="shared" si="7"/>
        <v>1179.4190000000001</v>
      </c>
      <c r="F76" s="10">
        <v>18893.070807099983</v>
      </c>
      <c r="G76" s="10">
        <f t="shared" si="8"/>
        <v>-17713.651807099981</v>
      </c>
    </row>
    <row r="77" spans="1:7" x14ac:dyDescent="0.3">
      <c r="B77" s="24" t="s">
        <v>69</v>
      </c>
      <c r="C77" s="3">
        <v>1534.163</v>
      </c>
      <c r="D77" s="3">
        <v>22.52</v>
      </c>
      <c r="E77" s="10">
        <f t="shared" si="7"/>
        <v>1556.683</v>
      </c>
      <c r="F77" s="10">
        <v>13874.558256100019</v>
      </c>
      <c r="G77" s="10">
        <f t="shared" si="8"/>
        <v>-12317.875256100018</v>
      </c>
    </row>
    <row r="78" spans="1:7" x14ac:dyDescent="0.3">
      <c r="B78" s="24" t="s">
        <v>70</v>
      </c>
      <c r="C78" s="3">
        <v>741.04100000000005</v>
      </c>
      <c r="D78" s="3">
        <v>7.0449999999999999</v>
      </c>
      <c r="E78" s="10">
        <f t="shared" si="7"/>
        <v>748.08600000000001</v>
      </c>
      <c r="F78" s="10">
        <v>21968.65268830031</v>
      </c>
      <c r="G78" s="10">
        <f t="shared" si="8"/>
        <v>-21220.56668830031</v>
      </c>
    </row>
    <row r="79" spans="1:7" x14ac:dyDescent="0.3">
      <c r="B79" s="24" t="s">
        <v>73</v>
      </c>
      <c r="C79" s="3">
        <v>223.10900000000001</v>
      </c>
      <c r="D79" s="3">
        <v>69.242999999999981</v>
      </c>
      <c r="E79" s="10">
        <f t="shared" si="7"/>
        <v>292.35199999999998</v>
      </c>
      <c r="F79" s="10">
        <v>16975.583969799998</v>
      </c>
      <c r="G79" s="10">
        <f t="shared" si="8"/>
        <v>-16683.231969799999</v>
      </c>
    </row>
    <row r="80" spans="1:7" x14ac:dyDescent="0.3">
      <c r="B80" s="24" t="s">
        <v>63</v>
      </c>
      <c r="C80" s="3">
        <v>419.53400000000005</v>
      </c>
      <c r="D80" s="3">
        <v>226.45599999999993</v>
      </c>
      <c r="E80" s="10">
        <f t="shared" si="7"/>
        <v>645.99</v>
      </c>
      <c r="F80" s="10">
        <v>13089.528967799979</v>
      </c>
      <c r="G80" s="10">
        <f t="shared" si="8"/>
        <v>-12443.538967799979</v>
      </c>
    </row>
    <row r="81" spans="1:7" x14ac:dyDescent="0.3">
      <c r="B81" s="24" t="s">
        <v>64</v>
      </c>
      <c r="C81" s="3">
        <v>15.525</v>
      </c>
      <c r="D81" s="3">
        <v>65.558600000000013</v>
      </c>
      <c r="E81" s="10">
        <f t="shared" si="7"/>
        <v>81.083600000000018</v>
      </c>
      <c r="F81" s="10">
        <v>17049.391917199995</v>
      </c>
      <c r="G81" s="10">
        <f t="shared" si="8"/>
        <v>-16968.308317199993</v>
      </c>
    </row>
    <row r="82" spans="1:7" x14ac:dyDescent="0.3">
      <c r="B82" s="24" t="s">
        <v>65</v>
      </c>
      <c r="C82" s="3">
        <v>1385.5050000000001</v>
      </c>
      <c r="D82" s="3">
        <v>92.311200000000028</v>
      </c>
      <c r="E82" s="10">
        <f t="shared" si="7"/>
        <v>1477.8162000000002</v>
      </c>
      <c r="F82" s="10">
        <v>12051.976550899835</v>
      </c>
      <c r="G82" s="10">
        <f t="shared" si="8"/>
        <v>-10574.160350899834</v>
      </c>
    </row>
    <row r="83" spans="1:7" x14ac:dyDescent="0.3">
      <c r="B83" s="24" t="s">
        <v>66</v>
      </c>
      <c r="C83" s="3">
        <v>790.49865</v>
      </c>
      <c r="D83" s="3">
        <v>73.380399999999995</v>
      </c>
      <c r="E83" s="10">
        <f t="shared" si="7"/>
        <v>863.87905000000001</v>
      </c>
      <c r="F83" s="10">
        <v>18344.146516299988</v>
      </c>
      <c r="G83" s="10">
        <f t="shared" si="8"/>
        <v>-17480.267466299989</v>
      </c>
    </row>
    <row r="84" spans="1:7" x14ac:dyDescent="0.3">
      <c r="C84" s="3"/>
      <c r="D84" s="3"/>
      <c r="E84" s="10"/>
      <c r="F84" s="10"/>
      <c r="G84" s="10"/>
    </row>
    <row r="85" spans="1:7" x14ac:dyDescent="0.3">
      <c r="A85" s="23">
        <v>2021</v>
      </c>
      <c r="B85" s="24" t="s">
        <v>71</v>
      </c>
      <c r="C85" s="3">
        <v>394.65800000000002</v>
      </c>
      <c r="D85" s="3">
        <v>69.934200000000004</v>
      </c>
      <c r="E85" s="10">
        <f t="shared" si="7"/>
        <v>464.59220000000005</v>
      </c>
      <c r="F85" s="3">
        <v>10906.945841399991</v>
      </c>
      <c r="G85" s="10">
        <f t="shared" si="8"/>
        <v>-10442.35364139999</v>
      </c>
    </row>
    <row r="86" spans="1:7" x14ac:dyDescent="0.3">
      <c r="A86" s="29"/>
      <c r="B86" s="24" t="s">
        <v>72</v>
      </c>
      <c r="C86" s="3">
        <v>1019.102</v>
      </c>
      <c r="D86" s="3">
        <v>14.424799999999999</v>
      </c>
      <c r="E86" s="10">
        <f t="shared" si="7"/>
        <v>1033.5267999999999</v>
      </c>
      <c r="F86" s="3">
        <v>22346.119483499966</v>
      </c>
      <c r="G86" s="10">
        <f t="shared" si="8"/>
        <v>-21312.592683499966</v>
      </c>
    </row>
    <row r="87" spans="1:7" x14ac:dyDescent="0.3">
      <c r="B87" s="24" t="s">
        <v>67</v>
      </c>
      <c r="C87" s="3">
        <v>355.63400000000001</v>
      </c>
      <c r="D87" s="3">
        <v>12.331399999999995</v>
      </c>
      <c r="E87" s="10">
        <f t="shared" si="7"/>
        <v>367.96539999999999</v>
      </c>
      <c r="F87" s="3">
        <v>13450.047282500007</v>
      </c>
      <c r="G87" s="10">
        <f t="shared" si="8"/>
        <v>-13082.081882500008</v>
      </c>
    </row>
    <row r="88" spans="1:7" x14ac:dyDescent="0.3">
      <c r="B88" s="24" t="s">
        <v>68</v>
      </c>
      <c r="C88" s="3">
        <v>708.31200000000001</v>
      </c>
      <c r="D88" s="3">
        <v>258.74019999999996</v>
      </c>
      <c r="E88" s="10">
        <f t="shared" si="7"/>
        <v>967.05219999999997</v>
      </c>
      <c r="F88" s="3">
        <v>21035.281912300034</v>
      </c>
      <c r="G88" s="10">
        <f t="shared" si="8"/>
        <v>-20068.229712300035</v>
      </c>
    </row>
    <row r="89" spans="1:7" x14ac:dyDescent="0.3">
      <c r="B89" s="24" t="s">
        <v>7</v>
      </c>
      <c r="C89" s="3">
        <v>909.43799999999999</v>
      </c>
      <c r="D89" s="3">
        <v>43.710700000000017</v>
      </c>
      <c r="E89" s="10">
        <f t="shared" si="7"/>
        <v>953.14869999999996</v>
      </c>
      <c r="F89" s="3">
        <v>28914.344003400092</v>
      </c>
      <c r="G89" s="10">
        <f t="shared" si="8"/>
        <v>-27961.195303400091</v>
      </c>
    </row>
    <row r="90" spans="1:7" x14ac:dyDescent="0.3">
      <c r="B90" s="24" t="s">
        <v>69</v>
      </c>
      <c r="C90" s="3">
        <v>2266.4179999999997</v>
      </c>
      <c r="D90" s="3">
        <v>13.364799999999999</v>
      </c>
      <c r="E90" s="10">
        <f t="shared" si="7"/>
        <v>2279.7827999999995</v>
      </c>
      <c r="F90" s="3">
        <v>23011.888315599994</v>
      </c>
      <c r="G90" s="10">
        <f t="shared" si="8"/>
        <v>-20732.105515599993</v>
      </c>
    </row>
    <row r="91" spans="1:7" x14ac:dyDescent="0.3">
      <c r="B91" s="24" t="s">
        <v>70</v>
      </c>
      <c r="C91" s="3">
        <v>541.33799999999997</v>
      </c>
      <c r="D91" s="3">
        <v>9.01</v>
      </c>
      <c r="E91" s="10">
        <f t="shared" si="7"/>
        <v>550.34799999999996</v>
      </c>
      <c r="F91" s="3">
        <v>11819.270681999991</v>
      </c>
      <c r="G91" s="10">
        <f t="shared" si="8"/>
        <v>-11268.922681999991</v>
      </c>
    </row>
    <row r="92" spans="1:7" x14ac:dyDescent="0.3">
      <c r="B92" s="24" t="s">
        <v>73</v>
      </c>
      <c r="C92" s="3">
        <v>1425.9569999999999</v>
      </c>
      <c r="D92" s="3">
        <v>23.051600000000008</v>
      </c>
      <c r="E92" s="10">
        <f t="shared" si="7"/>
        <v>1449.0085999999999</v>
      </c>
      <c r="F92" s="3">
        <v>25817.98786590005</v>
      </c>
      <c r="G92" s="10">
        <f t="shared" si="8"/>
        <v>-24368.979265900049</v>
      </c>
    </row>
    <row r="93" spans="1:7" x14ac:dyDescent="0.3">
      <c r="B93" s="24" t="s">
        <v>63</v>
      </c>
      <c r="C93" s="3">
        <v>374.20499999999998</v>
      </c>
      <c r="D93" s="3">
        <v>41.22209999999999</v>
      </c>
      <c r="E93" s="10">
        <f t="shared" si="7"/>
        <v>415.4271</v>
      </c>
      <c r="F93" s="3">
        <v>19999.396375700064</v>
      </c>
      <c r="G93" s="10">
        <f t="shared" si="8"/>
        <v>-19583.969275700063</v>
      </c>
    </row>
    <row r="94" spans="1:7" x14ac:dyDescent="0.3">
      <c r="B94" s="24" t="s">
        <v>64</v>
      </c>
      <c r="C94" s="3">
        <v>1661.9559999999999</v>
      </c>
      <c r="D94" s="3">
        <v>41.700200000000002</v>
      </c>
      <c r="E94" s="10">
        <f t="shared" si="7"/>
        <v>1703.6561999999999</v>
      </c>
      <c r="F94" s="3">
        <v>16438.612272800034</v>
      </c>
      <c r="G94" s="10">
        <f t="shared" si="8"/>
        <v>-14734.956072800034</v>
      </c>
    </row>
    <row r="95" spans="1:7" x14ac:dyDescent="0.3">
      <c r="B95" s="24" t="s">
        <v>65</v>
      </c>
      <c r="C95" s="3">
        <v>462.976</v>
      </c>
      <c r="D95" s="3">
        <v>38.3825</v>
      </c>
      <c r="E95" s="10">
        <f t="shared" si="7"/>
        <v>501.35849999999999</v>
      </c>
      <c r="F95" s="3">
        <v>23292.082600099915</v>
      </c>
      <c r="G95" s="10">
        <f t="shared" si="8"/>
        <v>-22790.724100099917</v>
      </c>
    </row>
    <row r="96" spans="1:7" x14ac:dyDescent="0.3">
      <c r="B96" s="24" t="s">
        <v>66</v>
      </c>
      <c r="C96" s="3">
        <v>1392.442</v>
      </c>
      <c r="D96" s="3">
        <v>69.730000000000018</v>
      </c>
      <c r="E96" s="10">
        <f t="shared" si="7"/>
        <v>1462.172</v>
      </c>
      <c r="F96" s="3">
        <v>16858.022694100011</v>
      </c>
      <c r="G96" s="10">
        <f t="shared" si="8"/>
        <v>-15395.850694100011</v>
      </c>
    </row>
    <row r="98" spans="1:9" x14ac:dyDescent="0.3">
      <c r="A98" s="23" t="s">
        <v>284</v>
      </c>
      <c r="B98" s="24" t="s">
        <v>71</v>
      </c>
      <c r="C98" s="3">
        <v>855.73800000000006</v>
      </c>
      <c r="D98" s="3">
        <v>11.081249999999999</v>
      </c>
      <c r="E98" s="10">
        <f t="shared" ref="E98:E109" si="9">C98+D98</f>
        <v>866.81925000000001</v>
      </c>
      <c r="F98" s="3">
        <v>34914.973868799963</v>
      </c>
      <c r="G98" s="10">
        <f t="shared" ref="G98:G109" si="10">E98-F98</f>
        <v>-34048.154618799963</v>
      </c>
      <c r="I98" s="10"/>
    </row>
    <row r="99" spans="1:9" x14ac:dyDescent="0.3">
      <c r="A99" s="29"/>
      <c r="B99" s="24" t="s">
        <v>72</v>
      </c>
      <c r="C99" s="3">
        <v>1007.827</v>
      </c>
      <c r="D99" s="3">
        <v>176.06040000000002</v>
      </c>
      <c r="E99" s="10">
        <f t="shared" si="9"/>
        <v>1183.8874000000001</v>
      </c>
      <c r="F99" s="3">
        <v>10394.202242500025</v>
      </c>
      <c r="G99" s="10">
        <f t="shared" si="10"/>
        <v>-9210.3148425000254</v>
      </c>
      <c r="I99" s="10"/>
    </row>
    <row r="100" spans="1:9" x14ac:dyDescent="0.3">
      <c r="B100" s="24" t="s">
        <v>67</v>
      </c>
      <c r="C100" s="3">
        <v>1287.7639999999999</v>
      </c>
      <c r="D100" s="3">
        <v>44.758749999999992</v>
      </c>
      <c r="E100" s="10">
        <f t="shared" si="9"/>
        <v>1332.5227499999999</v>
      </c>
      <c r="F100" s="3">
        <v>40698.327397099958</v>
      </c>
      <c r="G100" s="10">
        <f t="shared" si="10"/>
        <v>-39365.804647099962</v>
      </c>
      <c r="I100" s="10"/>
    </row>
    <row r="101" spans="1:9" x14ac:dyDescent="0.3">
      <c r="B101" s="24" t="s">
        <v>68</v>
      </c>
      <c r="C101" s="3">
        <v>1628.2582700000003</v>
      </c>
      <c r="D101" s="3">
        <v>46.333499999999994</v>
      </c>
      <c r="E101" s="10">
        <f t="shared" si="9"/>
        <v>1674.5917700000002</v>
      </c>
      <c r="F101" s="3">
        <v>43924.941313499607</v>
      </c>
      <c r="G101" s="10">
        <f t="shared" si="10"/>
        <v>-42250.349543499608</v>
      </c>
      <c r="I101" s="10"/>
    </row>
    <row r="102" spans="1:9" x14ac:dyDescent="0.3">
      <c r="B102" s="24" t="s">
        <v>7</v>
      </c>
      <c r="C102" s="3">
        <v>1352.7620000000002</v>
      </c>
      <c r="D102" s="3">
        <v>90.389500000000027</v>
      </c>
      <c r="E102" s="10">
        <f t="shared" si="9"/>
        <v>1443.1515000000002</v>
      </c>
      <c r="F102" s="3">
        <v>31075.889416899885</v>
      </c>
      <c r="G102" s="10">
        <f t="shared" si="10"/>
        <v>-29632.737916899885</v>
      </c>
      <c r="I102" s="10"/>
    </row>
    <row r="103" spans="1:9" x14ac:dyDescent="0.3">
      <c r="B103" s="24" t="s">
        <v>69</v>
      </c>
      <c r="C103" s="3">
        <v>546.471</v>
      </c>
      <c r="D103" s="3">
        <v>117.88339999999999</v>
      </c>
      <c r="E103" s="10">
        <f t="shared" si="9"/>
        <v>664.35439999999994</v>
      </c>
      <c r="F103" s="3">
        <v>31311.48636920008</v>
      </c>
      <c r="G103" s="10">
        <f t="shared" si="10"/>
        <v>-30647.13196920008</v>
      </c>
      <c r="I103" s="10"/>
    </row>
    <row r="104" spans="1:9" x14ac:dyDescent="0.3">
      <c r="B104" s="24" t="s">
        <v>70</v>
      </c>
      <c r="C104" s="3">
        <v>0</v>
      </c>
      <c r="D104" s="3">
        <v>138.87439999999998</v>
      </c>
      <c r="E104" s="10">
        <f t="shared" si="9"/>
        <v>138.87439999999998</v>
      </c>
      <c r="F104" s="3">
        <v>4520.0633155000005</v>
      </c>
      <c r="G104" s="10">
        <f t="shared" si="10"/>
        <v>-4381.1889155000008</v>
      </c>
      <c r="I104" s="10"/>
    </row>
    <row r="105" spans="1:9" x14ac:dyDescent="0.3">
      <c r="B105" s="24" t="s">
        <v>73</v>
      </c>
      <c r="C105" s="3">
        <v>0</v>
      </c>
      <c r="D105" s="3">
        <v>220.40099999999995</v>
      </c>
      <c r="E105" s="10">
        <f t="shared" si="9"/>
        <v>220.40099999999995</v>
      </c>
      <c r="F105" s="3">
        <v>7105.7898667000045</v>
      </c>
      <c r="G105" s="10">
        <f t="shared" si="10"/>
        <v>-6885.3888667000047</v>
      </c>
    </row>
    <row r="106" spans="1:9" x14ac:dyDescent="0.3">
      <c r="B106" s="24" t="s">
        <v>63</v>
      </c>
      <c r="C106" s="3">
        <v>0</v>
      </c>
      <c r="D106" s="3">
        <v>144.90929999999997</v>
      </c>
      <c r="E106" s="10">
        <f t="shared" si="9"/>
        <v>144.90929999999997</v>
      </c>
      <c r="F106" s="3">
        <v>21635.469440699984</v>
      </c>
      <c r="G106" s="10">
        <f t="shared" si="10"/>
        <v>-21490.560140699985</v>
      </c>
    </row>
    <row r="107" spans="1:9" x14ac:dyDescent="0.3">
      <c r="B107" s="24" t="s">
        <v>64</v>
      </c>
      <c r="C107" s="3">
        <v>1758.9809999999998</v>
      </c>
      <c r="D107" s="3">
        <v>230.67685</v>
      </c>
      <c r="E107" s="10">
        <f t="shared" si="9"/>
        <v>1989.6578499999998</v>
      </c>
      <c r="F107" s="3">
        <v>18715.448262999933</v>
      </c>
      <c r="G107" s="10">
        <f t="shared" si="10"/>
        <v>-16725.790412999933</v>
      </c>
    </row>
    <row r="108" spans="1:9" x14ac:dyDescent="0.3">
      <c r="B108" s="24" t="s">
        <v>65</v>
      </c>
      <c r="C108" s="3">
        <v>1397.44</v>
      </c>
      <c r="D108" s="3">
        <v>164.87459999999999</v>
      </c>
      <c r="E108" s="10">
        <f t="shared" si="9"/>
        <v>1562.3146000000002</v>
      </c>
      <c r="F108" s="3">
        <v>23231.65232950007</v>
      </c>
      <c r="G108" s="10">
        <f t="shared" si="10"/>
        <v>-21669.337729500068</v>
      </c>
    </row>
    <row r="109" spans="1:9" x14ac:dyDescent="0.3">
      <c r="B109" s="24" t="s">
        <v>66</v>
      </c>
      <c r="C109" s="3">
        <v>932.22300000000018</v>
      </c>
      <c r="D109" s="3">
        <v>163.57424999999995</v>
      </c>
      <c r="E109" s="10">
        <f t="shared" si="9"/>
        <v>1095.7972500000001</v>
      </c>
      <c r="F109" s="3">
        <v>23772.587365100022</v>
      </c>
      <c r="G109" s="10">
        <f t="shared" si="10"/>
        <v>-22676.790115100022</v>
      </c>
    </row>
    <row r="110" spans="1:9" x14ac:dyDescent="0.3">
      <c r="B110" s="24"/>
      <c r="C110" s="3"/>
      <c r="D110" s="3"/>
      <c r="E110" s="10"/>
      <c r="F110" s="3"/>
      <c r="G110" s="10"/>
    </row>
    <row r="112" spans="1:9" x14ac:dyDescent="0.3">
      <c r="A112" s="67" t="s">
        <v>270</v>
      </c>
      <c r="B112" s="86" t="s">
        <v>269</v>
      </c>
      <c r="C112" s="86"/>
    </row>
    <row r="113" spans="2:3" x14ac:dyDescent="0.3">
      <c r="B113" s="87" t="s">
        <v>271</v>
      </c>
      <c r="C113" s="87"/>
    </row>
    <row r="114" spans="2:3" x14ac:dyDescent="0.3">
      <c r="B114" s="71" t="s">
        <v>276</v>
      </c>
    </row>
  </sheetData>
  <mergeCells count="7">
    <mergeCell ref="A5:B5"/>
    <mergeCell ref="F3:F4"/>
    <mergeCell ref="C1:G1"/>
    <mergeCell ref="C2:G2"/>
    <mergeCell ref="A1:B3"/>
    <mergeCell ref="C3:E3"/>
    <mergeCell ref="A4:B4"/>
  </mergeCells>
  <pageMargins left="0.7" right="0.7" top="0.75" bottom="0.75" header="0.3" footer="0.3"/>
  <pageSetup paperSize="11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R216"/>
  <sheetViews>
    <sheetView zoomScale="103" workbookViewId="0">
      <pane xSplit="2" ySplit="7" topLeftCell="C20" activePane="bottomRight" state="frozen"/>
      <selection pane="topRight" activeCell="C1" sqref="C1"/>
      <selection pane="bottomLeft" activeCell="A9" sqref="A9"/>
      <selection pane="bottomRight" activeCell="L34" sqref="L34"/>
    </sheetView>
  </sheetViews>
  <sheetFormatPr defaultRowHeight="14.4" x14ac:dyDescent="0.3"/>
  <cols>
    <col min="1" max="1" width="10.5546875" style="7" customWidth="1"/>
    <col min="2" max="5" width="8.5546875" style="7" customWidth="1"/>
    <col min="6" max="6" width="18.77734375" style="7" customWidth="1"/>
    <col min="7" max="8" width="8.5546875" style="7" customWidth="1"/>
    <col min="9" max="187" width="9.44140625" style="7"/>
    <col min="188" max="188" width="44.44140625" style="7" customWidth="1"/>
    <col min="189" max="212" width="9.44140625" style="7" customWidth="1"/>
    <col min="213" max="213" width="0.44140625" style="7" customWidth="1"/>
    <col min="214" max="223" width="9.44140625" style="7" customWidth="1"/>
    <col min="224" max="229" width="11.44140625" style="7" customWidth="1"/>
    <col min="230" max="230" width="10.44140625" style="7" bestFit="1" customWidth="1"/>
    <col min="231" max="443" width="9.44140625" style="7"/>
    <col min="444" max="444" width="44.44140625" style="7" customWidth="1"/>
    <col min="445" max="468" width="9.44140625" style="7" customWidth="1"/>
    <col min="469" max="469" width="0.44140625" style="7" customWidth="1"/>
    <col min="470" max="479" width="9.44140625" style="7" customWidth="1"/>
    <col min="480" max="485" width="11.44140625" style="7" customWidth="1"/>
    <col min="486" max="486" width="10.44140625" style="7" bestFit="1" customWidth="1"/>
    <col min="487" max="699" width="9.44140625" style="7"/>
    <col min="700" max="700" width="44.44140625" style="7" customWidth="1"/>
    <col min="701" max="724" width="9.44140625" style="7" customWidth="1"/>
    <col min="725" max="725" width="0.44140625" style="7" customWidth="1"/>
    <col min="726" max="735" width="9.44140625" style="7" customWidth="1"/>
    <col min="736" max="741" width="11.44140625" style="7" customWidth="1"/>
    <col min="742" max="742" width="10.44140625" style="7" bestFit="1" customWidth="1"/>
    <col min="743" max="955" width="9.44140625" style="7"/>
    <col min="956" max="956" width="44.44140625" style="7" customWidth="1"/>
    <col min="957" max="980" width="9.44140625" style="7" customWidth="1"/>
    <col min="981" max="981" width="0.44140625" style="7" customWidth="1"/>
    <col min="982" max="991" width="9.44140625" style="7" customWidth="1"/>
    <col min="992" max="997" width="11.44140625" style="7" customWidth="1"/>
    <col min="998" max="998" width="10.44140625" style="7" bestFit="1" customWidth="1"/>
    <col min="999" max="1211" width="9.44140625" style="7"/>
    <col min="1212" max="1212" width="44.44140625" style="7" customWidth="1"/>
    <col min="1213" max="1236" width="9.44140625" style="7" customWidth="1"/>
    <col min="1237" max="1237" width="0.44140625" style="7" customWidth="1"/>
    <col min="1238" max="1247" width="9.44140625" style="7" customWidth="1"/>
    <col min="1248" max="1253" width="11.44140625" style="7" customWidth="1"/>
    <col min="1254" max="1254" width="10.44140625" style="7" bestFit="1" customWidth="1"/>
    <col min="1255" max="1467" width="9.44140625" style="7"/>
    <col min="1468" max="1468" width="44.44140625" style="7" customWidth="1"/>
    <col min="1469" max="1492" width="9.44140625" style="7" customWidth="1"/>
    <col min="1493" max="1493" width="0.44140625" style="7" customWidth="1"/>
    <col min="1494" max="1503" width="9.44140625" style="7" customWidth="1"/>
    <col min="1504" max="1509" width="11.44140625" style="7" customWidth="1"/>
    <col min="1510" max="1510" width="10.44140625" style="7" bestFit="1" customWidth="1"/>
    <col min="1511" max="1723" width="9.44140625" style="7"/>
    <col min="1724" max="1724" width="44.44140625" style="7" customWidth="1"/>
    <col min="1725" max="1748" width="9.44140625" style="7" customWidth="1"/>
    <col min="1749" max="1749" width="0.44140625" style="7" customWidth="1"/>
    <col min="1750" max="1759" width="9.44140625" style="7" customWidth="1"/>
    <col min="1760" max="1765" width="11.44140625" style="7" customWidth="1"/>
    <col min="1766" max="1766" width="10.44140625" style="7" bestFit="1" customWidth="1"/>
    <col min="1767" max="1979" width="9.44140625" style="7"/>
    <col min="1980" max="1980" width="44.44140625" style="7" customWidth="1"/>
    <col min="1981" max="2004" width="9.44140625" style="7" customWidth="1"/>
    <col min="2005" max="2005" width="0.44140625" style="7" customWidth="1"/>
    <col min="2006" max="2015" width="9.44140625" style="7" customWidth="1"/>
    <col min="2016" max="2021" width="11.44140625" style="7" customWidth="1"/>
    <col min="2022" max="2022" width="10.44140625" style="7" bestFit="1" customWidth="1"/>
    <col min="2023" max="2235" width="9.44140625" style="7"/>
    <col min="2236" max="2236" width="44.44140625" style="7" customWidth="1"/>
    <col min="2237" max="2260" width="9.44140625" style="7" customWidth="1"/>
    <col min="2261" max="2261" width="0.44140625" style="7" customWidth="1"/>
    <col min="2262" max="2271" width="9.44140625" style="7" customWidth="1"/>
    <col min="2272" max="2277" width="11.44140625" style="7" customWidth="1"/>
    <col min="2278" max="2278" width="10.44140625" style="7" bestFit="1" customWidth="1"/>
    <col min="2279" max="2491" width="9.44140625" style="7"/>
    <col min="2492" max="2492" width="44.44140625" style="7" customWidth="1"/>
    <col min="2493" max="2516" width="9.44140625" style="7" customWidth="1"/>
    <col min="2517" max="2517" width="0.44140625" style="7" customWidth="1"/>
    <col min="2518" max="2527" width="9.44140625" style="7" customWidth="1"/>
    <col min="2528" max="2533" width="11.44140625" style="7" customWidth="1"/>
    <col min="2534" max="2534" width="10.44140625" style="7" bestFit="1" customWidth="1"/>
    <col min="2535" max="2747" width="9.44140625" style="7"/>
    <col min="2748" max="2748" width="44.44140625" style="7" customWidth="1"/>
    <col min="2749" max="2772" width="9.44140625" style="7" customWidth="1"/>
    <col min="2773" max="2773" width="0.44140625" style="7" customWidth="1"/>
    <col min="2774" max="2783" width="9.44140625" style="7" customWidth="1"/>
    <col min="2784" max="2789" width="11.44140625" style="7" customWidth="1"/>
    <col min="2790" max="2790" width="10.44140625" style="7" bestFit="1" customWidth="1"/>
    <col min="2791" max="3003" width="9.44140625" style="7"/>
    <col min="3004" max="3004" width="44.44140625" style="7" customWidth="1"/>
    <col min="3005" max="3028" width="9.44140625" style="7" customWidth="1"/>
    <col min="3029" max="3029" width="0.44140625" style="7" customWidth="1"/>
    <col min="3030" max="3039" width="9.44140625" style="7" customWidth="1"/>
    <col min="3040" max="3045" width="11.44140625" style="7" customWidth="1"/>
    <col min="3046" max="3046" width="10.44140625" style="7" bestFit="1" customWidth="1"/>
    <col min="3047" max="3259" width="9.44140625" style="7"/>
    <col min="3260" max="3260" width="44.44140625" style="7" customWidth="1"/>
    <col min="3261" max="3284" width="9.44140625" style="7" customWidth="1"/>
    <col min="3285" max="3285" width="0.44140625" style="7" customWidth="1"/>
    <col min="3286" max="3295" width="9.44140625" style="7" customWidth="1"/>
    <col min="3296" max="3301" width="11.44140625" style="7" customWidth="1"/>
    <col min="3302" max="3302" width="10.44140625" style="7" bestFit="1" customWidth="1"/>
    <col min="3303" max="3515" width="9.44140625" style="7"/>
    <col min="3516" max="3516" width="44.44140625" style="7" customWidth="1"/>
    <col min="3517" max="3540" width="9.44140625" style="7" customWidth="1"/>
    <col min="3541" max="3541" width="0.44140625" style="7" customWidth="1"/>
    <col min="3542" max="3551" width="9.44140625" style="7" customWidth="1"/>
    <col min="3552" max="3557" width="11.44140625" style="7" customWidth="1"/>
    <col min="3558" max="3558" width="10.44140625" style="7" bestFit="1" customWidth="1"/>
    <col min="3559" max="3771" width="9.44140625" style="7"/>
    <col min="3772" max="3772" width="44.44140625" style="7" customWidth="1"/>
    <col min="3773" max="3796" width="9.44140625" style="7" customWidth="1"/>
    <col min="3797" max="3797" width="0.44140625" style="7" customWidth="1"/>
    <col min="3798" max="3807" width="9.44140625" style="7" customWidth="1"/>
    <col min="3808" max="3813" width="11.44140625" style="7" customWidth="1"/>
    <col min="3814" max="3814" width="10.44140625" style="7" bestFit="1" customWidth="1"/>
    <col min="3815" max="4027" width="9.44140625" style="7"/>
    <col min="4028" max="4028" width="44.44140625" style="7" customWidth="1"/>
    <col min="4029" max="4052" width="9.44140625" style="7" customWidth="1"/>
    <col min="4053" max="4053" width="0.44140625" style="7" customWidth="1"/>
    <col min="4054" max="4063" width="9.44140625" style="7" customWidth="1"/>
    <col min="4064" max="4069" width="11.44140625" style="7" customWidth="1"/>
    <col min="4070" max="4070" width="10.44140625" style="7" bestFit="1" customWidth="1"/>
    <col min="4071" max="4283" width="9.44140625" style="7"/>
    <col min="4284" max="4284" width="44.44140625" style="7" customWidth="1"/>
    <col min="4285" max="4308" width="9.44140625" style="7" customWidth="1"/>
    <col min="4309" max="4309" width="0.44140625" style="7" customWidth="1"/>
    <col min="4310" max="4319" width="9.44140625" style="7" customWidth="1"/>
    <col min="4320" max="4325" width="11.44140625" style="7" customWidth="1"/>
    <col min="4326" max="4326" width="10.44140625" style="7" bestFit="1" customWidth="1"/>
    <col min="4327" max="4539" width="9.44140625" style="7"/>
    <col min="4540" max="4540" width="44.44140625" style="7" customWidth="1"/>
    <col min="4541" max="4564" width="9.44140625" style="7" customWidth="1"/>
    <col min="4565" max="4565" width="0.44140625" style="7" customWidth="1"/>
    <col min="4566" max="4575" width="9.44140625" style="7" customWidth="1"/>
    <col min="4576" max="4581" width="11.44140625" style="7" customWidth="1"/>
    <col min="4582" max="4582" width="10.44140625" style="7" bestFit="1" customWidth="1"/>
    <col min="4583" max="4795" width="9.44140625" style="7"/>
    <col min="4796" max="4796" width="44.44140625" style="7" customWidth="1"/>
    <col min="4797" max="4820" width="9.44140625" style="7" customWidth="1"/>
    <col min="4821" max="4821" width="0.44140625" style="7" customWidth="1"/>
    <col min="4822" max="4831" width="9.44140625" style="7" customWidth="1"/>
    <col min="4832" max="4837" width="11.44140625" style="7" customWidth="1"/>
    <col min="4838" max="4838" width="10.44140625" style="7" bestFit="1" customWidth="1"/>
    <col min="4839" max="5051" width="9.44140625" style="7"/>
    <col min="5052" max="5052" width="44.44140625" style="7" customWidth="1"/>
    <col min="5053" max="5076" width="9.44140625" style="7" customWidth="1"/>
    <col min="5077" max="5077" width="0.44140625" style="7" customWidth="1"/>
    <col min="5078" max="5087" width="9.44140625" style="7" customWidth="1"/>
    <col min="5088" max="5093" width="11.44140625" style="7" customWidth="1"/>
    <col min="5094" max="5094" width="10.44140625" style="7" bestFit="1" customWidth="1"/>
    <col min="5095" max="5307" width="9.44140625" style="7"/>
    <col min="5308" max="5308" width="44.44140625" style="7" customWidth="1"/>
    <col min="5309" max="5332" width="9.44140625" style="7" customWidth="1"/>
    <col min="5333" max="5333" width="0.44140625" style="7" customWidth="1"/>
    <col min="5334" max="5343" width="9.44140625" style="7" customWidth="1"/>
    <col min="5344" max="5349" width="11.44140625" style="7" customWidth="1"/>
    <col min="5350" max="5350" width="10.44140625" style="7" bestFit="1" customWidth="1"/>
    <col min="5351" max="5563" width="9.44140625" style="7"/>
    <col min="5564" max="5564" width="44.44140625" style="7" customWidth="1"/>
    <col min="5565" max="5588" width="9.44140625" style="7" customWidth="1"/>
    <col min="5589" max="5589" width="0.44140625" style="7" customWidth="1"/>
    <col min="5590" max="5599" width="9.44140625" style="7" customWidth="1"/>
    <col min="5600" max="5605" width="11.44140625" style="7" customWidth="1"/>
    <col min="5606" max="5606" width="10.44140625" style="7" bestFit="1" customWidth="1"/>
    <col min="5607" max="5819" width="9.44140625" style="7"/>
    <col min="5820" max="5820" width="44.44140625" style="7" customWidth="1"/>
    <col min="5821" max="5844" width="9.44140625" style="7" customWidth="1"/>
    <col min="5845" max="5845" width="0.44140625" style="7" customWidth="1"/>
    <col min="5846" max="5855" width="9.44140625" style="7" customWidth="1"/>
    <col min="5856" max="5861" width="11.44140625" style="7" customWidth="1"/>
    <col min="5862" max="5862" width="10.44140625" style="7" bestFit="1" customWidth="1"/>
    <col min="5863" max="6075" width="9.44140625" style="7"/>
    <col min="6076" max="6076" width="44.44140625" style="7" customWidth="1"/>
    <col min="6077" max="6100" width="9.44140625" style="7" customWidth="1"/>
    <col min="6101" max="6101" width="0.44140625" style="7" customWidth="1"/>
    <col min="6102" max="6111" width="9.44140625" style="7" customWidth="1"/>
    <col min="6112" max="6117" width="11.44140625" style="7" customWidth="1"/>
    <col min="6118" max="6118" width="10.44140625" style="7" bestFit="1" customWidth="1"/>
    <col min="6119" max="6331" width="9.44140625" style="7"/>
    <col min="6332" max="6332" width="44.44140625" style="7" customWidth="1"/>
    <col min="6333" max="6356" width="9.44140625" style="7" customWidth="1"/>
    <col min="6357" max="6357" width="0.44140625" style="7" customWidth="1"/>
    <col min="6358" max="6367" width="9.44140625" style="7" customWidth="1"/>
    <col min="6368" max="6373" width="11.44140625" style="7" customWidth="1"/>
    <col min="6374" max="6374" width="10.44140625" style="7" bestFit="1" customWidth="1"/>
    <col min="6375" max="6587" width="9.44140625" style="7"/>
    <col min="6588" max="6588" width="44.44140625" style="7" customWidth="1"/>
    <col min="6589" max="6612" width="9.44140625" style="7" customWidth="1"/>
    <col min="6613" max="6613" width="0.44140625" style="7" customWidth="1"/>
    <col min="6614" max="6623" width="9.44140625" style="7" customWidth="1"/>
    <col min="6624" max="6629" width="11.44140625" style="7" customWidth="1"/>
    <col min="6630" max="6630" width="10.44140625" style="7" bestFit="1" customWidth="1"/>
    <col min="6631" max="6843" width="9.44140625" style="7"/>
    <col min="6844" max="6844" width="44.44140625" style="7" customWidth="1"/>
    <col min="6845" max="6868" width="9.44140625" style="7" customWidth="1"/>
    <col min="6869" max="6869" width="0.44140625" style="7" customWidth="1"/>
    <col min="6870" max="6879" width="9.44140625" style="7" customWidth="1"/>
    <col min="6880" max="6885" width="11.44140625" style="7" customWidth="1"/>
    <col min="6886" max="6886" width="10.44140625" style="7" bestFit="1" customWidth="1"/>
    <col min="6887" max="7099" width="9.44140625" style="7"/>
    <col min="7100" max="7100" width="44.44140625" style="7" customWidth="1"/>
    <col min="7101" max="7124" width="9.44140625" style="7" customWidth="1"/>
    <col min="7125" max="7125" width="0.44140625" style="7" customWidth="1"/>
    <col min="7126" max="7135" width="9.44140625" style="7" customWidth="1"/>
    <col min="7136" max="7141" width="11.44140625" style="7" customWidth="1"/>
    <col min="7142" max="7142" width="10.44140625" style="7" bestFit="1" customWidth="1"/>
    <col min="7143" max="7355" width="9.44140625" style="7"/>
    <col min="7356" max="7356" width="44.44140625" style="7" customWidth="1"/>
    <col min="7357" max="7380" width="9.44140625" style="7" customWidth="1"/>
    <col min="7381" max="7381" width="0.44140625" style="7" customWidth="1"/>
    <col min="7382" max="7391" width="9.44140625" style="7" customWidth="1"/>
    <col min="7392" max="7397" width="11.44140625" style="7" customWidth="1"/>
    <col min="7398" max="7398" width="10.44140625" style="7" bestFit="1" customWidth="1"/>
    <col min="7399" max="7611" width="9.44140625" style="7"/>
    <col min="7612" max="7612" width="44.44140625" style="7" customWidth="1"/>
    <col min="7613" max="7636" width="9.44140625" style="7" customWidth="1"/>
    <col min="7637" max="7637" width="0.44140625" style="7" customWidth="1"/>
    <col min="7638" max="7647" width="9.44140625" style="7" customWidth="1"/>
    <col min="7648" max="7653" width="11.44140625" style="7" customWidth="1"/>
    <col min="7654" max="7654" width="10.44140625" style="7" bestFit="1" customWidth="1"/>
    <col min="7655" max="7867" width="9.44140625" style="7"/>
    <col min="7868" max="7868" width="44.44140625" style="7" customWidth="1"/>
    <col min="7869" max="7892" width="9.44140625" style="7" customWidth="1"/>
    <col min="7893" max="7893" width="0.44140625" style="7" customWidth="1"/>
    <col min="7894" max="7903" width="9.44140625" style="7" customWidth="1"/>
    <col min="7904" max="7909" width="11.44140625" style="7" customWidth="1"/>
    <col min="7910" max="7910" width="10.44140625" style="7" bestFit="1" customWidth="1"/>
    <col min="7911" max="8123" width="9.44140625" style="7"/>
    <col min="8124" max="8124" width="44.44140625" style="7" customWidth="1"/>
    <col min="8125" max="8148" width="9.44140625" style="7" customWidth="1"/>
    <col min="8149" max="8149" width="0.44140625" style="7" customWidth="1"/>
    <col min="8150" max="8159" width="9.44140625" style="7" customWidth="1"/>
    <col min="8160" max="8165" width="11.44140625" style="7" customWidth="1"/>
    <col min="8166" max="8166" width="10.44140625" style="7" bestFit="1" customWidth="1"/>
    <col min="8167" max="8379" width="9.44140625" style="7"/>
    <col min="8380" max="8380" width="44.44140625" style="7" customWidth="1"/>
    <col min="8381" max="8404" width="9.44140625" style="7" customWidth="1"/>
    <col min="8405" max="8405" width="0.44140625" style="7" customWidth="1"/>
    <col min="8406" max="8415" width="9.44140625" style="7" customWidth="1"/>
    <col min="8416" max="8421" width="11.44140625" style="7" customWidth="1"/>
    <col min="8422" max="8422" width="10.44140625" style="7" bestFit="1" customWidth="1"/>
    <col min="8423" max="8635" width="9.44140625" style="7"/>
    <col min="8636" max="8636" width="44.44140625" style="7" customWidth="1"/>
    <col min="8637" max="8660" width="9.44140625" style="7" customWidth="1"/>
    <col min="8661" max="8661" width="0.44140625" style="7" customWidth="1"/>
    <col min="8662" max="8671" width="9.44140625" style="7" customWidth="1"/>
    <col min="8672" max="8677" width="11.44140625" style="7" customWidth="1"/>
    <col min="8678" max="8678" width="10.44140625" style="7" bestFit="1" customWidth="1"/>
    <col min="8679" max="8891" width="9.44140625" style="7"/>
    <col min="8892" max="8892" width="44.44140625" style="7" customWidth="1"/>
    <col min="8893" max="8916" width="9.44140625" style="7" customWidth="1"/>
    <col min="8917" max="8917" width="0.44140625" style="7" customWidth="1"/>
    <col min="8918" max="8927" width="9.44140625" style="7" customWidth="1"/>
    <col min="8928" max="8933" width="11.44140625" style="7" customWidth="1"/>
    <col min="8934" max="8934" width="10.44140625" style="7" bestFit="1" customWidth="1"/>
    <col min="8935" max="9147" width="9.44140625" style="7"/>
    <col min="9148" max="9148" width="44.44140625" style="7" customWidth="1"/>
    <col min="9149" max="9172" width="9.44140625" style="7" customWidth="1"/>
    <col min="9173" max="9173" width="0.44140625" style="7" customWidth="1"/>
    <col min="9174" max="9183" width="9.44140625" style="7" customWidth="1"/>
    <col min="9184" max="9189" width="11.44140625" style="7" customWidth="1"/>
    <col min="9190" max="9190" width="10.44140625" style="7" bestFit="1" customWidth="1"/>
    <col min="9191" max="9403" width="9.44140625" style="7"/>
    <col min="9404" max="9404" width="44.44140625" style="7" customWidth="1"/>
    <col min="9405" max="9428" width="9.44140625" style="7" customWidth="1"/>
    <col min="9429" max="9429" width="0.44140625" style="7" customWidth="1"/>
    <col min="9430" max="9439" width="9.44140625" style="7" customWidth="1"/>
    <col min="9440" max="9445" width="11.44140625" style="7" customWidth="1"/>
    <col min="9446" max="9446" width="10.44140625" style="7" bestFit="1" customWidth="1"/>
    <col min="9447" max="9659" width="9.44140625" style="7"/>
    <col min="9660" max="9660" width="44.44140625" style="7" customWidth="1"/>
    <col min="9661" max="9684" width="9.44140625" style="7" customWidth="1"/>
    <col min="9685" max="9685" width="0.44140625" style="7" customWidth="1"/>
    <col min="9686" max="9695" width="9.44140625" style="7" customWidth="1"/>
    <col min="9696" max="9701" width="11.44140625" style="7" customWidth="1"/>
    <col min="9702" max="9702" width="10.44140625" style="7" bestFit="1" customWidth="1"/>
    <col min="9703" max="9915" width="9.44140625" style="7"/>
    <col min="9916" max="9916" width="44.44140625" style="7" customWidth="1"/>
    <col min="9917" max="9940" width="9.44140625" style="7" customWidth="1"/>
    <col min="9941" max="9941" width="0.44140625" style="7" customWidth="1"/>
    <col min="9942" max="9951" width="9.44140625" style="7" customWidth="1"/>
    <col min="9952" max="9957" width="11.44140625" style="7" customWidth="1"/>
    <col min="9958" max="9958" width="10.44140625" style="7" bestFit="1" customWidth="1"/>
    <col min="9959" max="10171" width="9.44140625" style="7"/>
    <col min="10172" max="10172" width="44.44140625" style="7" customWidth="1"/>
    <col min="10173" max="10196" width="9.44140625" style="7" customWidth="1"/>
    <col min="10197" max="10197" width="0.44140625" style="7" customWidth="1"/>
    <col min="10198" max="10207" width="9.44140625" style="7" customWidth="1"/>
    <col min="10208" max="10213" width="11.44140625" style="7" customWidth="1"/>
    <col min="10214" max="10214" width="10.44140625" style="7" bestFit="1" customWidth="1"/>
    <col min="10215" max="10427" width="9.44140625" style="7"/>
    <col min="10428" max="10428" width="44.44140625" style="7" customWidth="1"/>
    <col min="10429" max="10452" width="9.44140625" style="7" customWidth="1"/>
    <col min="10453" max="10453" width="0.44140625" style="7" customWidth="1"/>
    <col min="10454" max="10463" width="9.44140625" style="7" customWidth="1"/>
    <col min="10464" max="10469" width="11.44140625" style="7" customWidth="1"/>
    <col min="10470" max="10470" width="10.44140625" style="7" bestFit="1" customWidth="1"/>
    <col min="10471" max="10683" width="9.44140625" style="7"/>
    <col min="10684" max="10684" width="44.44140625" style="7" customWidth="1"/>
    <col min="10685" max="10708" width="9.44140625" style="7" customWidth="1"/>
    <col min="10709" max="10709" width="0.44140625" style="7" customWidth="1"/>
    <col min="10710" max="10719" width="9.44140625" style="7" customWidth="1"/>
    <col min="10720" max="10725" width="11.44140625" style="7" customWidth="1"/>
    <col min="10726" max="10726" width="10.44140625" style="7" bestFit="1" customWidth="1"/>
    <col min="10727" max="10939" width="9.44140625" style="7"/>
    <col min="10940" max="10940" width="44.44140625" style="7" customWidth="1"/>
    <col min="10941" max="10964" width="9.44140625" style="7" customWidth="1"/>
    <col min="10965" max="10965" width="0.44140625" style="7" customWidth="1"/>
    <col min="10966" max="10975" width="9.44140625" style="7" customWidth="1"/>
    <col min="10976" max="10981" width="11.44140625" style="7" customWidth="1"/>
    <col min="10982" max="10982" width="10.44140625" style="7" bestFit="1" customWidth="1"/>
    <col min="10983" max="11195" width="9.44140625" style="7"/>
    <col min="11196" max="11196" width="44.44140625" style="7" customWidth="1"/>
    <col min="11197" max="11220" width="9.44140625" style="7" customWidth="1"/>
    <col min="11221" max="11221" width="0.44140625" style="7" customWidth="1"/>
    <col min="11222" max="11231" width="9.44140625" style="7" customWidth="1"/>
    <col min="11232" max="11237" width="11.44140625" style="7" customWidth="1"/>
    <col min="11238" max="11238" width="10.44140625" style="7" bestFit="1" customWidth="1"/>
    <col min="11239" max="11451" width="9.44140625" style="7"/>
    <col min="11452" max="11452" width="44.44140625" style="7" customWidth="1"/>
    <col min="11453" max="11476" width="9.44140625" style="7" customWidth="1"/>
    <col min="11477" max="11477" width="0.44140625" style="7" customWidth="1"/>
    <col min="11478" max="11487" width="9.44140625" style="7" customWidth="1"/>
    <col min="11488" max="11493" width="11.44140625" style="7" customWidth="1"/>
    <col min="11494" max="11494" width="10.44140625" style="7" bestFit="1" customWidth="1"/>
    <col min="11495" max="11707" width="9.44140625" style="7"/>
    <col min="11708" max="11708" width="44.44140625" style="7" customWidth="1"/>
    <col min="11709" max="11732" width="9.44140625" style="7" customWidth="1"/>
    <col min="11733" max="11733" width="0.44140625" style="7" customWidth="1"/>
    <col min="11734" max="11743" width="9.44140625" style="7" customWidth="1"/>
    <col min="11744" max="11749" width="11.44140625" style="7" customWidth="1"/>
    <col min="11750" max="11750" width="10.44140625" style="7" bestFit="1" customWidth="1"/>
    <col min="11751" max="11963" width="9.44140625" style="7"/>
    <col min="11964" max="11964" width="44.44140625" style="7" customWidth="1"/>
    <col min="11965" max="11988" width="9.44140625" style="7" customWidth="1"/>
    <col min="11989" max="11989" width="0.44140625" style="7" customWidth="1"/>
    <col min="11990" max="11999" width="9.44140625" style="7" customWidth="1"/>
    <col min="12000" max="12005" width="11.44140625" style="7" customWidth="1"/>
    <col min="12006" max="12006" width="10.44140625" style="7" bestFit="1" customWidth="1"/>
    <col min="12007" max="12219" width="9.44140625" style="7"/>
    <col min="12220" max="12220" width="44.44140625" style="7" customWidth="1"/>
    <col min="12221" max="12244" width="9.44140625" style="7" customWidth="1"/>
    <col min="12245" max="12245" width="0.44140625" style="7" customWidth="1"/>
    <col min="12246" max="12255" width="9.44140625" style="7" customWidth="1"/>
    <col min="12256" max="12261" width="11.44140625" style="7" customWidth="1"/>
    <col min="12262" max="12262" width="10.44140625" style="7" bestFit="1" customWidth="1"/>
    <col min="12263" max="12475" width="9.44140625" style="7"/>
    <col min="12476" max="12476" width="44.44140625" style="7" customWidth="1"/>
    <col min="12477" max="12500" width="9.44140625" style="7" customWidth="1"/>
    <col min="12501" max="12501" width="0.44140625" style="7" customWidth="1"/>
    <col min="12502" max="12511" width="9.44140625" style="7" customWidth="1"/>
    <col min="12512" max="12517" width="11.44140625" style="7" customWidth="1"/>
    <col min="12518" max="12518" width="10.44140625" style="7" bestFit="1" customWidth="1"/>
    <col min="12519" max="12731" width="9.44140625" style="7"/>
    <col min="12732" max="12732" width="44.44140625" style="7" customWidth="1"/>
    <col min="12733" max="12756" width="9.44140625" style="7" customWidth="1"/>
    <col min="12757" max="12757" width="0.44140625" style="7" customWidth="1"/>
    <col min="12758" max="12767" width="9.44140625" style="7" customWidth="1"/>
    <col min="12768" max="12773" width="11.44140625" style="7" customWidth="1"/>
    <col min="12774" max="12774" width="10.44140625" style="7" bestFit="1" customWidth="1"/>
    <col min="12775" max="12987" width="9.44140625" style="7"/>
    <col min="12988" max="12988" width="44.44140625" style="7" customWidth="1"/>
    <col min="12989" max="13012" width="9.44140625" style="7" customWidth="1"/>
    <col min="13013" max="13013" width="0.44140625" style="7" customWidth="1"/>
    <col min="13014" max="13023" width="9.44140625" style="7" customWidth="1"/>
    <col min="13024" max="13029" width="11.44140625" style="7" customWidth="1"/>
    <col min="13030" max="13030" width="10.44140625" style="7" bestFit="1" customWidth="1"/>
    <col min="13031" max="13243" width="9.44140625" style="7"/>
    <col min="13244" max="13244" width="44.44140625" style="7" customWidth="1"/>
    <col min="13245" max="13268" width="9.44140625" style="7" customWidth="1"/>
    <col min="13269" max="13269" width="0.44140625" style="7" customWidth="1"/>
    <col min="13270" max="13279" width="9.44140625" style="7" customWidth="1"/>
    <col min="13280" max="13285" width="11.44140625" style="7" customWidth="1"/>
    <col min="13286" max="13286" width="10.44140625" style="7" bestFit="1" customWidth="1"/>
    <col min="13287" max="13499" width="9.44140625" style="7"/>
    <col min="13500" max="13500" width="44.44140625" style="7" customWidth="1"/>
    <col min="13501" max="13524" width="9.44140625" style="7" customWidth="1"/>
    <col min="13525" max="13525" width="0.44140625" style="7" customWidth="1"/>
    <col min="13526" max="13535" width="9.44140625" style="7" customWidth="1"/>
    <col min="13536" max="13541" width="11.44140625" style="7" customWidth="1"/>
    <col min="13542" max="13542" width="10.44140625" style="7" bestFit="1" customWidth="1"/>
    <col min="13543" max="13755" width="9.44140625" style="7"/>
    <col min="13756" max="13756" width="44.44140625" style="7" customWidth="1"/>
    <col min="13757" max="13780" width="9.44140625" style="7" customWidth="1"/>
    <col min="13781" max="13781" width="0.44140625" style="7" customWidth="1"/>
    <col min="13782" max="13791" width="9.44140625" style="7" customWidth="1"/>
    <col min="13792" max="13797" width="11.44140625" style="7" customWidth="1"/>
    <col min="13798" max="13798" width="10.44140625" style="7" bestFit="1" customWidth="1"/>
    <col min="13799" max="14011" width="9.44140625" style="7"/>
    <col min="14012" max="14012" width="44.44140625" style="7" customWidth="1"/>
    <col min="14013" max="14036" width="9.44140625" style="7" customWidth="1"/>
    <col min="14037" max="14037" width="0.44140625" style="7" customWidth="1"/>
    <col min="14038" max="14047" width="9.44140625" style="7" customWidth="1"/>
    <col min="14048" max="14053" width="11.44140625" style="7" customWidth="1"/>
    <col min="14054" max="14054" width="10.44140625" style="7" bestFit="1" customWidth="1"/>
    <col min="14055" max="14267" width="9.44140625" style="7"/>
    <col min="14268" max="14268" width="44.44140625" style="7" customWidth="1"/>
    <col min="14269" max="14292" width="9.44140625" style="7" customWidth="1"/>
    <col min="14293" max="14293" width="0.44140625" style="7" customWidth="1"/>
    <col min="14294" max="14303" width="9.44140625" style="7" customWidth="1"/>
    <col min="14304" max="14309" width="11.44140625" style="7" customWidth="1"/>
    <col min="14310" max="14310" width="10.44140625" style="7" bestFit="1" customWidth="1"/>
    <col min="14311" max="14523" width="9.44140625" style="7"/>
    <col min="14524" max="14524" width="44.44140625" style="7" customWidth="1"/>
    <col min="14525" max="14548" width="9.44140625" style="7" customWidth="1"/>
    <col min="14549" max="14549" width="0.44140625" style="7" customWidth="1"/>
    <col min="14550" max="14559" width="9.44140625" style="7" customWidth="1"/>
    <col min="14560" max="14565" width="11.44140625" style="7" customWidth="1"/>
    <col min="14566" max="14566" width="10.44140625" style="7" bestFit="1" customWidth="1"/>
    <col min="14567" max="14779" width="9.44140625" style="7"/>
    <col min="14780" max="14780" width="44.44140625" style="7" customWidth="1"/>
    <col min="14781" max="14804" width="9.44140625" style="7" customWidth="1"/>
    <col min="14805" max="14805" width="0.44140625" style="7" customWidth="1"/>
    <col min="14806" max="14815" width="9.44140625" style="7" customWidth="1"/>
    <col min="14816" max="14821" width="11.44140625" style="7" customWidth="1"/>
    <col min="14822" max="14822" width="10.44140625" style="7" bestFit="1" customWidth="1"/>
    <col min="14823" max="15035" width="9.44140625" style="7"/>
    <col min="15036" max="15036" width="44.44140625" style="7" customWidth="1"/>
    <col min="15037" max="15060" width="9.44140625" style="7" customWidth="1"/>
    <col min="15061" max="15061" width="0.44140625" style="7" customWidth="1"/>
    <col min="15062" max="15071" width="9.44140625" style="7" customWidth="1"/>
    <col min="15072" max="15077" width="11.44140625" style="7" customWidth="1"/>
    <col min="15078" max="15078" width="10.44140625" style="7" bestFit="1" customWidth="1"/>
    <col min="15079" max="15291" width="9.44140625" style="7"/>
    <col min="15292" max="15292" width="44.44140625" style="7" customWidth="1"/>
    <col min="15293" max="15316" width="9.44140625" style="7" customWidth="1"/>
    <col min="15317" max="15317" width="0.44140625" style="7" customWidth="1"/>
    <col min="15318" max="15327" width="9.44140625" style="7" customWidth="1"/>
    <col min="15328" max="15333" width="11.44140625" style="7" customWidth="1"/>
    <col min="15334" max="15334" width="10.44140625" style="7" bestFit="1" customWidth="1"/>
    <col min="15335" max="15547" width="9.44140625" style="7"/>
    <col min="15548" max="15548" width="44.44140625" style="7" customWidth="1"/>
    <col min="15549" max="15572" width="9.44140625" style="7" customWidth="1"/>
    <col min="15573" max="15573" width="0.44140625" style="7" customWidth="1"/>
    <col min="15574" max="15583" width="9.44140625" style="7" customWidth="1"/>
    <col min="15584" max="15589" width="11.44140625" style="7" customWidth="1"/>
    <col min="15590" max="15590" width="10.44140625" style="7" bestFit="1" customWidth="1"/>
    <col min="15591" max="15803" width="9.44140625" style="7"/>
    <col min="15804" max="15804" width="44.44140625" style="7" customWidth="1"/>
    <col min="15805" max="15828" width="9.44140625" style="7" customWidth="1"/>
    <col min="15829" max="15829" width="0.44140625" style="7" customWidth="1"/>
    <col min="15830" max="15839" width="9.44140625" style="7" customWidth="1"/>
    <col min="15840" max="15845" width="11.44140625" style="7" customWidth="1"/>
    <col min="15846" max="15846" width="10.44140625" style="7" bestFit="1" customWidth="1"/>
    <col min="15847" max="16059" width="9.44140625" style="7"/>
    <col min="16060" max="16060" width="44.44140625" style="7" customWidth="1"/>
    <col min="16061" max="16084" width="9.44140625" style="7" customWidth="1"/>
    <col min="16085" max="16085" width="0.44140625" style="7" customWidth="1"/>
    <col min="16086" max="16095" width="9.44140625" style="7" customWidth="1"/>
    <col min="16096" max="16101" width="11.44140625" style="7" customWidth="1"/>
    <col min="16102" max="16102" width="10.44140625" style="7" bestFit="1" customWidth="1"/>
    <col min="16103" max="16375" width="9.44140625" style="7"/>
    <col min="16376" max="16384" width="9.44140625" style="7" customWidth="1"/>
  </cols>
  <sheetData>
    <row r="1" spans="1:10" s="50" customFormat="1" ht="18.75" customHeight="1" x14ac:dyDescent="0.35">
      <c r="A1" s="378" t="s">
        <v>101</v>
      </c>
      <c r="B1" s="378"/>
      <c r="C1" s="379" t="s">
        <v>118</v>
      </c>
      <c r="D1" s="380"/>
      <c r="E1" s="380"/>
      <c r="F1" s="380"/>
      <c r="G1" s="380"/>
      <c r="H1" s="380"/>
      <c r="I1" s="7"/>
    </row>
    <row r="2" spans="1:10" s="51" customFormat="1" ht="18" x14ac:dyDescent="0.35">
      <c r="C2" s="379" t="s">
        <v>158</v>
      </c>
      <c r="D2" s="380"/>
      <c r="E2" s="380"/>
      <c r="F2" s="380"/>
      <c r="G2" s="380"/>
      <c r="H2" s="380"/>
      <c r="I2" s="7"/>
    </row>
    <row r="3" spans="1:10" s="51" customFormat="1" x14ac:dyDescent="0.3">
      <c r="A3" s="381" t="s">
        <v>281</v>
      </c>
      <c r="B3" s="382"/>
      <c r="C3" s="52">
        <v>1</v>
      </c>
      <c r="D3" s="52">
        <v>2</v>
      </c>
      <c r="E3" s="52">
        <v>3</v>
      </c>
      <c r="F3" s="383">
        <v>4</v>
      </c>
      <c r="G3" s="380"/>
      <c r="H3" s="380"/>
    </row>
    <row r="4" spans="1:10" s="51" customFormat="1" x14ac:dyDescent="0.3">
      <c r="A4" s="382"/>
      <c r="B4" s="382"/>
      <c r="C4" s="85" t="s">
        <v>120</v>
      </c>
      <c r="D4" s="85" t="s">
        <v>121</v>
      </c>
      <c r="E4" s="85" t="s">
        <v>153</v>
      </c>
      <c r="F4" s="384" t="s">
        <v>123</v>
      </c>
      <c r="G4" s="380"/>
      <c r="H4" s="380"/>
    </row>
    <row r="5" spans="1:10" s="51" customFormat="1" x14ac:dyDescent="0.3">
      <c r="A5" s="382"/>
      <c r="B5" s="382"/>
      <c r="D5" s="52">
        <v>2.1</v>
      </c>
      <c r="E5" s="52">
        <v>3.2</v>
      </c>
      <c r="F5" s="85">
        <v>4.2</v>
      </c>
      <c r="G5" s="85">
        <v>4.4000000000000004</v>
      </c>
    </row>
    <row r="6" spans="1:10" s="51" customFormat="1" ht="43.2" x14ac:dyDescent="0.3">
      <c r="A6" s="377"/>
      <c r="B6" s="377"/>
      <c r="C6" s="51" t="s">
        <v>120</v>
      </c>
      <c r="D6" s="85" t="s">
        <v>122</v>
      </c>
      <c r="E6" s="85" t="s">
        <v>154</v>
      </c>
      <c r="F6" s="85" t="s">
        <v>124</v>
      </c>
      <c r="G6" s="85" t="s">
        <v>27</v>
      </c>
      <c r="H6" s="80" t="s">
        <v>119</v>
      </c>
    </row>
    <row r="7" spans="1:10" s="51" customFormat="1" ht="14.25" customHeight="1" x14ac:dyDescent="0.3">
      <c r="A7" s="51" t="s">
        <v>149</v>
      </c>
      <c r="C7" s="63"/>
      <c r="D7" s="63"/>
      <c r="E7" s="63"/>
      <c r="F7" s="63"/>
      <c r="G7" s="63"/>
      <c r="H7" s="60"/>
    </row>
    <row r="8" spans="1:10" s="51" customFormat="1" x14ac:dyDescent="0.3">
      <c r="A8" s="7">
        <v>2013</v>
      </c>
      <c r="B8" s="6" t="s">
        <v>58</v>
      </c>
      <c r="C8" s="4">
        <v>20</v>
      </c>
      <c r="D8" s="4">
        <v>4653.5366800000002</v>
      </c>
      <c r="E8" s="4">
        <v>0</v>
      </c>
      <c r="F8" s="4">
        <v>0</v>
      </c>
      <c r="G8" s="4">
        <v>2246</v>
      </c>
      <c r="H8" s="4">
        <v>6919.5366800000002</v>
      </c>
      <c r="I8" s="60"/>
    </row>
    <row r="9" spans="1:10" s="51" customFormat="1" x14ac:dyDescent="0.3">
      <c r="A9" s="7"/>
      <c r="B9" s="6" t="s">
        <v>60</v>
      </c>
      <c r="C9" s="4">
        <v>2189.0937437999996</v>
      </c>
      <c r="D9" s="4">
        <v>139668.69126725994</v>
      </c>
      <c r="E9" s="4">
        <v>0</v>
      </c>
      <c r="F9" s="4">
        <v>0</v>
      </c>
      <c r="G9" s="4">
        <v>0</v>
      </c>
      <c r="H9" s="4">
        <v>141857.78501105995</v>
      </c>
      <c r="I9" s="60"/>
    </row>
    <row r="10" spans="1:10" s="51" customFormat="1" x14ac:dyDescent="0.3">
      <c r="A10" s="7">
        <v>2014</v>
      </c>
      <c r="B10" s="6" t="s">
        <v>58</v>
      </c>
      <c r="C10" s="4">
        <v>1336</v>
      </c>
      <c r="D10" s="4">
        <v>8985.1419999999998</v>
      </c>
      <c r="E10" s="4">
        <v>0</v>
      </c>
      <c r="F10" s="4">
        <v>0</v>
      </c>
      <c r="G10" s="4">
        <v>932.40229999999985</v>
      </c>
      <c r="H10" s="4">
        <f>SUM(C10:G10)</f>
        <v>11253.5443</v>
      </c>
      <c r="I10" s="4"/>
      <c r="J10" s="60"/>
    </row>
    <row r="11" spans="1:10" s="51" customFormat="1" x14ac:dyDescent="0.3">
      <c r="A11" s="7"/>
      <c r="B11" s="6" t="s">
        <v>60</v>
      </c>
      <c r="C11" s="4">
        <v>1469.9029000000016</v>
      </c>
      <c r="D11" s="4">
        <v>146452.59570600011</v>
      </c>
      <c r="E11" s="4">
        <v>0</v>
      </c>
      <c r="F11" s="4">
        <v>0</v>
      </c>
      <c r="G11" s="4">
        <v>0</v>
      </c>
      <c r="H11" s="4">
        <v>147922.49860600012</v>
      </c>
      <c r="I11" s="60"/>
      <c r="J11" s="60"/>
    </row>
    <row r="12" spans="1:10" s="51" customFormat="1" x14ac:dyDescent="0.3">
      <c r="A12" s="7">
        <v>2015</v>
      </c>
      <c r="B12" s="6" t="s">
        <v>58</v>
      </c>
      <c r="C12" s="4">
        <v>482</v>
      </c>
      <c r="D12" s="4">
        <v>11530.523999999999</v>
      </c>
      <c r="E12" s="4">
        <v>0</v>
      </c>
      <c r="F12" s="4">
        <v>0</v>
      </c>
      <c r="G12" s="4">
        <v>1286</v>
      </c>
      <c r="H12" s="4">
        <f>SUM(C12:G12)</f>
        <v>13298.523999999999</v>
      </c>
      <c r="I12" s="4"/>
      <c r="J12" s="60"/>
    </row>
    <row r="13" spans="1:10" s="51" customFormat="1" x14ac:dyDescent="0.3">
      <c r="B13" s="6" t="s">
        <v>60</v>
      </c>
      <c r="C13" s="4">
        <v>1485.9603215000004</v>
      </c>
      <c r="D13" s="4">
        <v>153962.20000729983</v>
      </c>
      <c r="E13" s="4">
        <v>0</v>
      </c>
      <c r="F13" s="4">
        <v>0</v>
      </c>
      <c r="G13" s="4">
        <v>0</v>
      </c>
      <c r="H13" s="4">
        <v>155448.16032879983</v>
      </c>
      <c r="I13" s="60"/>
      <c r="J13" s="60"/>
    </row>
    <row r="14" spans="1:10" s="51" customFormat="1" x14ac:dyDescent="0.3">
      <c r="A14" s="7">
        <v>2016</v>
      </c>
      <c r="B14" s="6" t="s">
        <v>58</v>
      </c>
      <c r="C14" s="4">
        <f t="shared" ref="C14:H14" si="0">C32+C34+C36+C38+C40+C42+C44+C46+C48+C50+C52+C54</f>
        <v>326.99169999999697</v>
      </c>
      <c r="D14" s="4">
        <f t="shared" si="0"/>
        <v>12051.566790000003</v>
      </c>
      <c r="E14" s="4">
        <f t="shared" si="0"/>
        <v>0</v>
      </c>
      <c r="F14" s="4">
        <f t="shared" si="0"/>
        <v>0</v>
      </c>
      <c r="G14" s="4">
        <f t="shared" si="0"/>
        <v>1744.56185</v>
      </c>
      <c r="H14" s="4">
        <f t="shared" si="0"/>
        <v>14123.120340000001</v>
      </c>
      <c r="I14" s="4" t="s">
        <v>75</v>
      </c>
      <c r="J14" s="60"/>
    </row>
    <row r="15" spans="1:10" s="51" customFormat="1" x14ac:dyDescent="0.3">
      <c r="B15" s="6" t="s">
        <v>60</v>
      </c>
      <c r="C15" s="4">
        <v>2489.4119855000004</v>
      </c>
      <c r="D15" s="4">
        <v>175821.1381439</v>
      </c>
      <c r="E15" s="4">
        <v>0</v>
      </c>
      <c r="F15" s="4">
        <v>0</v>
      </c>
      <c r="G15" s="4">
        <v>0</v>
      </c>
      <c r="H15" s="4">
        <v>184166.36726109998</v>
      </c>
      <c r="I15" s="60"/>
      <c r="J15" s="60"/>
    </row>
    <row r="16" spans="1:10" s="51" customFormat="1" x14ac:dyDescent="0.3">
      <c r="A16" s="7">
        <v>2017</v>
      </c>
      <c r="B16" s="6" t="s">
        <v>58</v>
      </c>
      <c r="C16" s="4">
        <v>1794</v>
      </c>
      <c r="D16" s="4">
        <v>18090</v>
      </c>
      <c r="E16" s="4">
        <f t="shared" ref="E16:G17" si="1">SUM(E58+E60+E62+E64+E66+E68+E70+E72+E74+E76+E78+E80)</f>
        <v>0</v>
      </c>
      <c r="F16" s="4">
        <v>0</v>
      </c>
      <c r="G16" s="4">
        <v>0</v>
      </c>
      <c r="H16" s="4">
        <v>19884.048489999997</v>
      </c>
      <c r="I16" s="60"/>
      <c r="J16" s="60"/>
    </row>
    <row r="17" spans="1:18" s="51" customFormat="1" x14ac:dyDescent="0.3">
      <c r="B17" s="6" t="s">
        <v>60</v>
      </c>
      <c r="C17" s="4">
        <v>2011.2050375999997</v>
      </c>
      <c r="D17" s="4">
        <v>169016.66618008813</v>
      </c>
      <c r="E17" s="4">
        <f t="shared" si="1"/>
        <v>0</v>
      </c>
      <c r="F17" s="4">
        <f t="shared" si="1"/>
        <v>0</v>
      </c>
      <c r="G17" s="4">
        <f t="shared" si="1"/>
        <v>0</v>
      </c>
      <c r="H17" s="4">
        <f>C17+D17</f>
        <v>171027.87121768814</v>
      </c>
      <c r="I17" s="60"/>
    </row>
    <row r="18" spans="1:18" s="51" customFormat="1" x14ac:dyDescent="0.3">
      <c r="A18" s="7">
        <v>2018</v>
      </c>
      <c r="B18" s="6" t="s">
        <v>58</v>
      </c>
      <c r="C18" s="3">
        <v>2446.6856899999998</v>
      </c>
      <c r="D18" s="3">
        <v>8509.8950000000004</v>
      </c>
      <c r="E18" s="4">
        <f>E84+E86+E88+E90+E92+E94</f>
        <v>0</v>
      </c>
      <c r="F18" s="4">
        <f>F84+F86+F88+F90+F92+F94</f>
        <v>0</v>
      </c>
      <c r="G18" s="4">
        <f>G84+G86+G88+G90+G92+G94</f>
        <v>0</v>
      </c>
      <c r="H18" s="4">
        <f>SUM(C18:G18)</f>
        <v>10956.580690000001</v>
      </c>
      <c r="I18" s="60"/>
      <c r="J18" s="59"/>
    </row>
    <row r="19" spans="1:18" s="51" customFormat="1" x14ac:dyDescent="0.3">
      <c r="A19" s="7"/>
      <c r="B19" s="6" t="s">
        <v>60</v>
      </c>
      <c r="C19" s="4">
        <v>8923.2628830000012</v>
      </c>
      <c r="D19" s="4">
        <v>153715.59182550004</v>
      </c>
      <c r="E19" s="4">
        <f t="shared" ref="E19:G19" si="2">E85+E87+E89+E91+E93+E95</f>
        <v>0</v>
      </c>
      <c r="F19" s="4">
        <f t="shared" si="2"/>
        <v>0</v>
      </c>
      <c r="G19" s="4">
        <f t="shared" si="2"/>
        <v>0</v>
      </c>
      <c r="H19" s="4">
        <f>SUM(C19:G19)</f>
        <v>162638.85470850003</v>
      </c>
      <c r="I19" s="60"/>
      <c r="J19" s="4"/>
    </row>
    <row r="20" spans="1:18" s="51" customFormat="1" x14ac:dyDescent="0.3">
      <c r="A20" s="7">
        <v>2019</v>
      </c>
      <c r="B20" s="6" t="s">
        <v>58</v>
      </c>
      <c r="C20" s="4">
        <f>C110+C112+C114+C116+C118+C120+C122+C124+C126+C128+C130+C132</f>
        <v>2581.1541500000003</v>
      </c>
      <c r="D20" s="4">
        <f t="shared" ref="D20:H20" si="3">D110+D112+D114+D116+D118+D120+D122+D124+D126+D128+D130+D132</f>
        <v>15003.583000000004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17584.737150000001</v>
      </c>
      <c r="I20" s="60"/>
      <c r="J20" s="4"/>
    </row>
    <row r="21" spans="1:18" s="51" customFormat="1" x14ac:dyDescent="0.3">
      <c r="A21" s="7"/>
      <c r="B21" s="6" t="s">
        <v>60</v>
      </c>
      <c r="C21" s="4">
        <f>C111+C113+C115+C117+C119+C121+C123+C125+C127+C129+C131+C133</f>
        <v>7473.8976379999995</v>
      </c>
      <c r="D21" s="4">
        <f t="shared" ref="D21:H21" si="4">D111+D113+D115+D117+D119+D121+D123+D125+D127+D129+D131+D133</f>
        <v>181874.79296202297</v>
      </c>
      <c r="E21" s="4">
        <f t="shared" si="4"/>
        <v>0</v>
      </c>
      <c r="F21" s="4">
        <f t="shared" si="4"/>
        <v>0</v>
      </c>
      <c r="G21" s="4">
        <f t="shared" si="4"/>
        <v>0</v>
      </c>
      <c r="H21" s="4">
        <f t="shared" si="4"/>
        <v>189348.69060002294</v>
      </c>
      <c r="I21" s="60"/>
      <c r="J21" s="4"/>
    </row>
    <row r="22" spans="1:18" s="51" customFormat="1" x14ac:dyDescent="0.3">
      <c r="A22" s="7">
        <v>2020</v>
      </c>
      <c r="B22" s="6" t="s">
        <v>58</v>
      </c>
      <c r="C22" s="4">
        <v>1266.9085000000002</v>
      </c>
      <c r="D22" s="4">
        <v>12204.659400000002</v>
      </c>
      <c r="E22" s="4">
        <v>0</v>
      </c>
      <c r="F22" s="4">
        <v>0</v>
      </c>
      <c r="G22" s="4">
        <v>0</v>
      </c>
      <c r="H22" s="4">
        <f>SUM(C22:G22)</f>
        <v>13471.567900000002</v>
      </c>
      <c r="I22" s="60"/>
      <c r="J22" s="4"/>
    </row>
    <row r="23" spans="1:18" s="51" customFormat="1" x14ac:dyDescent="0.3">
      <c r="A23" s="7"/>
      <c r="B23" s="6" t="s">
        <v>60</v>
      </c>
      <c r="C23" s="3">
        <v>4843.3594283000029</v>
      </c>
      <c r="D23" s="3">
        <v>188248.81135649883</v>
      </c>
      <c r="E23" s="4">
        <v>0</v>
      </c>
      <c r="F23" s="4">
        <v>0</v>
      </c>
      <c r="G23" s="4">
        <v>0</v>
      </c>
      <c r="H23" s="4">
        <f>SUM(C23:G23)</f>
        <v>193092.17078479883</v>
      </c>
      <c r="I23" s="60"/>
      <c r="J23" s="4"/>
    </row>
    <row r="24" spans="1:18" s="51" customFormat="1" x14ac:dyDescent="0.3">
      <c r="A24" s="7">
        <v>2021</v>
      </c>
      <c r="B24" s="6" t="s">
        <v>58</v>
      </c>
      <c r="C24" s="3">
        <v>341.47750000000002</v>
      </c>
      <c r="D24" s="3">
        <v>11806.560999999998</v>
      </c>
      <c r="E24" s="4">
        <v>0</v>
      </c>
      <c r="F24" s="4">
        <v>0</v>
      </c>
      <c r="G24" s="4">
        <v>0</v>
      </c>
      <c r="H24" s="4">
        <f>SUM(C24:G24)</f>
        <v>12148.038499999999</v>
      </c>
      <c r="I24" s="60"/>
      <c r="J24" s="10"/>
      <c r="K24" s="10"/>
      <c r="L24" s="10"/>
      <c r="M24" s="10"/>
      <c r="N24" s="10"/>
    </row>
    <row r="25" spans="1:18" s="51" customFormat="1" x14ac:dyDescent="0.3">
      <c r="A25" s="7"/>
      <c r="B25" s="6" t="s">
        <v>60</v>
      </c>
      <c r="C25" s="3">
        <v>3676.3898077000003</v>
      </c>
      <c r="D25" s="3">
        <v>230213.60952160013</v>
      </c>
      <c r="E25" s="7">
        <v>0</v>
      </c>
      <c r="F25" s="4">
        <v>0</v>
      </c>
      <c r="G25" s="4">
        <v>0</v>
      </c>
      <c r="H25" s="4">
        <f>SUM(C25:D25)</f>
        <v>233889.99932930013</v>
      </c>
      <c r="I25" s="60"/>
      <c r="J25" s="4"/>
    </row>
    <row r="26" spans="1:18" s="51" customFormat="1" x14ac:dyDescent="0.3">
      <c r="A26" s="7" t="s">
        <v>284</v>
      </c>
      <c r="B26" s="6" t="s">
        <v>58</v>
      </c>
      <c r="C26" s="3">
        <v>1475.8751999999997</v>
      </c>
      <c r="D26" s="3">
        <v>10841.406269999999</v>
      </c>
      <c r="E26" s="3">
        <v>0</v>
      </c>
      <c r="F26" s="3">
        <v>0</v>
      </c>
      <c r="G26" s="3">
        <v>0</v>
      </c>
      <c r="H26" s="4">
        <f t="shared" ref="H26:H27" si="5">SUM(C26:D26)</f>
        <v>12317.28147</v>
      </c>
      <c r="I26" s="60"/>
      <c r="J26" s="4"/>
    </row>
    <row r="27" spans="1:18" s="51" customFormat="1" x14ac:dyDescent="0.3">
      <c r="A27" s="7"/>
      <c r="B27" s="6" t="s">
        <v>60</v>
      </c>
      <c r="C27" s="3">
        <v>14858.683217499987</v>
      </c>
      <c r="D27" s="3">
        <v>276442.14797099953</v>
      </c>
      <c r="E27" s="3">
        <v>0</v>
      </c>
      <c r="F27" s="3">
        <v>0</v>
      </c>
      <c r="G27" s="3">
        <v>0</v>
      </c>
      <c r="H27" s="4">
        <f t="shared" si="5"/>
        <v>291300.83118849952</v>
      </c>
      <c r="I27" s="60"/>
      <c r="J27" s="4"/>
    </row>
    <row r="28" spans="1:18" s="51" customFormat="1" x14ac:dyDescent="0.3">
      <c r="A28" s="7"/>
      <c r="B28" s="6"/>
      <c r="C28" s="3"/>
      <c r="D28" s="3"/>
      <c r="E28" s="7"/>
      <c r="F28" s="4"/>
      <c r="G28" s="4"/>
      <c r="H28" s="4"/>
      <c r="I28" s="60"/>
      <c r="J28" s="4"/>
      <c r="R28" s="151"/>
    </row>
    <row r="29" spans="1:18" s="51" customFormat="1" x14ac:dyDescent="0.3">
      <c r="A29" s="7"/>
      <c r="B29" s="6"/>
      <c r="C29" s="4"/>
      <c r="D29" s="4"/>
      <c r="E29" s="4"/>
      <c r="F29" s="4"/>
      <c r="G29" s="4"/>
      <c r="H29" s="4"/>
      <c r="I29" s="60"/>
      <c r="J29" s="4"/>
    </row>
    <row r="30" spans="1:18" s="51" customFormat="1" x14ac:dyDescent="0.3">
      <c r="A30" s="51" t="s">
        <v>131</v>
      </c>
      <c r="C30" s="60"/>
      <c r="D30" s="60"/>
      <c r="E30" s="60"/>
      <c r="F30" s="60"/>
      <c r="G30" s="60"/>
      <c r="H30" s="60"/>
      <c r="I30" s="60"/>
    </row>
    <row r="31" spans="1:18" x14ac:dyDescent="0.3">
      <c r="A31" s="52">
        <v>2016</v>
      </c>
      <c r="C31" s="4"/>
      <c r="D31" s="4"/>
      <c r="E31" s="4"/>
      <c r="F31" s="4"/>
      <c r="G31" s="4"/>
      <c r="H31" s="4"/>
      <c r="I31" s="4"/>
    </row>
    <row r="32" spans="1:18" x14ac:dyDescent="0.3">
      <c r="A32" s="7" t="s">
        <v>71</v>
      </c>
      <c r="B32" s="62" t="s">
        <v>58</v>
      </c>
      <c r="C32" s="4">
        <f>H32-G32-D32</f>
        <v>34.676999999999907</v>
      </c>
      <c r="D32" s="4">
        <v>1829.4890000000003</v>
      </c>
      <c r="E32" s="4">
        <v>0</v>
      </c>
      <c r="F32" s="4">
        <v>0</v>
      </c>
      <c r="G32" s="4">
        <v>3.5842000000000001</v>
      </c>
      <c r="H32" s="4">
        <v>1867.7502000000002</v>
      </c>
      <c r="I32" s="4"/>
      <c r="J32" s="4"/>
    </row>
    <row r="33" spans="1:10" x14ac:dyDescent="0.3">
      <c r="B33" s="62" t="s">
        <v>60</v>
      </c>
      <c r="C33" s="4">
        <v>97.55218600000002</v>
      </c>
      <c r="D33" s="4">
        <v>13716.427670900066</v>
      </c>
      <c r="E33" s="4">
        <v>0</v>
      </c>
      <c r="F33" s="58">
        <v>0</v>
      </c>
      <c r="G33" s="4">
        <v>0</v>
      </c>
      <c r="H33" s="4">
        <f>SUM(C33:E33)</f>
        <v>13813.979856900067</v>
      </c>
      <c r="I33" s="4"/>
      <c r="J33" s="4"/>
    </row>
    <row r="34" spans="1:10" x14ac:dyDescent="0.3">
      <c r="A34" s="7" t="s">
        <v>72</v>
      </c>
      <c r="B34" s="62" t="s">
        <v>58</v>
      </c>
      <c r="C34" s="4">
        <f>H34-G34-D34</f>
        <v>42.444850000000002</v>
      </c>
      <c r="D34" s="4">
        <v>3.03</v>
      </c>
      <c r="E34" s="4">
        <v>0</v>
      </c>
      <c r="F34" s="58">
        <v>0</v>
      </c>
      <c r="G34" s="4">
        <v>46.185699999999997</v>
      </c>
      <c r="H34" s="4">
        <v>91.660550000000001</v>
      </c>
      <c r="I34" s="4"/>
    </row>
    <row r="35" spans="1:10" x14ac:dyDescent="0.3">
      <c r="B35" s="62" t="s">
        <v>60</v>
      </c>
      <c r="C35" s="4">
        <v>280.76975490000012</v>
      </c>
      <c r="D35" s="4">
        <v>11157.400170499965</v>
      </c>
      <c r="E35" s="4">
        <v>0</v>
      </c>
      <c r="F35" s="58">
        <v>0</v>
      </c>
      <c r="G35" s="4">
        <v>0</v>
      </c>
      <c r="H35" s="4">
        <f>SUM(C35:E35)</f>
        <v>11438.169925399965</v>
      </c>
      <c r="I35" s="4"/>
    </row>
    <row r="36" spans="1:10" x14ac:dyDescent="0.3">
      <c r="A36" s="7" t="s">
        <v>67</v>
      </c>
      <c r="B36" s="62" t="s">
        <v>58</v>
      </c>
      <c r="C36" s="4">
        <f>H36-G36-D36</f>
        <v>5.3729999999999905</v>
      </c>
      <c r="D36" s="4">
        <v>216.54599999999999</v>
      </c>
      <c r="E36" s="4">
        <v>0</v>
      </c>
      <c r="F36" s="58">
        <v>0</v>
      </c>
      <c r="G36" s="4">
        <v>17.997599999999998</v>
      </c>
      <c r="H36" s="4">
        <v>239.91659999999999</v>
      </c>
      <c r="I36" s="4"/>
      <c r="J36" s="4"/>
    </row>
    <row r="37" spans="1:10" x14ac:dyDescent="0.3">
      <c r="B37" s="62" t="s">
        <v>60</v>
      </c>
      <c r="C37" s="4">
        <v>119.34981950000002</v>
      </c>
      <c r="D37" s="4">
        <v>14823.417290599993</v>
      </c>
      <c r="E37" s="4">
        <v>0</v>
      </c>
      <c r="F37" s="58">
        <v>0</v>
      </c>
      <c r="G37" s="4">
        <v>0</v>
      </c>
      <c r="H37" s="4">
        <f>SUM(C37:E37)</f>
        <v>14942.767110099992</v>
      </c>
      <c r="I37" s="4"/>
      <c r="J37" s="4"/>
    </row>
    <row r="38" spans="1:10" x14ac:dyDescent="0.3">
      <c r="A38" s="7" t="s">
        <v>68</v>
      </c>
      <c r="B38" s="62" t="s">
        <v>58</v>
      </c>
      <c r="C38" s="4">
        <f>H38-G38-D38</f>
        <v>9.5590000000001965</v>
      </c>
      <c r="D38" s="4">
        <v>670.98599999999965</v>
      </c>
      <c r="E38" s="4">
        <v>0</v>
      </c>
      <c r="F38" s="58">
        <v>0</v>
      </c>
      <c r="G38" s="4">
        <v>1.341</v>
      </c>
      <c r="H38" s="4">
        <v>681.88599999999985</v>
      </c>
      <c r="I38" s="4"/>
      <c r="J38" s="4"/>
    </row>
    <row r="39" spans="1:10" x14ac:dyDescent="0.3">
      <c r="B39" s="62" t="s">
        <v>60</v>
      </c>
      <c r="C39" s="4">
        <v>333.48138440000002</v>
      </c>
      <c r="D39" s="4">
        <v>12278.853381900013</v>
      </c>
      <c r="E39" s="4">
        <v>0</v>
      </c>
      <c r="F39" s="58">
        <v>0</v>
      </c>
      <c r="G39" s="4">
        <v>0</v>
      </c>
      <c r="H39" s="4">
        <f>SUM(C39:E39)</f>
        <v>12612.334766300013</v>
      </c>
      <c r="I39" s="4"/>
      <c r="J39" s="4"/>
    </row>
    <row r="40" spans="1:10" x14ac:dyDescent="0.3">
      <c r="A40" s="7" t="s">
        <v>7</v>
      </c>
      <c r="B40" s="62" t="s">
        <v>58</v>
      </c>
      <c r="C40" s="4">
        <f>H40-G40-D40</f>
        <v>4.8290000000000077</v>
      </c>
      <c r="D40" s="4">
        <v>223.73599999999996</v>
      </c>
      <c r="E40" s="4">
        <v>0</v>
      </c>
      <c r="F40" s="58">
        <v>0</v>
      </c>
      <c r="G40" s="4">
        <v>0</v>
      </c>
      <c r="H40" s="4">
        <v>228.56499999999997</v>
      </c>
      <c r="I40" s="4"/>
      <c r="J40" s="4"/>
    </row>
    <row r="41" spans="1:10" x14ac:dyDescent="0.3">
      <c r="B41" s="62" t="s">
        <v>60</v>
      </c>
      <c r="C41" s="4">
        <v>74.77851729999999</v>
      </c>
      <c r="D41" s="4">
        <v>14051.340012899973</v>
      </c>
      <c r="E41" s="4">
        <v>0</v>
      </c>
      <c r="F41" s="58">
        <v>0</v>
      </c>
      <c r="G41" s="4">
        <v>0</v>
      </c>
      <c r="H41" s="4">
        <f>SUM(C41:E41)</f>
        <v>14126.118530199972</v>
      </c>
      <c r="I41" s="4"/>
      <c r="J41" s="4"/>
    </row>
    <row r="42" spans="1:10" x14ac:dyDescent="0.3">
      <c r="A42" s="7" t="s">
        <v>69</v>
      </c>
      <c r="B42" s="62" t="s">
        <v>58</v>
      </c>
      <c r="C42" s="4">
        <f>H42-G42-D42</f>
        <v>27.44820000000027</v>
      </c>
      <c r="D42" s="4">
        <v>835.63999999999976</v>
      </c>
      <c r="E42" s="4">
        <v>0</v>
      </c>
      <c r="F42" s="58">
        <v>0</v>
      </c>
      <c r="G42" s="4">
        <v>20.925599999999999</v>
      </c>
      <c r="H42" s="4">
        <v>884.01380000000006</v>
      </c>
      <c r="I42" s="4"/>
      <c r="J42" s="4"/>
    </row>
    <row r="43" spans="1:10" x14ac:dyDescent="0.3">
      <c r="B43" s="62" t="s">
        <v>60</v>
      </c>
      <c r="C43" s="4">
        <v>81.11887449999999</v>
      </c>
      <c r="D43" s="4">
        <v>16420.348997900026</v>
      </c>
      <c r="E43" s="4">
        <v>0</v>
      </c>
      <c r="F43" s="58">
        <v>0</v>
      </c>
      <c r="G43" s="4">
        <v>0</v>
      </c>
      <c r="H43" s="4">
        <f>SUM(C43:E43)</f>
        <v>16501.467872400026</v>
      </c>
      <c r="I43" s="4"/>
      <c r="J43" s="4"/>
    </row>
    <row r="44" spans="1:10" x14ac:dyDescent="0.3">
      <c r="A44" s="7" t="s">
        <v>70</v>
      </c>
      <c r="B44" s="62" t="s">
        <v>58</v>
      </c>
      <c r="C44" s="4">
        <f>H44-G44-D44</f>
        <v>16.863500000000158</v>
      </c>
      <c r="D44" s="4">
        <v>894.20399999999995</v>
      </c>
      <c r="E44" s="4">
        <v>0</v>
      </c>
      <c r="F44" s="58">
        <v>0</v>
      </c>
      <c r="G44" s="4">
        <v>63.720399999999991</v>
      </c>
      <c r="H44" s="4">
        <v>974.78790000000015</v>
      </c>
      <c r="I44" s="4"/>
    </row>
    <row r="45" spans="1:10" x14ac:dyDescent="0.3">
      <c r="B45" s="62" t="s">
        <v>60</v>
      </c>
      <c r="C45" s="4">
        <v>168.30018229999996</v>
      </c>
      <c r="D45" s="4">
        <v>12789.920602900007</v>
      </c>
      <c r="E45" s="4">
        <v>0</v>
      </c>
      <c r="F45" s="58">
        <v>0</v>
      </c>
      <c r="G45" s="4">
        <v>0</v>
      </c>
      <c r="H45" s="4">
        <f>SUM(C45:E45)</f>
        <v>12958.220785200007</v>
      </c>
      <c r="I45" s="4"/>
    </row>
    <row r="46" spans="1:10" x14ac:dyDescent="0.3">
      <c r="A46" s="7" t="s">
        <v>73</v>
      </c>
      <c r="B46" s="62" t="s">
        <v>58</v>
      </c>
      <c r="C46" s="4">
        <f>H46-G46-D46</f>
        <v>6.8835999999998876</v>
      </c>
      <c r="D46" s="4">
        <v>952.6339999999999</v>
      </c>
      <c r="E46" s="4">
        <v>0</v>
      </c>
      <c r="F46" s="58">
        <v>0</v>
      </c>
      <c r="G46" s="4">
        <v>17.22195</v>
      </c>
      <c r="H46" s="4">
        <v>976.73954999999978</v>
      </c>
      <c r="I46" s="4"/>
    </row>
    <row r="47" spans="1:10" x14ac:dyDescent="0.3">
      <c r="B47" s="62" t="s">
        <v>60</v>
      </c>
      <c r="C47" s="4">
        <v>249.47310200000004</v>
      </c>
      <c r="D47" s="4">
        <v>14362.48005859998</v>
      </c>
      <c r="E47" s="4">
        <v>0</v>
      </c>
      <c r="F47" s="58">
        <v>0</v>
      </c>
      <c r="G47" s="4">
        <v>0</v>
      </c>
      <c r="H47" s="4">
        <f>SUM(C47:E47)</f>
        <v>14611.95316059998</v>
      </c>
      <c r="I47" s="4"/>
    </row>
    <row r="48" spans="1:10" x14ac:dyDescent="0.3">
      <c r="A48" s="7" t="s">
        <v>63</v>
      </c>
      <c r="B48" s="62" t="s">
        <v>58</v>
      </c>
      <c r="C48" s="4">
        <f>H48-G48-D48</f>
        <v>0.12099999999986721</v>
      </c>
      <c r="D48" s="4">
        <v>1116.4345999999998</v>
      </c>
      <c r="E48" s="4">
        <v>0</v>
      </c>
      <c r="F48" s="58">
        <v>0</v>
      </c>
      <c r="G48" s="4">
        <v>2.4271999999999996</v>
      </c>
      <c r="H48" s="4">
        <v>1118.9827999999998</v>
      </c>
      <c r="I48" s="4"/>
    </row>
    <row r="49" spans="1:10" x14ac:dyDescent="0.3">
      <c r="B49" s="62" t="s">
        <v>60</v>
      </c>
      <c r="C49" s="4">
        <v>324.52734000000004</v>
      </c>
      <c r="D49" s="4">
        <v>14143.504424899993</v>
      </c>
      <c r="E49" s="4">
        <v>0</v>
      </c>
      <c r="F49" s="58">
        <v>0</v>
      </c>
      <c r="G49" s="4">
        <v>0</v>
      </c>
      <c r="H49" s="4">
        <f>SUM(C49:E49)</f>
        <v>14468.031764899994</v>
      </c>
      <c r="I49" s="4"/>
    </row>
    <row r="50" spans="1:10" x14ac:dyDescent="0.3">
      <c r="A50" s="7" t="s">
        <v>64</v>
      </c>
      <c r="B50" s="62" t="s">
        <v>58</v>
      </c>
      <c r="C50" s="4">
        <f>H50-G50-D50</f>
        <v>38.332050000000208</v>
      </c>
      <c r="D50" s="4">
        <v>1249.4411899999998</v>
      </c>
      <c r="E50" s="4">
        <v>0</v>
      </c>
      <c r="F50" s="58">
        <v>0</v>
      </c>
      <c r="G50" s="4">
        <v>0</v>
      </c>
      <c r="H50" s="4">
        <v>1287.77324</v>
      </c>
      <c r="I50" s="4"/>
    </row>
    <row r="51" spans="1:10" x14ac:dyDescent="0.3">
      <c r="B51" s="62" t="s">
        <v>60</v>
      </c>
      <c r="C51" s="4">
        <v>263.65312249999994</v>
      </c>
      <c r="D51" s="4">
        <v>14664.252950199951</v>
      </c>
      <c r="E51" s="4">
        <v>0</v>
      </c>
      <c r="F51" s="58">
        <v>0</v>
      </c>
      <c r="G51" s="4">
        <v>0</v>
      </c>
      <c r="H51" s="4">
        <f>SUM(C51:E51)</f>
        <v>14927.906072699951</v>
      </c>
      <c r="I51" s="4"/>
    </row>
    <row r="52" spans="1:10" x14ac:dyDescent="0.3">
      <c r="A52" s="7" t="s">
        <v>65</v>
      </c>
      <c r="B52" s="62" t="s">
        <v>58</v>
      </c>
      <c r="C52" s="4">
        <f>H52-G52-D52</f>
        <v>1.4956999999963045</v>
      </c>
      <c r="D52" s="4">
        <v>2429.8610000000035</v>
      </c>
      <c r="E52" s="4">
        <v>0</v>
      </c>
      <c r="F52" s="58">
        <v>0</v>
      </c>
      <c r="G52" s="4">
        <v>0</v>
      </c>
      <c r="H52" s="4">
        <v>2431.3566999999998</v>
      </c>
      <c r="I52" s="4"/>
    </row>
    <row r="53" spans="1:10" x14ac:dyDescent="0.3">
      <c r="B53" s="62" t="s">
        <v>60</v>
      </c>
      <c r="C53" s="4">
        <v>120.59910349999998</v>
      </c>
      <c r="D53" s="4">
        <v>19720.693693899993</v>
      </c>
      <c r="E53" s="4">
        <v>0</v>
      </c>
      <c r="F53" s="58">
        <v>0</v>
      </c>
      <c r="G53" s="4">
        <v>0</v>
      </c>
      <c r="H53" s="4">
        <f>SUM(C53:E53)</f>
        <v>19841.292797399994</v>
      </c>
      <c r="I53" s="4"/>
    </row>
    <row r="54" spans="1:10" x14ac:dyDescent="0.3">
      <c r="A54" s="7" t="s">
        <v>66</v>
      </c>
      <c r="B54" s="62" t="s">
        <v>58</v>
      </c>
      <c r="C54" s="4">
        <f>H54-G54-D54</f>
        <v>138.9648000000002</v>
      </c>
      <c r="D54" s="4">
        <v>1629.5649999999998</v>
      </c>
      <c r="E54" s="4">
        <v>0</v>
      </c>
      <c r="F54" s="58">
        <v>0</v>
      </c>
      <c r="G54" s="4">
        <v>1571.1582000000001</v>
      </c>
      <c r="H54" s="4">
        <v>3339.6880000000001</v>
      </c>
      <c r="I54" s="4"/>
    </row>
    <row r="55" spans="1:10" x14ac:dyDescent="0.3">
      <c r="B55" s="62" t="s">
        <v>60</v>
      </c>
      <c r="C55" s="4">
        <v>375.80859860000004</v>
      </c>
      <c r="D55" s="4">
        <v>17692.498888700036</v>
      </c>
      <c r="E55" s="4">
        <v>0</v>
      </c>
      <c r="F55" s="58">
        <v>0</v>
      </c>
      <c r="G55" s="4">
        <v>0</v>
      </c>
      <c r="H55" s="4">
        <f>SUM(C55:E55)</f>
        <v>18068.307487300037</v>
      </c>
      <c r="I55" s="4"/>
    </row>
    <row r="56" spans="1:10" x14ac:dyDescent="0.3">
      <c r="B56" s="62"/>
      <c r="C56" s="4"/>
      <c r="D56" s="4"/>
      <c r="E56" s="4"/>
      <c r="F56" s="58"/>
      <c r="G56" s="4"/>
      <c r="H56" s="4"/>
      <c r="I56" s="4"/>
    </row>
    <row r="57" spans="1:10" x14ac:dyDescent="0.3">
      <c r="A57" s="52">
        <v>2017</v>
      </c>
      <c r="C57" s="4"/>
      <c r="D57" s="4"/>
      <c r="E57" s="4"/>
      <c r="F57" s="58"/>
      <c r="G57" s="4"/>
      <c r="H57" s="4"/>
      <c r="I57" s="4"/>
    </row>
    <row r="58" spans="1:10" x14ac:dyDescent="0.3">
      <c r="A58" s="7" t="s">
        <v>71</v>
      </c>
      <c r="B58" s="62" t="s">
        <v>58</v>
      </c>
      <c r="C58" s="4">
        <v>90.28785000000002</v>
      </c>
      <c r="D58" s="4">
        <v>511.44100000000003</v>
      </c>
      <c r="E58" s="4">
        <v>0</v>
      </c>
      <c r="F58" s="58">
        <v>0</v>
      </c>
      <c r="G58" s="4">
        <v>0</v>
      </c>
      <c r="H58" s="4">
        <f>SUM(C58:G58)</f>
        <v>601.72885000000008</v>
      </c>
      <c r="I58" s="4"/>
      <c r="J58" s="4"/>
    </row>
    <row r="59" spans="1:10" x14ac:dyDescent="0.3">
      <c r="B59" s="62" t="s">
        <v>60</v>
      </c>
      <c r="C59" s="4">
        <v>309.13777479999993</v>
      </c>
      <c r="D59" s="4">
        <v>11458.191435133993</v>
      </c>
      <c r="E59" s="4">
        <v>0</v>
      </c>
      <c r="F59" s="4">
        <v>0</v>
      </c>
      <c r="G59" s="4">
        <v>0</v>
      </c>
      <c r="H59" s="4">
        <f t="shared" ref="H59:H107" si="6">SUM(C59:G59)</f>
        <v>11767.329209933992</v>
      </c>
      <c r="I59" s="4"/>
      <c r="J59" s="4"/>
    </row>
    <row r="60" spans="1:10" x14ac:dyDescent="0.3">
      <c r="A60" s="7" t="s">
        <v>72</v>
      </c>
      <c r="B60" s="62" t="s">
        <v>58</v>
      </c>
      <c r="C60" s="4">
        <v>176.07570000000001</v>
      </c>
      <c r="D60" s="4">
        <v>1219.3220000000001</v>
      </c>
      <c r="E60" s="4">
        <v>0</v>
      </c>
      <c r="F60" s="58">
        <v>0</v>
      </c>
      <c r="G60" s="4">
        <v>0</v>
      </c>
      <c r="H60" s="4">
        <f t="shared" si="6"/>
        <v>1395.3977000000002</v>
      </c>
      <c r="I60" s="4"/>
    </row>
    <row r="61" spans="1:10" x14ac:dyDescent="0.3">
      <c r="B61" s="62" t="s">
        <v>60</v>
      </c>
      <c r="C61" s="4">
        <v>222.25704250000001</v>
      </c>
      <c r="D61" s="4">
        <v>10638.341494229016</v>
      </c>
      <c r="E61" s="4">
        <v>0</v>
      </c>
      <c r="F61" s="4">
        <v>0</v>
      </c>
      <c r="G61" s="4">
        <v>0</v>
      </c>
      <c r="H61" s="4">
        <f t="shared" si="6"/>
        <v>10860.598536729016</v>
      </c>
      <c r="I61" s="4"/>
    </row>
    <row r="62" spans="1:10" x14ac:dyDescent="0.3">
      <c r="A62" s="7" t="s">
        <v>67</v>
      </c>
      <c r="B62" s="62" t="s">
        <v>58</v>
      </c>
      <c r="C62" s="4">
        <v>80.86</v>
      </c>
      <c r="D62" s="4">
        <v>4228.1340000000009</v>
      </c>
      <c r="E62" s="4">
        <v>0</v>
      </c>
      <c r="F62" s="58">
        <v>0</v>
      </c>
      <c r="G62" s="4">
        <v>0</v>
      </c>
      <c r="H62" s="4">
        <f t="shared" si="6"/>
        <v>4308.9940000000006</v>
      </c>
      <c r="I62" s="4"/>
    </row>
    <row r="63" spans="1:10" x14ac:dyDescent="0.3">
      <c r="B63" s="62" t="s">
        <v>60</v>
      </c>
      <c r="C63" s="4">
        <v>172.30986429999999</v>
      </c>
      <c r="D63" s="4">
        <v>15599.527206207013</v>
      </c>
      <c r="E63" s="4">
        <v>0</v>
      </c>
      <c r="F63" s="4">
        <v>0</v>
      </c>
      <c r="G63" s="4">
        <v>0</v>
      </c>
      <c r="H63" s="4">
        <f t="shared" si="6"/>
        <v>15771.837070507012</v>
      </c>
      <c r="I63" s="4"/>
    </row>
    <row r="64" spans="1:10" x14ac:dyDescent="0.3">
      <c r="A64" s="7" t="s">
        <v>68</v>
      </c>
      <c r="B64" s="62" t="s">
        <v>58</v>
      </c>
      <c r="C64" s="4">
        <v>64.338400000000007</v>
      </c>
      <c r="D64" s="4">
        <v>1823.251</v>
      </c>
      <c r="E64" s="4">
        <v>0</v>
      </c>
      <c r="F64" s="58">
        <v>0</v>
      </c>
      <c r="G64" s="4">
        <v>0</v>
      </c>
      <c r="H64" s="4">
        <f t="shared" si="6"/>
        <v>1887.5894000000001</v>
      </c>
      <c r="I64" s="4"/>
    </row>
    <row r="65" spans="1:9" x14ac:dyDescent="0.3">
      <c r="B65" s="62" t="s">
        <v>60</v>
      </c>
      <c r="C65" s="4">
        <v>120.33191129999997</v>
      </c>
      <c r="D65" s="4">
        <v>11660.943734090022</v>
      </c>
      <c r="E65" s="4">
        <v>0</v>
      </c>
      <c r="F65" s="4">
        <v>0</v>
      </c>
      <c r="G65" s="4">
        <v>0</v>
      </c>
      <c r="H65" s="4">
        <f t="shared" si="6"/>
        <v>11781.275645390022</v>
      </c>
      <c r="I65" s="4"/>
    </row>
    <row r="66" spans="1:9" x14ac:dyDescent="0.3">
      <c r="A66" s="7" t="s">
        <v>7</v>
      </c>
      <c r="B66" s="62" t="s">
        <v>58</v>
      </c>
      <c r="C66" s="4">
        <v>119.06960000000001</v>
      </c>
      <c r="D66" s="4">
        <v>2305.2229999999995</v>
      </c>
      <c r="E66" s="4">
        <v>0</v>
      </c>
      <c r="F66" s="58">
        <v>0</v>
      </c>
      <c r="G66" s="4">
        <v>0</v>
      </c>
      <c r="H66" s="4">
        <f t="shared" si="6"/>
        <v>2424.2925999999993</v>
      </c>
      <c r="I66" s="4"/>
    </row>
    <row r="67" spans="1:9" x14ac:dyDescent="0.3">
      <c r="B67" s="62" t="s">
        <v>60</v>
      </c>
      <c r="C67" s="4">
        <v>156.40810350000004</v>
      </c>
      <c r="D67" s="4">
        <v>13105.647857442984</v>
      </c>
      <c r="E67" s="4">
        <v>0</v>
      </c>
      <c r="F67" s="4">
        <v>0</v>
      </c>
      <c r="G67" s="4">
        <v>0</v>
      </c>
      <c r="H67" s="4">
        <f t="shared" si="6"/>
        <v>13262.055960942984</v>
      </c>
      <c r="I67" s="4"/>
    </row>
    <row r="68" spans="1:9" x14ac:dyDescent="0.3">
      <c r="A68" s="7" t="s">
        <v>69</v>
      </c>
      <c r="B68" s="62" t="s">
        <v>58</v>
      </c>
      <c r="C68" s="4">
        <v>327.65604000000025</v>
      </c>
      <c r="D68" s="4">
        <v>259.11799999999999</v>
      </c>
      <c r="E68" s="4">
        <v>0</v>
      </c>
      <c r="F68" s="58">
        <v>0</v>
      </c>
      <c r="G68" s="4">
        <v>0</v>
      </c>
      <c r="H68" s="4">
        <f t="shared" si="6"/>
        <v>586.77404000000024</v>
      </c>
      <c r="I68" s="4"/>
    </row>
    <row r="69" spans="1:9" x14ac:dyDescent="0.3">
      <c r="B69" s="62" t="s">
        <v>60</v>
      </c>
      <c r="C69" s="4">
        <v>24.820740000000004</v>
      </c>
      <c r="D69" s="4">
        <v>14033.621485328002</v>
      </c>
      <c r="E69" s="4">
        <v>0</v>
      </c>
      <c r="F69" s="4">
        <v>0</v>
      </c>
      <c r="G69" s="4">
        <v>0</v>
      </c>
      <c r="H69" s="4">
        <f t="shared" si="6"/>
        <v>14058.442225328001</v>
      </c>
      <c r="I69" s="4"/>
    </row>
    <row r="70" spans="1:9" x14ac:dyDescent="0.3">
      <c r="A70" s="7" t="s">
        <v>70</v>
      </c>
      <c r="B70" s="62" t="s">
        <v>58</v>
      </c>
      <c r="C70" s="4">
        <v>185.4639</v>
      </c>
      <c r="D70" s="4">
        <v>2361.8019999999997</v>
      </c>
      <c r="E70" s="4">
        <v>0</v>
      </c>
      <c r="F70" s="58">
        <v>0</v>
      </c>
      <c r="G70" s="4">
        <v>0</v>
      </c>
      <c r="H70" s="4">
        <f t="shared" si="6"/>
        <v>2547.2658999999999</v>
      </c>
      <c r="I70" s="4"/>
    </row>
    <row r="71" spans="1:9" x14ac:dyDescent="0.3">
      <c r="B71" s="62" t="s">
        <v>60</v>
      </c>
      <c r="C71" s="4">
        <v>7.1897000000000002</v>
      </c>
      <c r="D71" s="4">
        <v>17935.383967065005</v>
      </c>
      <c r="E71" s="4">
        <v>0</v>
      </c>
      <c r="F71" s="4">
        <v>0</v>
      </c>
      <c r="G71" s="4">
        <v>0</v>
      </c>
      <c r="H71" s="4">
        <f t="shared" si="6"/>
        <v>17942.573667065004</v>
      </c>
      <c r="I71" s="4"/>
    </row>
    <row r="72" spans="1:9" x14ac:dyDescent="0.3">
      <c r="A72" s="7" t="s">
        <v>73</v>
      </c>
      <c r="B72" s="62" t="s">
        <v>58</v>
      </c>
      <c r="C72" s="4">
        <v>113.527</v>
      </c>
      <c r="D72" s="4">
        <v>49.47000000000002</v>
      </c>
      <c r="E72" s="4">
        <v>0</v>
      </c>
      <c r="F72" s="58">
        <v>0</v>
      </c>
      <c r="G72" s="4">
        <v>0</v>
      </c>
      <c r="H72" s="4">
        <f t="shared" si="6"/>
        <v>162.99700000000001</v>
      </c>
      <c r="I72" s="60"/>
    </row>
    <row r="73" spans="1:9" x14ac:dyDescent="0.3">
      <c r="B73" s="62" t="s">
        <v>60</v>
      </c>
      <c r="C73" s="4">
        <v>123.93999569999998</v>
      </c>
      <c r="D73" s="4">
        <v>12891.879845670013</v>
      </c>
      <c r="E73" s="4">
        <v>0</v>
      </c>
      <c r="F73" s="4">
        <v>0</v>
      </c>
      <c r="G73" s="4">
        <v>0</v>
      </c>
      <c r="H73" s="4">
        <f t="shared" si="6"/>
        <v>13015.819841370014</v>
      </c>
      <c r="I73" s="4"/>
    </row>
    <row r="74" spans="1:9" x14ac:dyDescent="0.3">
      <c r="A74" s="7" t="s">
        <v>63</v>
      </c>
      <c r="B74" s="62" t="s">
        <v>58</v>
      </c>
      <c r="C74" s="4">
        <v>134.19314999999997</v>
      </c>
      <c r="D74" s="4">
        <v>2485.9349999999995</v>
      </c>
      <c r="E74" s="4">
        <v>0</v>
      </c>
      <c r="F74" s="58">
        <v>0</v>
      </c>
      <c r="G74" s="4">
        <v>0</v>
      </c>
      <c r="H74" s="4">
        <f t="shared" si="6"/>
        <v>2620.1281499999996</v>
      </c>
      <c r="I74" s="4"/>
    </row>
    <row r="75" spans="1:9" x14ac:dyDescent="0.3">
      <c r="B75" s="62" t="s">
        <v>60</v>
      </c>
      <c r="C75" s="4">
        <v>213.05268919999992</v>
      </c>
      <c r="D75" s="4">
        <v>11663.630009991994</v>
      </c>
      <c r="E75" s="4">
        <v>0</v>
      </c>
      <c r="F75" s="4">
        <v>0</v>
      </c>
      <c r="G75" s="4">
        <v>0</v>
      </c>
      <c r="H75" s="4">
        <f t="shared" si="6"/>
        <v>11876.682699191993</v>
      </c>
      <c r="I75" s="4"/>
    </row>
    <row r="76" spans="1:9" x14ac:dyDescent="0.3">
      <c r="A76" s="7" t="s">
        <v>64</v>
      </c>
      <c r="B76" s="62" t="s">
        <v>58</v>
      </c>
      <c r="C76" s="4">
        <v>134.23730000000003</v>
      </c>
      <c r="D76" s="4">
        <v>1273.3569999999979</v>
      </c>
      <c r="E76" s="4">
        <v>0</v>
      </c>
      <c r="F76" s="58">
        <v>0</v>
      </c>
      <c r="G76" s="4">
        <v>0</v>
      </c>
      <c r="H76" s="4">
        <f t="shared" si="6"/>
        <v>1407.5942999999979</v>
      </c>
      <c r="I76" s="4"/>
    </row>
    <row r="77" spans="1:9" x14ac:dyDescent="0.3">
      <c r="B77" s="62" t="s">
        <v>60</v>
      </c>
      <c r="C77" s="4">
        <v>154.65910240000002</v>
      </c>
      <c r="D77" s="4">
        <v>20224.490174401035</v>
      </c>
      <c r="E77" s="4">
        <v>0</v>
      </c>
      <c r="F77" s="4">
        <v>0</v>
      </c>
      <c r="G77" s="4">
        <v>0</v>
      </c>
      <c r="H77" s="4">
        <f t="shared" si="6"/>
        <v>20379.149276801036</v>
      </c>
      <c r="I77" s="4"/>
    </row>
    <row r="78" spans="1:9" x14ac:dyDescent="0.3">
      <c r="A78" s="7" t="s">
        <v>65</v>
      </c>
      <c r="B78" s="62" t="s">
        <v>58</v>
      </c>
      <c r="C78" s="4">
        <v>184.76070000000004</v>
      </c>
      <c r="D78" s="4">
        <v>1572.739</v>
      </c>
      <c r="E78" s="4">
        <v>0</v>
      </c>
      <c r="F78" s="58">
        <v>0</v>
      </c>
      <c r="G78" s="4">
        <v>0</v>
      </c>
      <c r="H78" s="4">
        <f t="shared" si="6"/>
        <v>1757.4997000000001</v>
      </c>
      <c r="I78" s="4"/>
    </row>
    <row r="79" spans="1:9" x14ac:dyDescent="0.3">
      <c r="B79" s="62" t="s">
        <v>60</v>
      </c>
      <c r="C79" s="4">
        <v>404.9086289</v>
      </c>
      <c r="D79" s="4">
        <v>16241.937770326027</v>
      </c>
      <c r="E79" s="4">
        <v>0</v>
      </c>
      <c r="F79" s="4">
        <v>0</v>
      </c>
      <c r="G79" s="4">
        <v>0</v>
      </c>
      <c r="H79" s="4">
        <f t="shared" si="6"/>
        <v>16646.846399226026</v>
      </c>
      <c r="I79" s="4"/>
    </row>
    <row r="80" spans="1:9" x14ac:dyDescent="0.3">
      <c r="A80" s="7" t="s">
        <v>66</v>
      </c>
      <c r="B80" s="62" t="s">
        <v>58</v>
      </c>
      <c r="C80" s="4">
        <v>183.78684999999999</v>
      </c>
      <c r="D80" s="4">
        <v>0</v>
      </c>
      <c r="E80" s="4">
        <v>0</v>
      </c>
      <c r="F80" s="4">
        <v>0</v>
      </c>
      <c r="G80" s="4">
        <v>0</v>
      </c>
      <c r="H80" s="4">
        <f t="shared" si="6"/>
        <v>183.78684999999999</v>
      </c>
      <c r="I80" s="4"/>
    </row>
    <row r="81" spans="1:10" x14ac:dyDescent="0.3">
      <c r="B81" s="62" t="s">
        <v>60</v>
      </c>
      <c r="C81" s="4">
        <v>102.11581999999999</v>
      </c>
      <c r="D81" s="4">
        <v>13563.071200203058</v>
      </c>
      <c r="E81" s="4">
        <v>0</v>
      </c>
      <c r="F81" s="4">
        <v>0</v>
      </c>
      <c r="G81" s="4">
        <v>0</v>
      </c>
      <c r="H81" s="4">
        <f t="shared" si="6"/>
        <v>13665.187020203059</v>
      </c>
      <c r="I81" s="4"/>
    </row>
    <row r="82" spans="1:10" x14ac:dyDescent="0.3">
      <c r="B82" s="62"/>
      <c r="C82" s="4"/>
      <c r="D82" s="4"/>
      <c r="E82" s="4"/>
      <c r="F82" s="4"/>
      <c r="G82" s="4"/>
      <c r="H82" s="4"/>
      <c r="I82" s="4"/>
    </row>
    <row r="83" spans="1:10" x14ac:dyDescent="0.3">
      <c r="A83" s="52">
        <v>2018</v>
      </c>
      <c r="C83" s="4"/>
      <c r="D83" s="4"/>
      <c r="E83" s="4"/>
      <c r="F83" s="4"/>
      <c r="G83" s="4"/>
      <c r="H83" s="4"/>
      <c r="I83" s="4"/>
    </row>
    <row r="84" spans="1:10" x14ac:dyDescent="0.3">
      <c r="A84" s="7" t="s">
        <v>71</v>
      </c>
      <c r="B84" s="62" t="s">
        <v>58</v>
      </c>
      <c r="C84" s="4">
        <v>198.36424</v>
      </c>
      <c r="D84" s="4">
        <v>451.85200000000003</v>
      </c>
      <c r="E84" s="4">
        <v>0</v>
      </c>
      <c r="F84" s="4">
        <v>0</v>
      </c>
      <c r="G84" s="4">
        <v>0</v>
      </c>
      <c r="H84" s="4">
        <f t="shared" si="6"/>
        <v>650.21623999999997</v>
      </c>
      <c r="I84" s="4"/>
      <c r="J84" s="4"/>
    </row>
    <row r="85" spans="1:10" x14ac:dyDescent="0.3">
      <c r="B85" s="62" t="s">
        <v>60</v>
      </c>
      <c r="C85" s="4">
        <v>556.62586010000018</v>
      </c>
      <c r="D85" s="4">
        <v>13252.214829900009</v>
      </c>
      <c r="E85" s="4">
        <v>0</v>
      </c>
      <c r="F85" s="4">
        <v>0</v>
      </c>
      <c r="G85" s="4">
        <v>0</v>
      </c>
      <c r="H85" s="4">
        <f t="shared" si="6"/>
        <v>13808.84069000001</v>
      </c>
      <c r="I85" s="4"/>
      <c r="J85" s="3"/>
    </row>
    <row r="86" spans="1:10" x14ac:dyDescent="0.3">
      <c r="A86" s="7" t="s">
        <v>72</v>
      </c>
      <c r="B86" s="62" t="s">
        <v>58</v>
      </c>
      <c r="C86" s="4">
        <v>141.83495000000005</v>
      </c>
      <c r="D86" s="4">
        <v>1926.9349999999999</v>
      </c>
      <c r="E86" s="4">
        <v>0</v>
      </c>
      <c r="F86" s="4">
        <v>0</v>
      </c>
      <c r="G86" s="4">
        <v>0</v>
      </c>
      <c r="H86" s="4">
        <f t="shared" si="6"/>
        <v>2068.7699499999999</v>
      </c>
      <c r="I86" s="4"/>
      <c r="J86" s="3"/>
    </row>
    <row r="87" spans="1:10" x14ac:dyDescent="0.3">
      <c r="B87" s="62" t="s">
        <v>60</v>
      </c>
      <c r="C87" s="4">
        <v>907.8493764000001</v>
      </c>
      <c r="D87" s="4">
        <v>11522.596623700005</v>
      </c>
      <c r="E87" s="4">
        <v>0</v>
      </c>
      <c r="F87" s="4">
        <v>0</v>
      </c>
      <c r="G87" s="4">
        <v>0</v>
      </c>
      <c r="H87" s="4">
        <f t="shared" si="6"/>
        <v>12430.446000100004</v>
      </c>
      <c r="I87" s="4"/>
      <c r="J87" s="3"/>
    </row>
    <row r="88" spans="1:10" x14ac:dyDescent="0.3">
      <c r="A88" s="7" t="s">
        <v>67</v>
      </c>
      <c r="B88" s="62" t="s">
        <v>58</v>
      </c>
      <c r="C88" s="4">
        <v>247.2028</v>
      </c>
      <c r="D88" s="4">
        <v>374.9</v>
      </c>
      <c r="E88" s="4">
        <v>0</v>
      </c>
      <c r="F88" s="4">
        <v>0</v>
      </c>
      <c r="G88" s="4">
        <v>0</v>
      </c>
      <c r="H88" s="4">
        <f t="shared" si="6"/>
        <v>622.1028</v>
      </c>
      <c r="I88" s="4"/>
      <c r="J88" s="3"/>
    </row>
    <row r="89" spans="1:10" x14ac:dyDescent="0.3">
      <c r="B89" s="62" t="s">
        <v>60</v>
      </c>
      <c r="C89" s="4">
        <v>1060.4641463999999</v>
      </c>
      <c r="D89" s="4">
        <v>18419.312436900003</v>
      </c>
      <c r="E89" s="4">
        <v>0</v>
      </c>
      <c r="F89" s="4">
        <v>0</v>
      </c>
      <c r="G89" s="4">
        <v>0</v>
      </c>
      <c r="H89" s="4">
        <f t="shared" si="6"/>
        <v>19479.776583300005</v>
      </c>
      <c r="I89" s="4"/>
      <c r="J89" s="3"/>
    </row>
    <row r="90" spans="1:10" x14ac:dyDescent="0.3">
      <c r="A90" s="7" t="s">
        <v>68</v>
      </c>
      <c r="B90" s="62" t="s">
        <v>58</v>
      </c>
      <c r="C90" s="4">
        <v>87.569200000000009</v>
      </c>
      <c r="D90" s="4">
        <v>1295.6299999999999</v>
      </c>
      <c r="E90" s="4">
        <v>0</v>
      </c>
      <c r="F90" s="4">
        <v>0</v>
      </c>
      <c r="G90" s="4">
        <v>0</v>
      </c>
      <c r="H90" s="4">
        <f t="shared" si="6"/>
        <v>1383.1991999999998</v>
      </c>
      <c r="I90" s="4"/>
      <c r="J90" s="3"/>
    </row>
    <row r="91" spans="1:10" x14ac:dyDescent="0.3">
      <c r="B91" s="62" t="s">
        <v>60</v>
      </c>
      <c r="C91" s="4">
        <v>648.99429510000039</v>
      </c>
      <c r="D91" s="4">
        <v>10025.129401399994</v>
      </c>
      <c r="E91" s="4">
        <v>0</v>
      </c>
      <c r="F91" s="4">
        <v>0</v>
      </c>
      <c r="G91" s="4">
        <v>0</v>
      </c>
      <c r="H91" s="4">
        <f t="shared" si="6"/>
        <v>10674.123696499995</v>
      </c>
      <c r="I91" s="4"/>
      <c r="J91" s="3"/>
    </row>
    <row r="92" spans="1:10" x14ac:dyDescent="0.3">
      <c r="A92" s="7" t="s">
        <v>7</v>
      </c>
      <c r="B92" s="62" t="s">
        <v>58</v>
      </c>
      <c r="C92" s="4">
        <v>60.1004</v>
      </c>
      <c r="D92" s="4">
        <v>1418.7920000000001</v>
      </c>
      <c r="E92" s="4">
        <v>0</v>
      </c>
      <c r="F92" s="4">
        <v>0</v>
      </c>
      <c r="G92" s="4">
        <v>0</v>
      </c>
      <c r="H92" s="4">
        <f t="shared" si="6"/>
        <v>1478.8924000000002</v>
      </c>
      <c r="I92" s="4"/>
      <c r="J92" s="3"/>
    </row>
    <row r="93" spans="1:10" x14ac:dyDescent="0.3">
      <c r="B93" s="62" t="s">
        <v>60</v>
      </c>
      <c r="C93" s="4">
        <v>972.0063138999999</v>
      </c>
      <c r="D93" s="4">
        <v>15934.488001199999</v>
      </c>
      <c r="E93" s="4">
        <v>0</v>
      </c>
      <c r="F93" s="4">
        <v>0</v>
      </c>
      <c r="G93" s="4">
        <v>0</v>
      </c>
      <c r="H93" s="4">
        <f t="shared" si="6"/>
        <v>16906.494315100001</v>
      </c>
      <c r="I93" s="4"/>
      <c r="J93" s="3"/>
    </row>
    <row r="94" spans="1:10" x14ac:dyDescent="0.3">
      <c r="A94" s="7" t="s">
        <v>69</v>
      </c>
      <c r="B94" s="62" t="s">
        <v>58</v>
      </c>
      <c r="C94" s="4">
        <v>259.84879999999998</v>
      </c>
      <c r="D94" s="4">
        <v>652.27899999999988</v>
      </c>
      <c r="E94" s="4">
        <v>0</v>
      </c>
      <c r="F94" s="4">
        <v>0</v>
      </c>
      <c r="G94" s="4">
        <v>0</v>
      </c>
      <c r="H94" s="4">
        <f t="shared" si="6"/>
        <v>912.12779999999987</v>
      </c>
      <c r="I94" s="4"/>
      <c r="J94" s="3"/>
    </row>
    <row r="95" spans="1:10" x14ac:dyDescent="0.3">
      <c r="B95" s="62" t="s">
        <v>60</v>
      </c>
      <c r="C95" s="4">
        <v>601.89712799999973</v>
      </c>
      <c r="D95" s="4">
        <v>12095.053672699987</v>
      </c>
      <c r="E95" s="4">
        <v>0</v>
      </c>
      <c r="F95" s="4">
        <v>0</v>
      </c>
      <c r="G95" s="4">
        <v>0</v>
      </c>
      <c r="H95" s="4">
        <f t="shared" si="6"/>
        <v>12696.950800699988</v>
      </c>
      <c r="I95" s="4"/>
      <c r="J95" s="3"/>
    </row>
    <row r="96" spans="1:10" x14ac:dyDescent="0.3">
      <c r="A96" s="7" t="s">
        <v>70</v>
      </c>
      <c r="B96" s="62" t="s">
        <v>58</v>
      </c>
      <c r="C96" s="4">
        <v>434.44900000000001</v>
      </c>
      <c r="D96" s="4">
        <v>195.95999999999998</v>
      </c>
      <c r="E96" s="4">
        <v>0</v>
      </c>
      <c r="F96" s="4">
        <v>0</v>
      </c>
      <c r="G96" s="4">
        <v>0</v>
      </c>
      <c r="H96" s="4">
        <f t="shared" si="6"/>
        <v>630.40899999999999</v>
      </c>
      <c r="I96" s="4"/>
      <c r="J96" s="3"/>
    </row>
    <row r="97" spans="1:10" x14ac:dyDescent="0.3">
      <c r="B97" s="62" t="s">
        <v>60</v>
      </c>
      <c r="C97" s="4">
        <v>637.90545969999914</v>
      </c>
      <c r="D97" s="4">
        <v>13154.758621800012</v>
      </c>
      <c r="E97" s="4">
        <v>0</v>
      </c>
      <c r="F97" s="4">
        <v>0</v>
      </c>
      <c r="G97" s="4">
        <v>0</v>
      </c>
      <c r="H97" s="4">
        <f t="shared" si="6"/>
        <v>13792.664081500012</v>
      </c>
      <c r="I97" s="4"/>
      <c r="J97" s="3"/>
    </row>
    <row r="98" spans="1:10" x14ac:dyDescent="0.3">
      <c r="A98" s="7" t="s">
        <v>73</v>
      </c>
      <c r="B98" s="62" t="s">
        <v>58</v>
      </c>
      <c r="C98" s="4">
        <v>75.496350000000007</v>
      </c>
      <c r="D98" s="4">
        <v>1188.4549999999999</v>
      </c>
      <c r="E98" s="4">
        <v>0</v>
      </c>
      <c r="F98" s="4">
        <v>0</v>
      </c>
      <c r="G98" s="4">
        <v>0</v>
      </c>
      <c r="H98" s="4">
        <f t="shared" si="6"/>
        <v>1263.9513499999998</v>
      </c>
      <c r="I98" s="4"/>
    </row>
    <row r="99" spans="1:10" x14ac:dyDescent="0.3">
      <c r="B99" s="62" t="s">
        <v>60</v>
      </c>
      <c r="C99" s="4">
        <v>1160.4905008000005</v>
      </c>
      <c r="D99" s="4">
        <v>13531.034924100017</v>
      </c>
      <c r="E99" s="4">
        <v>0</v>
      </c>
      <c r="F99" s="4">
        <v>0</v>
      </c>
      <c r="G99" s="4">
        <v>0</v>
      </c>
      <c r="H99" s="4">
        <f t="shared" si="6"/>
        <v>14691.525424900017</v>
      </c>
      <c r="I99" s="4"/>
    </row>
    <row r="100" spans="1:10" x14ac:dyDescent="0.3">
      <c r="A100" s="7" t="s">
        <v>63</v>
      </c>
      <c r="B100" s="62" t="s">
        <v>58</v>
      </c>
      <c r="C100" s="4">
        <v>339.25099999999986</v>
      </c>
      <c r="D100" s="4">
        <v>539.00399999999991</v>
      </c>
      <c r="E100" s="4">
        <v>0</v>
      </c>
      <c r="F100" s="4">
        <v>0</v>
      </c>
      <c r="G100" s="4">
        <v>0</v>
      </c>
      <c r="H100" s="4">
        <f t="shared" si="6"/>
        <v>878.25499999999977</v>
      </c>
      <c r="I100" s="4"/>
    </row>
    <row r="101" spans="1:10" x14ac:dyDescent="0.3">
      <c r="B101" s="62" t="s">
        <v>60</v>
      </c>
      <c r="C101" s="4">
        <v>797.64269940000065</v>
      </c>
      <c r="D101" s="4">
        <v>14155.797278299999</v>
      </c>
      <c r="E101" s="4">
        <v>0</v>
      </c>
      <c r="F101" s="4">
        <v>0</v>
      </c>
      <c r="G101" s="4">
        <v>0</v>
      </c>
      <c r="H101" s="4">
        <f t="shared" si="6"/>
        <v>14953.4399777</v>
      </c>
      <c r="I101" s="4"/>
    </row>
    <row r="102" spans="1:10" x14ac:dyDescent="0.3">
      <c r="A102" s="7" t="s">
        <v>64</v>
      </c>
      <c r="B102" s="62" t="s">
        <v>58</v>
      </c>
      <c r="C102" s="4">
        <v>128.37854999999999</v>
      </c>
      <c r="D102" s="4">
        <v>214.84200000000001</v>
      </c>
      <c r="E102" s="4">
        <v>0</v>
      </c>
      <c r="F102" s="4">
        <v>0</v>
      </c>
      <c r="G102" s="4">
        <v>0</v>
      </c>
      <c r="H102" s="4">
        <f t="shared" si="6"/>
        <v>343.22055</v>
      </c>
      <c r="I102" s="4"/>
    </row>
    <row r="103" spans="1:10" x14ac:dyDescent="0.3">
      <c r="B103" s="62" t="s">
        <v>60</v>
      </c>
      <c r="C103" s="4">
        <v>590.83243340000001</v>
      </c>
      <c r="D103" s="4">
        <v>10809.2095697</v>
      </c>
      <c r="E103" s="4">
        <v>0</v>
      </c>
      <c r="F103" s="4">
        <v>0</v>
      </c>
      <c r="G103" s="4">
        <v>0</v>
      </c>
      <c r="H103" s="4">
        <f t="shared" si="6"/>
        <v>11400.042003100001</v>
      </c>
      <c r="I103" s="4"/>
    </row>
    <row r="104" spans="1:10" x14ac:dyDescent="0.3">
      <c r="A104" s="7" t="s">
        <v>267</v>
      </c>
      <c r="B104" s="62" t="s">
        <v>58</v>
      </c>
      <c r="C104" s="4">
        <v>298.58719999999988</v>
      </c>
      <c r="D104" s="4">
        <v>0.432</v>
      </c>
      <c r="E104" s="4">
        <v>0</v>
      </c>
      <c r="F104" s="4">
        <v>0</v>
      </c>
      <c r="G104" s="4">
        <v>0</v>
      </c>
      <c r="H104" s="4">
        <f t="shared" si="6"/>
        <v>299.0191999999999</v>
      </c>
      <c r="I104" s="4"/>
    </row>
    <row r="105" spans="1:10" x14ac:dyDescent="0.3">
      <c r="B105" s="62" t="s">
        <v>60</v>
      </c>
      <c r="C105" s="4">
        <v>345.26549999999992</v>
      </c>
      <c r="D105" s="4">
        <v>16342.707533200008</v>
      </c>
      <c r="E105" s="4">
        <v>0</v>
      </c>
      <c r="F105" s="4">
        <v>0</v>
      </c>
      <c r="G105" s="4">
        <v>0</v>
      </c>
      <c r="H105" s="4">
        <f t="shared" si="6"/>
        <v>16687.973033200007</v>
      </c>
      <c r="I105" s="4"/>
    </row>
    <row r="106" spans="1:10" x14ac:dyDescent="0.3">
      <c r="A106" s="7" t="s">
        <v>66</v>
      </c>
      <c r="B106" s="62" t="s">
        <v>58</v>
      </c>
      <c r="C106" s="4">
        <v>175.60320000000004</v>
      </c>
      <c r="D106" s="4">
        <v>250.81399999999999</v>
      </c>
      <c r="E106" s="4">
        <v>0</v>
      </c>
      <c r="F106" s="4">
        <v>0</v>
      </c>
      <c r="G106" s="4">
        <v>0</v>
      </c>
      <c r="H106" s="4">
        <f t="shared" si="6"/>
        <v>426.41720000000004</v>
      </c>
      <c r="I106" s="4"/>
    </row>
    <row r="107" spans="1:10" x14ac:dyDescent="0.3">
      <c r="B107" s="62" t="s">
        <v>60</v>
      </c>
      <c r="C107" s="4">
        <v>643.28916980000031</v>
      </c>
      <c r="D107" s="4">
        <v>4473.2889326000022</v>
      </c>
      <c r="E107" s="4">
        <v>0</v>
      </c>
      <c r="F107" s="4">
        <v>0</v>
      </c>
      <c r="G107" s="4">
        <v>0</v>
      </c>
      <c r="H107" s="4">
        <f t="shared" si="6"/>
        <v>5116.5781024000025</v>
      </c>
      <c r="I107" s="4"/>
    </row>
    <row r="108" spans="1:10" x14ac:dyDescent="0.3">
      <c r="G108" s="4"/>
      <c r="H108" s="4"/>
      <c r="I108" s="4"/>
    </row>
    <row r="109" spans="1:10" x14ac:dyDescent="0.3">
      <c r="A109" s="52">
        <v>2019</v>
      </c>
      <c r="E109" s="4"/>
      <c r="F109" s="4"/>
      <c r="G109" s="4"/>
      <c r="H109" s="4"/>
      <c r="I109" s="4"/>
    </row>
    <row r="110" spans="1:10" x14ac:dyDescent="0.3">
      <c r="A110" s="7" t="s">
        <v>71</v>
      </c>
      <c r="B110" s="62" t="s">
        <v>58</v>
      </c>
      <c r="C110" s="4">
        <v>114.90615000000001</v>
      </c>
      <c r="D110" s="4">
        <v>1633.4570000000003</v>
      </c>
      <c r="E110" s="4">
        <v>0</v>
      </c>
      <c r="F110" s="4">
        <v>0</v>
      </c>
      <c r="G110" s="4">
        <v>0</v>
      </c>
      <c r="H110" s="4">
        <f t="shared" ref="H110:H136" si="7">SUM(C110:G110)</f>
        <v>1748.3631500000004</v>
      </c>
      <c r="I110" s="4"/>
    </row>
    <row r="111" spans="1:10" x14ac:dyDescent="0.3">
      <c r="B111" s="62" t="s">
        <v>60</v>
      </c>
      <c r="C111" s="4">
        <v>806.47784999999976</v>
      </c>
      <c r="D111" s="4">
        <v>6273.7350983100032</v>
      </c>
      <c r="E111" s="4">
        <v>0</v>
      </c>
      <c r="F111" s="4">
        <v>0</v>
      </c>
      <c r="G111" s="4">
        <v>0</v>
      </c>
      <c r="H111" s="4">
        <f t="shared" si="7"/>
        <v>7080.2129483100034</v>
      </c>
      <c r="I111" s="4"/>
    </row>
    <row r="112" spans="1:10" x14ac:dyDescent="0.3">
      <c r="A112" s="7" t="s">
        <v>72</v>
      </c>
      <c r="B112" s="62" t="s">
        <v>58</v>
      </c>
      <c r="C112" s="4">
        <v>132.18369999999996</v>
      </c>
      <c r="D112" s="4">
        <v>922.36</v>
      </c>
      <c r="E112" s="4">
        <v>0</v>
      </c>
      <c r="F112" s="4">
        <v>0</v>
      </c>
      <c r="G112" s="4">
        <v>0</v>
      </c>
      <c r="H112" s="4">
        <f t="shared" si="7"/>
        <v>1054.5436999999999</v>
      </c>
      <c r="I112" s="4"/>
    </row>
    <row r="113" spans="1:9" x14ac:dyDescent="0.3">
      <c r="B113" s="62" t="s">
        <v>60</v>
      </c>
      <c r="C113" s="4">
        <v>643.32555000000002</v>
      </c>
      <c r="D113" s="4">
        <v>665.32221505799976</v>
      </c>
      <c r="E113" s="4">
        <v>0</v>
      </c>
      <c r="F113" s="4">
        <v>0</v>
      </c>
      <c r="G113" s="4">
        <v>0</v>
      </c>
      <c r="H113" s="4">
        <f t="shared" si="7"/>
        <v>1308.6477650579998</v>
      </c>
      <c r="I113" s="4"/>
    </row>
    <row r="114" spans="1:9" x14ac:dyDescent="0.3">
      <c r="A114" s="7" t="s">
        <v>67</v>
      </c>
      <c r="B114" s="62" t="s">
        <v>58</v>
      </c>
      <c r="C114" s="4">
        <v>127.24830000000004</v>
      </c>
      <c r="D114" s="4">
        <v>779.66599999999983</v>
      </c>
      <c r="E114" s="4">
        <v>0</v>
      </c>
      <c r="F114" s="4">
        <v>0</v>
      </c>
      <c r="G114" s="4">
        <v>0</v>
      </c>
      <c r="H114" s="4">
        <f t="shared" si="7"/>
        <v>906.91429999999991</v>
      </c>
      <c r="I114" s="4"/>
    </row>
    <row r="115" spans="1:9" x14ac:dyDescent="0.3">
      <c r="B115" s="62" t="s">
        <v>60</v>
      </c>
      <c r="C115" s="4">
        <v>279.82900000000001</v>
      </c>
      <c r="D115" s="4">
        <v>10983.174528193993</v>
      </c>
      <c r="E115" s="4">
        <v>0</v>
      </c>
      <c r="F115" s="4">
        <v>0</v>
      </c>
      <c r="G115" s="4">
        <v>0</v>
      </c>
      <c r="H115" s="4">
        <f t="shared" si="7"/>
        <v>11263.003528193993</v>
      </c>
      <c r="I115" s="4"/>
    </row>
    <row r="116" spans="1:9" x14ac:dyDescent="0.3">
      <c r="A116" s="7" t="s">
        <v>68</v>
      </c>
      <c r="B116" s="62" t="s">
        <v>58</v>
      </c>
      <c r="C116" s="4">
        <v>278.63840000000005</v>
      </c>
      <c r="D116" s="4">
        <v>1532.4359999999999</v>
      </c>
      <c r="E116" s="4">
        <v>0</v>
      </c>
      <c r="F116" s="4">
        <v>0</v>
      </c>
      <c r="G116" s="4">
        <v>0</v>
      </c>
      <c r="H116" s="4">
        <f t="shared" si="7"/>
        <v>1811.0744</v>
      </c>
      <c r="I116" s="4"/>
    </row>
    <row r="117" spans="1:9" x14ac:dyDescent="0.3">
      <c r="B117" s="62" t="s">
        <v>60</v>
      </c>
      <c r="C117" s="4">
        <v>973.54760799999951</v>
      </c>
      <c r="D117" s="4">
        <v>20539.264487228018</v>
      </c>
      <c r="E117" s="4">
        <v>0</v>
      </c>
      <c r="F117" s="4">
        <v>0</v>
      </c>
      <c r="G117" s="4">
        <v>0</v>
      </c>
      <c r="H117" s="4">
        <f t="shared" si="7"/>
        <v>21512.812095228019</v>
      </c>
      <c r="I117" s="4"/>
    </row>
    <row r="118" spans="1:9" x14ac:dyDescent="0.3">
      <c r="A118" s="7" t="s">
        <v>7</v>
      </c>
      <c r="B118" s="62" t="s">
        <v>58</v>
      </c>
      <c r="C118" s="4">
        <v>368.59299999999996</v>
      </c>
      <c r="D118" s="4">
        <v>1760.9859999999999</v>
      </c>
      <c r="E118" s="4">
        <v>0</v>
      </c>
      <c r="F118" s="4">
        <v>0</v>
      </c>
      <c r="G118" s="4">
        <v>0</v>
      </c>
      <c r="H118" s="4">
        <f t="shared" si="7"/>
        <v>2129.5789999999997</v>
      </c>
      <c r="I118" s="4"/>
    </row>
    <row r="119" spans="1:9" x14ac:dyDescent="0.3">
      <c r="B119" s="62" t="s">
        <v>60</v>
      </c>
      <c r="C119" s="4">
        <v>1581.7438000000004</v>
      </c>
      <c r="D119" s="4">
        <v>7517.669437925997</v>
      </c>
      <c r="E119" s="4">
        <v>0</v>
      </c>
      <c r="F119" s="4">
        <v>0</v>
      </c>
      <c r="G119" s="4">
        <v>0</v>
      </c>
      <c r="H119" s="4">
        <f t="shared" si="7"/>
        <v>9099.4132379259972</v>
      </c>
      <c r="I119" s="4"/>
    </row>
    <row r="120" spans="1:9" x14ac:dyDescent="0.3">
      <c r="A120" s="7" t="s">
        <v>69</v>
      </c>
      <c r="B120" s="62" t="s">
        <v>58</v>
      </c>
      <c r="C120" s="4">
        <v>325.41634999999997</v>
      </c>
      <c r="D120" s="4">
        <v>1843.7219999999998</v>
      </c>
      <c r="E120" s="4">
        <v>0</v>
      </c>
      <c r="F120" s="4">
        <v>0</v>
      </c>
      <c r="G120" s="4">
        <v>0</v>
      </c>
      <c r="H120" s="4">
        <f t="shared" si="7"/>
        <v>2169.1383499999997</v>
      </c>
      <c r="I120" s="4"/>
    </row>
    <row r="121" spans="1:9" x14ac:dyDescent="0.3">
      <c r="B121" s="62" t="s">
        <v>60</v>
      </c>
      <c r="C121" s="49">
        <v>1119.4670000000001</v>
      </c>
      <c r="D121" s="49">
        <v>48964.37110633593</v>
      </c>
      <c r="E121" s="4">
        <v>0</v>
      </c>
      <c r="F121" s="4">
        <v>0</v>
      </c>
      <c r="G121" s="4">
        <v>0</v>
      </c>
      <c r="H121" s="4">
        <f t="shared" si="7"/>
        <v>50083.838106335927</v>
      </c>
      <c r="I121" s="4"/>
    </row>
    <row r="122" spans="1:9" x14ac:dyDescent="0.3">
      <c r="A122" s="7" t="s">
        <v>70</v>
      </c>
      <c r="B122" s="62" t="s">
        <v>58</v>
      </c>
      <c r="C122" s="4">
        <v>321.29539999999997</v>
      </c>
      <c r="D122" s="4">
        <v>798.2890000000001</v>
      </c>
      <c r="E122" s="4">
        <v>0</v>
      </c>
      <c r="F122" s="4">
        <v>0</v>
      </c>
      <c r="G122" s="4">
        <v>0</v>
      </c>
      <c r="H122" s="4">
        <f t="shared" si="7"/>
        <v>1119.5844000000002</v>
      </c>
      <c r="I122" s="4"/>
    </row>
    <row r="123" spans="1:9" x14ac:dyDescent="0.3">
      <c r="B123" s="62" t="s">
        <v>60</v>
      </c>
      <c r="C123" s="4">
        <v>507.87120000000004</v>
      </c>
      <c r="D123" s="4">
        <v>14851.085201018976</v>
      </c>
      <c r="E123" s="4">
        <v>0</v>
      </c>
      <c r="F123" s="4">
        <v>0</v>
      </c>
      <c r="G123" s="4">
        <v>0</v>
      </c>
      <c r="H123" s="4">
        <f t="shared" si="7"/>
        <v>15358.956401018975</v>
      </c>
      <c r="I123" s="4"/>
    </row>
    <row r="124" spans="1:9" x14ac:dyDescent="0.3">
      <c r="A124" s="7" t="s">
        <v>73</v>
      </c>
      <c r="B124" s="62" t="s">
        <v>58</v>
      </c>
      <c r="C124" s="4">
        <v>266.27885000000003</v>
      </c>
      <c r="D124" s="4">
        <v>1926.6849999999997</v>
      </c>
      <c r="E124" s="4">
        <v>0</v>
      </c>
      <c r="F124" s="4">
        <v>0</v>
      </c>
      <c r="G124" s="4">
        <v>0</v>
      </c>
      <c r="H124" s="4">
        <f t="shared" si="7"/>
        <v>2192.9638499999996</v>
      </c>
      <c r="I124" s="4"/>
    </row>
    <row r="125" spans="1:9" x14ac:dyDescent="0.3">
      <c r="B125" s="62" t="s">
        <v>60</v>
      </c>
      <c r="C125" s="4">
        <v>71.242000000000004</v>
      </c>
      <c r="D125" s="4">
        <v>15573.462495563048</v>
      </c>
      <c r="E125" s="4">
        <v>0</v>
      </c>
      <c r="F125" s="4">
        <v>0</v>
      </c>
      <c r="G125" s="4">
        <v>0</v>
      </c>
      <c r="H125" s="4">
        <f t="shared" si="7"/>
        <v>15644.704495563048</v>
      </c>
      <c r="I125" s="4"/>
    </row>
    <row r="126" spans="1:9" x14ac:dyDescent="0.3">
      <c r="A126" s="7" t="s">
        <v>63</v>
      </c>
      <c r="B126" s="62" t="s">
        <v>58</v>
      </c>
      <c r="C126" s="4">
        <v>184.73674999999997</v>
      </c>
      <c r="D126" s="4">
        <v>1191.069</v>
      </c>
      <c r="E126" s="4">
        <v>0</v>
      </c>
      <c r="F126" s="4">
        <v>0</v>
      </c>
      <c r="G126" s="4">
        <v>0</v>
      </c>
      <c r="H126" s="4">
        <f t="shared" si="7"/>
        <v>1375.80575</v>
      </c>
      <c r="I126" s="4"/>
    </row>
    <row r="127" spans="1:9" x14ac:dyDescent="0.3">
      <c r="B127" s="62" t="s">
        <v>60</v>
      </c>
      <c r="C127" s="4">
        <v>433.05862999999999</v>
      </c>
      <c r="D127" s="4">
        <v>14413.485602548986</v>
      </c>
      <c r="E127" s="4">
        <v>0</v>
      </c>
      <c r="F127" s="4">
        <v>0</v>
      </c>
      <c r="G127" s="4">
        <v>0</v>
      </c>
      <c r="H127" s="4">
        <f t="shared" si="7"/>
        <v>14846.544232548986</v>
      </c>
      <c r="I127" s="4"/>
    </row>
    <row r="128" spans="1:9" x14ac:dyDescent="0.3">
      <c r="A128" s="7" t="s">
        <v>64</v>
      </c>
      <c r="B128" s="62" t="s">
        <v>58</v>
      </c>
      <c r="C128" s="4">
        <v>131.27119999999996</v>
      </c>
      <c r="D128" s="4">
        <v>625.45000000000005</v>
      </c>
      <c r="E128" s="4">
        <v>0</v>
      </c>
      <c r="F128" s="4">
        <v>0</v>
      </c>
      <c r="G128" s="4">
        <v>0</v>
      </c>
      <c r="H128" s="4">
        <f t="shared" si="7"/>
        <v>756.72119999999995</v>
      </c>
      <c r="I128" s="4"/>
    </row>
    <row r="129" spans="1:12" x14ac:dyDescent="0.3">
      <c r="B129" s="62" t="s">
        <v>60</v>
      </c>
      <c r="C129" s="4">
        <v>434.22290000000004</v>
      </c>
      <c r="D129" s="4">
        <v>15758.30694226798</v>
      </c>
      <c r="E129" s="4">
        <v>0</v>
      </c>
      <c r="F129" s="4">
        <v>0</v>
      </c>
      <c r="G129" s="4">
        <v>0</v>
      </c>
      <c r="H129" s="4">
        <f t="shared" si="7"/>
        <v>16192.529842267981</v>
      </c>
    </row>
    <row r="130" spans="1:12" x14ac:dyDescent="0.3">
      <c r="A130" s="7" t="s">
        <v>267</v>
      </c>
      <c r="B130" s="62" t="s">
        <v>58</v>
      </c>
      <c r="C130" s="4">
        <v>220.50385000000003</v>
      </c>
      <c r="D130" s="4">
        <v>1192.2380000000026</v>
      </c>
      <c r="E130" s="4">
        <v>0</v>
      </c>
      <c r="F130" s="4">
        <v>0</v>
      </c>
      <c r="G130" s="4">
        <v>0</v>
      </c>
      <c r="H130" s="4">
        <f t="shared" si="7"/>
        <v>1412.7418500000026</v>
      </c>
    </row>
    <row r="131" spans="1:12" x14ac:dyDescent="0.3">
      <c r="B131" s="62" t="s">
        <v>60</v>
      </c>
      <c r="C131" s="4">
        <v>415.66860000000014</v>
      </c>
      <c r="D131" s="4">
        <v>12279.162499303025</v>
      </c>
      <c r="E131" s="4">
        <v>0</v>
      </c>
      <c r="F131" s="4">
        <v>0</v>
      </c>
      <c r="G131" s="4">
        <v>0</v>
      </c>
      <c r="H131" s="4">
        <f t="shared" si="7"/>
        <v>12694.831099303026</v>
      </c>
    </row>
    <row r="132" spans="1:12" x14ac:dyDescent="0.3">
      <c r="A132" s="7" t="s">
        <v>66</v>
      </c>
      <c r="B132" s="62" t="s">
        <v>58</v>
      </c>
      <c r="C132" s="4">
        <v>110.0822</v>
      </c>
      <c r="D132" s="4">
        <v>797.22499999999991</v>
      </c>
      <c r="E132" s="4">
        <v>0</v>
      </c>
      <c r="F132" s="4">
        <v>0</v>
      </c>
      <c r="G132" s="4">
        <v>0</v>
      </c>
      <c r="H132" s="4">
        <f t="shared" si="7"/>
        <v>907.30719999999997</v>
      </c>
    </row>
    <row r="133" spans="1:12" x14ac:dyDescent="0.3">
      <c r="B133" s="62" t="s">
        <v>60</v>
      </c>
      <c r="C133" s="4">
        <v>207.44349999999997</v>
      </c>
      <c r="D133" s="4">
        <v>14055.753348268992</v>
      </c>
      <c r="E133" s="4">
        <v>0</v>
      </c>
      <c r="F133" s="4">
        <v>0</v>
      </c>
      <c r="G133" s="4">
        <v>0</v>
      </c>
      <c r="H133" s="4">
        <f t="shared" si="7"/>
        <v>14263.196848268992</v>
      </c>
    </row>
    <row r="134" spans="1:12" x14ac:dyDescent="0.3">
      <c r="E134" s="4"/>
      <c r="F134" s="4"/>
      <c r="G134" s="4"/>
      <c r="H134" s="4"/>
    </row>
    <row r="135" spans="1:12" x14ac:dyDescent="0.3">
      <c r="A135" s="52">
        <v>2020</v>
      </c>
      <c r="E135" s="4"/>
      <c r="F135" s="4"/>
      <c r="G135" s="4"/>
      <c r="H135" s="4"/>
    </row>
    <row r="136" spans="1:12" x14ac:dyDescent="0.3">
      <c r="A136" s="7" t="s">
        <v>71</v>
      </c>
      <c r="B136" s="62" t="s">
        <v>58</v>
      </c>
      <c r="C136" s="4">
        <v>209.81825000000001</v>
      </c>
      <c r="D136" s="4">
        <v>3438.04475</v>
      </c>
      <c r="E136" s="4">
        <v>0</v>
      </c>
      <c r="F136" s="4">
        <v>0</v>
      </c>
      <c r="G136" s="4">
        <v>0</v>
      </c>
      <c r="H136" s="4">
        <f t="shared" si="7"/>
        <v>3647.8629999999998</v>
      </c>
    </row>
    <row r="137" spans="1:12" x14ac:dyDescent="0.3">
      <c r="B137" s="62" t="s">
        <v>60</v>
      </c>
      <c r="C137" s="4">
        <v>574.84500000000003</v>
      </c>
      <c r="D137" s="4">
        <v>15566.800160500039</v>
      </c>
      <c r="E137" s="4">
        <v>0</v>
      </c>
      <c r="F137" s="4">
        <v>0</v>
      </c>
      <c r="G137" s="4">
        <v>0</v>
      </c>
      <c r="H137" s="4">
        <f>SUM(C137:G137)</f>
        <v>16141.645160500038</v>
      </c>
    </row>
    <row r="138" spans="1:12" x14ac:dyDescent="0.3">
      <c r="A138" s="7" t="s">
        <v>72</v>
      </c>
      <c r="B138" s="62" t="s">
        <v>58</v>
      </c>
      <c r="C138" s="4">
        <v>386.77384999999998</v>
      </c>
      <c r="D138" s="4">
        <v>2014.876</v>
      </c>
      <c r="E138" s="4">
        <v>0</v>
      </c>
      <c r="F138" s="4">
        <v>0</v>
      </c>
      <c r="G138" s="4">
        <v>0</v>
      </c>
      <c r="H138" s="4">
        <f>SUM(C138:G138)</f>
        <v>2401.6498499999998</v>
      </c>
    </row>
    <row r="139" spans="1:12" x14ac:dyDescent="0.3">
      <c r="B139" s="62" t="s">
        <v>60</v>
      </c>
      <c r="C139" s="4">
        <v>790.6633300000002</v>
      </c>
      <c r="D139" s="4">
        <v>17895.933154499962</v>
      </c>
      <c r="E139" s="4">
        <v>0</v>
      </c>
      <c r="F139" s="4">
        <v>0</v>
      </c>
      <c r="G139" s="4">
        <v>0</v>
      </c>
      <c r="H139" s="4">
        <f t="shared" ref="H139:H159" si="8">SUM(C139:G139)</f>
        <v>18686.596484499962</v>
      </c>
    </row>
    <row r="140" spans="1:12" x14ac:dyDescent="0.3">
      <c r="A140" s="7" t="s">
        <v>67</v>
      </c>
      <c r="B140" s="62" t="s">
        <v>58</v>
      </c>
      <c r="C140" s="4">
        <v>151.73239999999998</v>
      </c>
      <c r="D140" s="4">
        <v>0</v>
      </c>
      <c r="E140" s="4">
        <v>0</v>
      </c>
      <c r="F140" s="4">
        <v>0</v>
      </c>
      <c r="G140" s="4">
        <v>0</v>
      </c>
      <c r="H140" s="4">
        <f>SUM(C140:G140)</f>
        <v>151.73239999999998</v>
      </c>
    </row>
    <row r="141" spans="1:12" x14ac:dyDescent="0.3">
      <c r="B141" s="62" t="s">
        <v>60</v>
      </c>
      <c r="C141" s="4">
        <v>863.22308000000055</v>
      </c>
      <c r="D141" s="4">
        <v>10225.599801900018</v>
      </c>
      <c r="E141" s="4">
        <v>0</v>
      </c>
      <c r="F141" s="4">
        <v>0</v>
      </c>
      <c r="G141" s="4">
        <v>0</v>
      </c>
      <c r="H141" s="4">
        <f t="shared" si="8"/>
        <v>11088.822881900018</v>
      </c>
    </row>
    <row r="142" spans="1:12" x14ac:dyDescent="0.3">
      <c r="A142" s="7" t="s">
        <v>68</v>
      </c>
      <c r="B142" s="62" t="s">
        <v>58</v>
      </c>
      <c r="C142" s="4">
        <v>15.908799999999999</v>
      </c>
      <c r="D142" s="4">
        <v>409.10500000000002</v>
      </c>
      <c r="E142" s="4">
        <v>0</v>
      </c>
      <c r="F142" s="4">
        <v>0</v>
      </c>
      <c r="G142" s="4">
        <v>0</v>
      </c>
      <c r="H142" s="4">
        <f>SUM(C142:G142)</f>
        <v>425.0138</v>
      </c>
    </row>
    <row r="143" spans="1:12" x14ac:dyDescent="0.3">
      <c r="B143" s="62" t="s">
        <v>60</v>
      </c>
      <c r="C143" s="4">
        <v>83.105859999999993</v>
      </c>
      <c r="D143" s="4">
        <v>14689.60572430008</v>
      </c>
      <c r="E143" s="4">
        <v>0</v>
      </c>
      <c r="F143" s="4">
        <v>0</v>
      </c>
      <c r="G143" s="4">
        <v>0</v>
      </c>
      <c r="H143" s="4">
        <f t="shared" si="8"/>
        <v>14772.711584300079</v>
      </c>
    </row>
    <row r="144" spans="1:12" x14ac:dyDescent="0.3">
      <c r="A144" s="7" t="s">
        <v>7</v>
      </c>
      <c r="B144" s="62" t="s">
        <v>58</v>
      </c>
      <c r="C144" s="4">
        <v>98.489000000000004</v>
      </c>
      <c r="D144" s="4">
        <v>1080.93</v>
      </c>
      <c r="E144" s="4">
        <v>0</v>
      </c>
      <c r="F144" s="4">
        <v>0</v>
      </c>
      <c r="G144" s="4">
        <v>0</v>
      </c>
      <c r="H144" s="4">
        <f>SUM(C144:G144)</f>
        <v>1179.4190000000001</v>
      </c>
      <c r="L144" s="4"/>
    </row>
    <row r="145" spans="1:12" x14ac:dyDescent="0.3">
      <c r="B145" s="62" t="s">
        <v>60</v>
      </c>
      <c r="C145" s="4">
        <v>236.48309999999998</v>
      </c>
      <c r="D145" s="4">
        <v>18656.587707499992</v>
      </c>
      <c r="E145" s="4">
        <v>0</v>
      </c>
      <c r="F145" s="4">
        <v>0</v>
      </c>
      <c r="G145" s="4">
        <v>0</v>
      </c>
      <c r="H145" s="4">
        <f t="shared" si="8"/>
        <v>18893.070807499993</v>
      </c>
      <c r="L145" s="4"/>
    </row>
    <row r="146" spans="1:12" x14ac:dyDescent="0.3">
      <c r="A146" s="7" t="s">
        <v>69</v>
      </c>
      <c r="B146" s="62" t="s">
        <v>58</v>
      </c>
      <c r="C146" s="4">
        <v>0</v>
      </c>
      <c r="D146" s="4">
        <v>1556.683</v>
      </c>
      <c r="E146" s="4">
        <v>0</v>
      </c>
      <c r="F146" s="4">
        <v>0</v>
      </c>
      <c r="G146" s="4">
        <v>0</v>
      </c>
      <c r="H146" s="4">
        <f>SUM(C146:G146)</f>
        <v>1556.683</v>
      </c>
      <c r="L146" s="4"/>
    </row>
    <row r="147" spans="1:12" x14ac:dyDescent="0.3">
      <c r="B147" s="62" t="s">
        <v>60</v>
      </c>
      <c r="C147" s="4">
        <v>26.984000000000005</v>
      </c>
      <c r="D147" s="4">
        <v>13847.574256100017</v>
      </c>
      <c r="E147" s="4">
        <v>0</v>
      </c>
      <c r="F147" s="4">
        <v>0</v>
      </c>
      <c r="G147" s="4">
        <v>0</v>
      </c>
      <c r="H147" s="4">
        <f t="shared" si="8"/>
        <v>13874.558256100017</v>
      </c>
      <c r="L147" s="4"/>
    </row>
    <row r="148" spans="1:12" x14ac:dyDescent="0.3">
      <c r="A148" s="7" t="s">
        <v>70</v>
      </c>
      <c r="B148" s="62" t="s">
        <v>58</v>
      </c>
      <c r="C148" s="4">
        <v>0</v>
      </c>
      <c r="D148" s="4">
        <v>748.08600000000001</v>
      </c>
      <c r="E148" s="4">
        <v>0</v>
      </c>
      <c r="F148" s="4">
        <v>0</v>
      </c>
      <c r="G148" s="4">
        <v>0</v>
      </c>
      <c r="H148" s="4">
        <f>SUM(C148:G148)</f>
        <v>748.08600000000001</v>
      </c>
      <c r="L148" s="4"/>
    </row>
    <row r="149" spans="1:12" x14ac:dyDescent="0.3">
      <c r="B149" s="62" t="s">
        <v>60</v>
      </c>
      <c r="C149" s="4">
        <v>876.47143000000017</v>
      </c>
      <c r="D149" s="4">
        <v>21092.181258400269</v>
      </c>
      <c r="E149" s="4">
        <v>0</v>
      </c>
      <c r="F149" s="4">
        <v>0</v>
      </c>
      <c r="G149" s="4">
        <v>0</v>
      </c>
      <c r="H149" s="4">
        <f t="shared" si="8"/>
        <v>21968.652688400271</v>
      </c>
      <c r="L149" s="4"/>
    </row>
    <row r="150" spans="1:12" x14ac:dyDescent="0.3">
      <c r="A150" s="7" t="s">
        <v>73</v>
      </c>
      <c r="B150" s="62" t="s">
        <v>58</v>
      </c>
      <c r="C150" s="4">
        <v>33.235999999999997</v>
      </c>
      <c r="D150" s="4">
        <v>259.11599999999999</v>
      </c>
      <c r="E150" s="4">
        <v>0</v>
      </c>
      <c r="F150" s="4">
        <v>0</v>
      </c>
      <c r="G150" s="4">
        <v>0</v>
      </c>
      <c r="H150" s="4">
        <f>SUM(C150:G150)</f>
        <v>292.35199999999998</v>
      </c>
      <c r="L150" s="4"/>
    </row>
    <row r="151" spans="1:12" x14ac:dyDescent="0.3">
      <c r="B151" s="62" t="s">
        <v>60</v>
      </c>
      <c r="C151" s="4">
        <v>139.80176</v>
      </c>
      <c r="D151" s="4">
        <v>16835.782209800007</v>
      </c>
      <c r="E151" s="4">
        <v>0</v>
      </c>
      <c r="F151" s="4">
        <v>0</v>
      </c>
      <c r="G151" s="4">
        <v>0</v>
      </c>
      <c r="H151" s="4">
        <f t="shared" si="8"/>
        <v>16975.583969800005</v>
      </c>
      <c r="L151" s="4"/>
    </row>
    <row r="152" spans="1:12" x14ac:dyDescent="0.3">
      <c r="A152" s="7" t="s">
        <v>63</v>
      </c>
      <c r="B152" s="62" t="s">
        <v>58</v>
      </c>
      <c r="C152" s="4">
        <v>218.89</v>
      </c>
      <c r="D152" s="4">
        <v>427.1</v>
      </c>
      <c r="E152" s="4">
        <v>0</v>
      </c>
      <c r="F152" s="4">
        <v>0</v>
      </c>
      <c r="G152" s="4">
        <v>0</v>
      </c>
      <c r="H152" s="4">
        <f>SUM(C152:G152)</f>
        <v>645.99</v>
      </c>
      <c r="L152" s="4"/>
    </row>
    <row r="153" spans="1:12" x14ac:dyDescent="0.3">
      <c r="B153" s="62" t="s">
        <v>60</v>
      </c>
      <c r="C153" s="4">
        <v>183.50665000000004</v>
      </c>
      <c r="D153" s="4">
        <v>12906.022317799976</v>
      </c>
      <c r="E153" s="4">
        <v>0</v>
      </c>
      <c r="F153" s="4">
        <v>0</v>
      </c>
      <c r="G153" s="4">
        <v>0</v>
      </c>
      <c r="H153" s="4">
        <f t="shared" si="8"/>
        <v>13089.528967799975</v>
      </c>
      <c r="L153" s="4"/>
    </row>
    <row r="154" spans="1:12" x14ac:dyDescent="0.3">
      <c r="A154" s="7" t="s">
        <v>64</v>
      </c>
      <c r="B154" s="62" t="s">
        <v>58</v>
      </c>
      <c r="C154" s="4">
        <v>65.528599999999997</v>
      </c>
      <c r="D154" s="4">
        <v>15.555</v>
      </c>
      <c r="E154" s="4">
        <v>0</v>
      </c>
      <c r="F154" s="4">
        <v>0</v>
      </c>
      <c r="G154" s="4">
        <v>0</v>
      </c>
      <c r="H154" s="4">
        <f>SUM(C154:G154)</f>
        <v>81.08359999999999</v>
      </c>
      <c r="I154" s="4"/>
      <c r="J154" s="4"/>
      <c r="L154" s="4"/>
    </row>
    <row r="155" spans="1:12" x14ac:dyDescent="0.3">
      <c r="B155" s="62" t="s">
        <v>60</v>
      </c>
      <c r="C155" s="4">
        <v>446.49169000000001</v>
      </c>
      <c r="D155" s="4">
        <v>16602.900226899968</v>
      </c>
      <c r="E155" s="4">
        <v>0</v>
      </c>
      <c r="F155" s="4">
        <v>0</v>
      </c>
      <c r="G155" s="4">
        <v>0</v>
      </c>
      <c r="H155" s="4">
        <f t="shared" si="8"/>
        <v>17049.391916899967</v>
      </c>
      <c r="L155" s="4"/>
    </row>
    <row r="156" spans="1:12" x14ac:dyDescent="0.3">
      <c r="A156" s="7" t="s">
        <v>267</v>
      </c>
      <c r="B156" s="62" t="s">
        <v>58</v>
      </c>
      <c r="C156" s="4">
        <v>59.151200000000003</v>
      </c>
      <c r="D156" s="4">
        <v>1418.665</v>
      </c>
      <c r="E156" s="4">
        <v>0</v>
      </c>
      <c r="F156" s="4">
        <v>0</v>
      </c>
      <c r="G156" s="4">
        <v>0</v>
      </c>
      <c r="H156" s="4">
        <f>SUM(C156:G156)</f>
        <v>1477.8162</v>
      </c>
    </row>
    <row r="157" spans="1:12" x14ac:dyDescent="0.3">
      <c r="B157" s="62" t="s">
        <v>60</v>
      </c>
      <c r="C157" s="4">
        <v>315.54824489999999</v>
      </c>
      <c r="D157" s="4">
        <v>11736.428305999834</v>
      </c>
      <c r="E157" s="4">
        <v>0</v>
      </c>
      <c r="F157" s="4">
        <v>0</v>
      </c>
      <c r="G157" s="4">
        <v>0</v>
      </c>
      <c r="H157" s="4">
        <f t="shared" si="8"/>
        <v>12051.976550899833</v>
      </c>
    </row>
    <row r="158" spans="1:12" x14ac:dyDescent="0.3">
      <c r="A158" s="7" t="s">
        <v>66</v>
      </c>
      <c r="B158" s="62" t="s">
        <v>58</v>
      </c>
      <c r="C158" s="4">
        <v>27.380399999999998</v>
      </c>
      <c r="D158" s="4">
        <v>836.49865</v>
      </c>
      <c r="E158" s="4">
        <v>0</v>
      </c>
      <c r="F158" s="4">
        <v>0</v>
      </c>
      <c r="G158" s="4">
        <v>0</v>
      </c>
      <c r="H158" s="4">
        <f>SUM(C158:G158)</f>
        <v>863.87905000000001</v>
      </c>
    </row>
    <row r="159" spans="1:12" x14ac:dyDescent="0.3">
      <c r="B159" s="62" t="s">
        <v>60</v>
      </c>
      <c r="C159" s="4">
        <v>306.23528339999996</v>
      </c>
      <c r="D159" s="4">
        <v>18037.911232899925</v>
      </c>
      <c r="E159" s="4">
        <v>0</v>
      </c>
      <c r="F159" s="4">
        <v>0</v>
      </c>
      <c r="G159" s="4">
        <v>0</v>
      </c>
      <c r="H159" s="4">
        <f t="shared" si="8"/>
        <v>18344.146516299927</v>
      </c>
    </row>
    <row r="160" spans="1:12" x14ac:dyDescent="0.3">
      <c r="G160" s="4"/>
    </row>
    <row r="161" spans="1:16" x14ac:dyDescent="0.3">
      <c r="A161" s="52">
        <v>2021</v>
      </c>
      <c r="E161" s="4"/>
      <c r="F161" s="4"/>
      <c r="G161" s="4"/>
      <c r="H161" s="4"/>
    </row>
    <row r="162" spans="1:16" x14ac:dyDescent="0.3">
      <c r="A162" s="7" t="s">
        <v>71</v>
      </c>
      <c r="B162" s="62" t="s">
        <v>58</v>
      </c>
      <c r="C162" s="30">
        <v>21.805199999999999</v>
      </c>
      <c r="D162" s="30">
        <v>442.78700000000003</v>
      </c>
      <c r="E162" s="4">
        <v>0</v>
      </c>
      <c r="F162" s="4">
        <v>0</v>
      </c>
      <c r="G162" s="4">
        <v>0</v>
      </c>
      <c r="H162" s="4">
        <f>SUM(C162:G162)</f>
        <v>464.59220000000005</v>
      </c>
    </row>
    <row r="163" spans="1:16" x14ac:dyDescent="0.3">
      <c r="B163" s="62" t="s">
        <v>60</v>
      </c>
      <c r="C163" s="3">
        <v>225.45625069999997</v>
      </c>
      <c r="D163" s="3">
        <v>10681.489590699995</v>
      </c>
      <c r="E163" s="4">
        <v>0</v>
      </c>
      <c r="F163" s="4">
        <v>0</v>
      </c>
      <c r="G163" s="4">
        <v>0</v>
      </c>
      <c r="H163" s="4">
        <f>SUM(C163:G163)</f>
        <v>10906.945841399995</v>
      </c>
    </row>
    <row r="164" spans="1:16" x14ac:dyDescent="0.3">
      <c r="A164" s="7" t="s">
        <v>72</v>
      </c>
      <c r="B164" s="62" t="s">
        <v>58</v>
      </c>
      <c r="C164" s="30">
        <v>6.9408000000000003</v>
      </c>
      <c r="D164" s="30">
        <v>1026.586</v>
      </c>
      <c r="E164" s="4">
        <v>0</v>
      </c>
      <c r="F164" s="4">
        <v>0</v>
      </c>
      <c r="G164" s="4">
        <v>0</v>
      </c>
      <c r="H164" s="4">
        <f>SUM(C164:G164)</f>
        <v>1033.5268000000001</v>
      </c>
      <c r="M164" s="5"/>
      <c r="N164" s="5"/>
      <c r="O164" s="5"/>
      <c r="P164" s="5"/>
    </row>
    <row r="165" spans="1:16" x14ac:dyDescent="0.3">
      <c r="B165" s="62" t="s">
        <v>60</v>
      </c>
      <c r="C165" s="3">
        <v>561.7846500000004</v>
      </c>
      <c r="D165" s="3">
        <v>21784.33483349999</v>
      </c>
      <c r="E165" s="4">
        <v>0</v>
      </c>
      <c r="F165" s="4">
        <v>0</v>
      </c>
      <c r="G165" s="4">
        <v>0</v>
      </c>
      <c r="H165" s="4">
        <f t="shared" ref="H165" si="9">SUM(C165:G165)</f>
        <v>22346.119483499991</v>
      </c>
      <c r="M165" s="5"/>
      <c r="N165" s="3"/>
      <c r="O165" s="3"/>
      <c r="P165" s="3"/>
    </row>
    <row r="166" spans="1:16" x14ac:dyDescent="0.3">
      <c r="A166" s="7" t="s">
        <v>67</v>
      </c>
      <c r="B166" s="62" t="s">
        <v>58</v>
      </c>
      <c r="C166" s="30">
        <v>11.1714</v>
      </c>
      <c r="D166" s="30">
        <v>356.79399999999987</v>
      </c>
      <c r="E166" s="4">
        <v>0</v>
      </c>
      <c r="F166" s="4">
        <v>0</v>
      </c>
      <c r="G166" s="4">
        <v>0</v>
      </c>
      <c r="H166" s="4">
        <f>SUM(C166:G166)</f>
        <v>367.96539999999987</v>
      </c>
      <c r="M166" s="5"/>
      <c r="N166" s="3"/>
      <c r="O166" s="3"/>
      <c r="P166" s="3"/>
    </row>
    <row r="167" spans="1:16" x14ac:dyDescent="0.3">
      <c r="B167" s="62" t="s">
        <v>60</v>
      </c>
      <c r="C167" s="3">
        <v>14.808000000000002</v>
      </c>
      <c r="D167" s="3">
        <v>13435.239282500008</v>
      </c>
      <c r="E167" s="4">
        <v>0</v>
      </c>
      <c r="F167" s="4">
        <v>0</v>
      </c>
      <c r="G167" s="4">
        <v>0</v>
      </c>
      <c r="H167" s="4">
        <f t="shared" ref="H167" si="10">SUM(C167:G167)</f>
        <v>13450.047282500009</v>
      </c>
      <c r="M167" s="5"/>
      <c r="N167" s="3"/>
      <c r="O167" s="3"/>
      <c r="P167" s="3"/>
    </row>
    <row r="168" spans="1:16" x14ac:dyDescent="0.3">
      <c r="A168" s="7" t="s">
        <v>68</v>
      </c>
      <c r="B168" s="62" t="s">
        <v>58</v>
      </c>
      <c r="C168" s="30">
        <v>59.138200000000005</v>
      </c>
      <c r="D168" s="30">
        <v>907.91399999999999</v>
      </c>
      <c r="E168" s="4">
        <v>0</v>
      </c>
      <c r="F168" s="4">
        <v>0</v>
      </c>
      <c r="G168" s="4">
        <v>0</v>
      </c>
      <c r="H168" s="4">
        <f>SUM(C168:G168)</f>
        <v>967.05219999999997</v>
      </c>
      <c r="M168" s="5"/>
      <c r="N168" s="5"/>
      <c r="O168" s="5"/>
      <c r="P168" s="5"/>
    </row>
    <row r="169" spans="1:16" x14ac:dyDescent="0.3">
      <c r="B169" s="62" t="s">
        <v>60</v>
      </c>
      <c r="C169" s="3">
        <v>170.50849999999994</v>
      </c>
      <c r="D169" s="3">
        <v>20864.77341230003</v>
      </c>
      <c r="E169" s="4">
        <v>0</v>
      </c>
      <c r="F169" s="4">
        <v>0</v>
      </c>
      <c r="G169" s="4">
        <v>0</v>
      </c>
      <c r="H169" s="4">
        <f t="shared" ref="H169" si="11">SUM(C169:G169)</f>
        <v>21035.28191230003</v>
      </c>
      <c r="M169" s="5"/>
      <c r="P169" s="30"/>
    </row>
    <row r="170" spans="1:16" x14ac:dyDescent="0.3">
      <c r="A170" s="7" t="s">
        <v>7</v>
      </c>
      <c r="B170" s="62" t="s">
        <v>58</v>
      </c>
      <c r="C170" s="30">
        <v>8.8627000000000002</v>
      </c>
      <c r="D170" s="30">
        <v>944.28599999999904</v>
      </c>
      <c r="E170" s="4">
        <v>0</v>
      </c>
      <c r="F170" s="4">
        <v>0</v>
      </c>
      <c r="G170" s="4">
        <v>0</v>
      </c>
      <c r="H170" s="4">
        <f>SUM(C170:G170)</f>
        <v>953.14869999999905</v>
      </c>
      <c r="M170" s="5"/>
      <c r="P170" s="30"/>
    </row>
    <row r="171" spans="1:16" x14ac:dyDescent="0.3">
      <c r="B171" s="62" t="s">
        <v>60</v>
      </c>
      <c r="C171" s="3">
        <v>1560.2607800000003</v>
      </c>
      <c r="D171" s="3">
        <v>27354.083223400048</v>
      </c>
      <c r="E171" s="4">
        <v>0</v>
      </c>
      <c r="F171" s="4">
        <v>0</v>
      </c>
      <c r="G171" s="4">
        <v>0</v>
      </c>
      <c r="H171" s="4">
        <f t="shared" ref="H171" si="12">SUM(C171:G171)</f>
        <v>28914.344003400049</v>
      </c>
      <c r="M171" s="5"/>
      <c r="P171" s="30"/>
    </row>
    <row r="172" spans="1:16" x14ac:dyDescent="0.3">
      <c r="A172" s="7" t="s">
        <v>69</v>
      </c>
      <c r="B172" s="62" t="s">
        <v>58</v>
      </c>
      <c r="C172" s="30">
        <v>10.504799999999999</v>
      </c>
      <c r="D172" s="30">
        <v>2269.2779999999998</v>
      </c>
      <c r="E172" s="4">
        <v>0</v>
      </c>
      <c r="F172" s="4">
        <v>0</v>
      </c>
      <c r="G172" s="4">
        <v>0</v>
      </c>
      <c r="H172" s="4">
        <f>SUM(C172:G172)</f>
        <v>2279.7828</v>
      </c>
      <c r="M172" s="5"/>
      <c r="P172" s="30"/>
    </row>
    <row r="173" spans="1:16" x14ac:dyDescent="0.3">
      <c r="B173" s="62" t="s">
        <v>60</v>
      </c>
      <c r="C173" s="3">
        <v>50.372690000000006</v>
      </c>
      <c r="D173" s="3">
        <v>22961.515625599994</v>
      </c>
      <c r="E173" s="4">
        <v>0</v>
      </c>
      <c r="F173" s="4">
        <v>0</v>
      </c>
      <c r="G173" s="4">
        <v>0</v>
      </c>
      <c r="H173" s="4">
        <f t="shared" ref="H173" si="13">SUM(C173:G173)</f>
        <v>23011.888315599994</v>
      </c>
      <c r="M173" s="5"/>
      <c r="P173" s="30"/>
    </row>
    <row r="174" spans="1:16" x14ac:dyDescent="0.3">
      <c r="A174" s="7" t="s">
        <v>70</v>
      </c>
      <c r="B174" s="62" t="s">
        <v>58</v>
      </c>
      <c r="C174" s="30">
        <v>9.01</v>
      </c>
      <c r="D174" s="30">
        <v>541.33799999999997</v>
      </c>
      <c r="E174" s="4">
        <v>0</v>
      </c>
      <c r="F174" s="4">
        <v>0</v>
      </c>
      <c r="G174" s="4">
        <v>0</v>
      </c>
      <c r="H174" s="4">
        <f>SUM(C174:G174)</f>
        <v>550.34799999999996</v>
      </c>
      <c r="M174" s="5"/>
      <c r="P174" s="30"/>
    </row>
    <row r="175" spans="1:16" x14ac:dyDescent="0.3">
      <c r="B175" s="62" t="s">
        <v>60</v>
      </c>
      <c r="C175" s="3">
        <v>83.025886999999997</v>
      </c>
      <c r="D175" s="3">
        <v>11736.24479499999</v>
      </c>
      <c r="E175" s="4">
        <v>0</v>
      </c>
      <c r="F175" s="4">
        <v>0</v>
      </c>
      <c r="G175" s="4">
        <v>0</v>
      </c>
      <c r="H175" s="4">
        <f t="shared" ref="H175" si="14">SUM(C175:G175)</f>
        <v>11819.270681999989</v>
      </c>
      <c r="M175" s="5"/>
      <c r="P175" s="30"/>
    </row>
    <row r="176" spans="1:16" x14ac:dyDescent="0.3">
      <c r="A176" s="7" t="s">
        <v>73</v>
      </c>
      <c r="B176" s="62" t="s">
        <v>58</v>
      </c>
      <c r="C176" s="30">
        <v>23.030600000000003</v>
      </c>
      <c r="D176" s="30">
        <v>1425.9779999999998</v>
      </c>
      <c r="E176" s="4">
        <v>0</v>
      </c>
      <c r="F176" s="4">
        <v>0</v>
      </c>
      <c r="G176" s="4">
        <v>0</v>
      </c>
      <c r="H176" s="4">
        <f>SUM(C176:G176)</f>
        <v>1449.0085999999999</v>
      </c>
      <c r="M176" s="5"/>
      <c r="P176" s="30"/>
    </row>
    <row r="177" spans="1:16" x14ac:dyDescent="0.3">
      <c r="B177" s="62" t="s">
        <v>60</v>
      </c>
      <c r="C177" s="3">
        <v>171.19727999999998</v>
      </c>
      <c r="D177" s="3">
        <v>25646.790585900057</v>
      </c>
      <c r="E177" s="4">
        <v>0</v>
      </c>
      <c r="F177" s="4">
        <v>0</v>
      </c>
      <c r="G177" s="4">
        <v>0</v>
      </c>
      <c r="H177" s="4">
        <f t="shared" ref="H177" si="15">SUM(C177:G177)</f>
        <v>25817.987865900057</v>
      </c>
      <c r="M177" s="5"/>
      <c r="P177" s="30"/>
    </row>
    <row r="178" spans="1:16" x14ac:dyDescent="0.3">
      <c r="A178" s="7" t="s">
        <v>63</v>
      </c>
      <c r="B178" s="62" t="s">
        <v>58</v>
      </c>
      <c r="C178" s="30">
        <v>41.201099999999997</v>
      </c>
      <c r="D178" s="30">
        <v>374.22599999999994</v>
      </c>
      <c r="E178" s="4">
        <v>0</v>
      </c>
      <c r="F178" s="4">
        <v>0</v>
      </c>
      <c r="G178" s="4">
        <v>0</v>
      </c>
      <c r="H178" s="4">
        <f>SUM(C178:G178)</f>
        <v>415.42709999999994</v>
      </c>
      <c r="M178" s="5"/>
      <c r="P178" s="30"/>
    </row>
    <row r="179" spans="1:16" x14ac:dyDescent="0.3">
      <c r="B179" s="62" t="s">
        <v>60</v>
      </c>
      <c r="C179" s="3">
        <v>258.09805000000006</v>
      </c>
      <c r="D179" s="3">
        <v>19741.298325700067</v>
      </c>
      <c r="E179" s="4">
        <v>0</v>
      </c>
      <c r="F179" s="4">
        <v>0</v>
      </c>
      <c r="G179" s="4">
        <v>0</v>
      </c>
      <c r="H179" s="4">
        <f t="shared" ref="H179" si="16">SUM(C179:G179)</f>
        <v>19999.396375700067</v>
      </c>
      <c r="M179" s="5"/>
      <c r="P179" s="30"/>
    </row>
    <row r="180" spans="1:16" x14ac:dyDescent="0.3">
      <c r="A180" s="7" t="s">
        <v>64</v>
      </c>
      <c r="B180" s="62" t="s">
        <v>58</v>
      </c>
      <c r="C180" s="30">
        <v>41.700200000000002</v>
      </c>
      <c r="D180" s="30">
        <v>1661.9559999999999</v>
      </c>
      <c r="E180" s="4">
        <v>0</v>
      </c>
      <c r="F180" s="4">
        <v>0</v>
      </c>
      <c r="G180" s="4">
        <v>0</v>
      </c>
      <c r="H180" s="4">
        <f>SUM(C180:G180)</f>
        <v>1703.6561999999999</v>
      </c>
      <c r="M180" s="5"/>
      <c r="P180" s="30"/>
    </row>
    <row r="181" spans="1:16" x14ac:dyDescent="0.3">
      <c r="B181" s="62" t="s">
        <v>60</v>
      </c>
      <c r="C181" s="3">
        <v>72.553979999999996</v>
      </c>
      <c r="D181" s="3">
        <v>16366.058292800026</v>
      </c>
      <c r="E181" s="4">
        <v>0</v>
      </c>
      <c r="F181" s="4">
        <v>0</v>
      </c>
      <c r="G181" s="4">
        <v>0</v>
      </c>
      <c r="H181" s="4">
        <f t="shared" ref="H181" si="17">SUM(C181:G181)</f>
        <v>16438.612272800026</v>
      </c>
      <c r="M181" s="5"/>
      <c r="N181" s="30"/>
      <c r="O181" s="30"/>
      <c r="P181" s="30"/>
    </row>
    <row r="182" spans="1:16" x14ac:dyDescent="0.3">
      <c r="A182" s="7" t="s">
        <v>267</v>
      </c>
      <c r="B182" s="62" t="s">
        <v>58</v>
      </c>
      <c r="C182" s="30">
        <v>38.3825</v>
      </c>
      <c r="D182" s="30">
        <v>462.976</v>
      </c>
      <c r="E182" s="4">
        <v>0</v>
      </c>
      <c r="F182" s="4">
        <v>0</v>
      </c>
      <c r="G182" s="4">
        <v>0</v>
      </c>
      <c r="H182" s="4">
        <f>SUM(C182:G182)</f>
        <v>501.35849999999999</v>
      </c>
    </row>
    <row r="183" spans="1:16" x14ac:dyDescent="0.3">
      <c r="B183" s="62" t="s">
        <v>60</v>
      </c>
      <c r="C183" s="3">
        <v>295.64102000000003</v>
      </c>
      <c r="D183" s="3">
        <v>22996.44158009992</v>
      </c>
      <c r="E183" s="4">
        <v>0</v>
      </c>
      <c r="F183" s="4">
        <v>0</v>
      </c>
      <c r="G183" s="4">
        <v>0</v>
      </c>
      <c r="H183" s="4">
        <f t="shared" ref="H183" si="18">SUM(C183:G183)</f>
        <v>23292.082600099919</v>
      </c>
    </row>
    <row r="184" spans="1:16" x14ac:dyDescent="0.3">
      <c r="A184" s="7" t="s">
        <v>66</v>
      </c>
      <c r="B184" s="62" t="s">
        <v>58</v>
      </c>
      <c r="C184" s="30">
        <v>69.730000000000018</v>
      </c>
      <c r="D184" s="30">
        <v>1392.442</v>
      </c>
      <c r="E184" s="4">
        <v>0</v>
      </c>
      <c r="F184" s="4">
        <v>0</v>
      </c>
      <c r="G184" s="4">
        <v>0</v>
      </c>
      <c r="H184" s="4">
        <f>SUM(C184:G184)</f>
        <v>1462.172</v>
      </c>
    </row>
    <row r="185" spans="1:16" x14ac:dyDescent="0.3">
      <c r="B185" s="62" t="s">
        <v>60</v>
      </c>
      <c r="C185" s="3">
        <v>212.68271999999999</v>
      </c>
      <c r="D185" s="3">
        <v>16645.33997410001</v>
      </c>
      <c r="E185" s="4">
        <v>0</v>
      </c>
      <c r="F185" s="4">
        <v>0</v>
      </c>
      <c r="G185" s="4">
        <v>0</v>
      </c>
      <c r="H185" s="4">
        <f t="shared" ref="H185" si="19">SUM(C185:G185)</f>
        <v>16858.022694100011</v>
      </c>
    </row>
    <row r="186" spans="1:16" x14ac:dyDescent="0.3">
      <c r="G186" s="4"/>
    </row>
    <row r="187" spans="1:16" x14ac:dyDescent="0.3">
      <c r="A187" s="214" t="s">
        <v>284</v>
      </c>
      <c r="B187" s="90"/>
      <c r="C187" s="90"/>
      <c r="D187" s="90"/>
      <c r="E187" s="90"/>
      <c r="F187" s="90"/>
      <c r="G187" s="90"/>
      <c r="H187" s="89"/>
    </row>
    <row r="188" spans="1:16" x14ac:dyDescent="0.3">
      <c r="A188" s="90" t="s">
        <v>71</v>
      </c>
      <c r="B188" s="215" t="s">
        <v>58</v>
      </c>
      <c r="C188" s="3">
        <v>11.071249999999999</v>
      </c>
      <c r="D188" s="3">
        <v>855.74800000000005</v>
      </c>
      <c r="E188" s="90">
        <v>0</v>
      </c>
      <c r="F188" s="90">
        <v>0</v>
      </c>
      <c r="G188" s="90"/>
      <c r="H188" s="89">
        <f t="shared" ref="H188:H211" si="20">SUM(C188:G188)</f>
        <v>866.81925000000001</v>
      </c>
    </row>
    <row r="189" spans="1:16" x14ac:dyDescent="0.3">
      <c r="A189" s="90"/>
      <c r="B189" s="215" t="s">
        <v>60</v>
      </c>
      <c r="C189" s="3">
        <v>9.0690000000000008</v>
      </c>
      <c r="D189" s="3">
        <v>34905.904868799968</v>
      </c>
      <c r="E189" s="90">
        <v>0</v>
      </c>
      <c r="F189" s="90">
        <v>0</v>
      </c>
      <c r="G189" s="90"/>
      <c r="H189" s="89">
        <f t="shared" si="20"/>
        <v>34914.973868799971</v>
      </c>
    </row>
    <row r="190" spans="1:16" x14ac:dyDescent="0.3">
      <c r="A190" s="90" t="s">
        <v>72</v>
      </c>
      <c r="B190" s="215" t="s">
        <v>58</v>
      </c>
      <c r="C190" s="3">
        <v>176.06040000000002</v>
      </c>
      <c r="D190" s="3">
        <v>1007.827</v>
      </c>
      <c r="E190" s="90">
        <v>0</v>
      </c>
      <c r="F190" s="90">
        <v>0</v>
      </c>
      <c r="G190" s="90"/>
      <c r="H190" s="89">
        <f>SUM(C190:G190)</f>
        <v>1183.8874000000001</v>
      </c>
    </row>
    <row r="191" spans="1:16" x14ac:dyDescent="0.3">
      <c r="A191" s="90"/>
      <c r="B191" s="215" t="s">
        <v>60</v>
      </c>
      <c r="C191" s="3">
        <v>67.285290000000003</v>
      </c>
      <c r="D191" s="3">
        <v>10326.916952500025</v>
      </c>
      <c r="E191" s="90">
        <v>0</v>
      </c>
      <c r="F191" s="90">
        <v>0</v>
      </c>
      <c r="G191" s="90"/>
      <c r="H191" s="89">
        <f t="shared" si="20"/>
        <v>10394.202242500025</v>
      </c>
    </row>
    <row r="192" spans="1:16" x14ac:dyDescent="0.3">
      <c r="A192" s="90" t="s">
        <v>67</v>
      </c>
      <c r="B192" s="215" t="s">
        <v>58</v>
      </c>
      <c r="C192" s="3">
        <v>41.167749999999998</v>
      </c>
      <c r="D192" s="3">
        <v>1291.3549999999998</v>
      </c>
      <c r="E192" s="90">
        <v>0</v>
      </c>
      <c r="F192" s="90">
        <v>0</v>
      </c>
      <c r="G192" s="90"/>
      <c r="H192" s="89">
        <f>SUM(C192:G192)</f>
        <v>1332.5227499999999</v>
      </c>
    </row>
    <row r="193" spans="1:8" x14ac:dyDescent="0.3">
      <c r="A193" s="90"/>
      <c r="B193" s="215" t="s">
        <v>60</v>
      </c>
      <c r="C193" s="3">
        <v>923.24630989999957</v>
      </c>
      <c r="D193" s="3">
        <v>39775.081087199898</v>
      </c>
      <c r="E193" s="90">
        <v>0</v>
      </c>
      <c r="F193" s="90">
        <v>0</v>
      </c>
      <c r="G193" s="90"/>
      <c r="H193" s="89">
        <f t="shared" si="20"/>
        <v>40698.3273970999</v>
      </c>
    </row>
    <row r="194" spans="1:8" x14ac:dyDescent="0.3">
      <c r="A194" s="90" t="s">
        <v>68</v>
      </c>
      <c r="B194" s="215" t="s">
        <v>58</v>
      </c>
      <c r="C194" s="3">
        <v>41.7425</v>
      </c>
      <c r="D194" s="3">
        <v>1632.8492700000002</v>
      </c>
      <c r="E194" s="90">
        <v>0</v>
      </c>
      <c r="F194" s="90">
        <v>0</v>
      </c>
      <c r="G194" s="90"/>
      <c r="H194" s="89">
        <f>SUM(C194:G194)</f>
        <v>1674.5917700000002</v>
      </c>
    </row>
    <row r="195" spans="1:8" x14ac:dyDescent="0.3">
      <c r="A195" s="90"/>
      <c r="B195" s="215" t="s">
        <v>60</v>
      </c>
      <c r="C195" s="3">
        <v>21.728999999999999</v>
      </c>
      <c r="D195" s="3">
        <v>43903.2123134996</v>
      </c>
      <c r="E195" s="90">
        <v>0</v>
      </c>
      <c r="F195" s="90">
        <v>0</v>
      </c>
      <c r="G195" s="90"/>
      <c r="H195" s="89">
        <f t="shared" si="20"/>
        <v>43924.941313499599</v>
      </c>
    </row>
    <row r="196" spans="1:8" x14ac:dyDescent="0.3">
      <c r="A196" s="90" t="s">
        <v>7</v>
      </c>
      <c r="B196" s="215" t="s">
        <v>58</v>
      </c>
      <c r="C196" s="3">
        <v>74.471500000000006</v>
      </c>
      <c r="D196" s="3">
        <v>1368.68</v>
      </c>
      <c r="E196" s="90">
        <v>0</v>
      </c>
      <c r="F196" s="90">
        <v>0</v>
      </c>
      <c r="G196" s="90"/>
      <c r="H196" s="89">
        <f>SUM(C196:G196)</f>
        <v>1443.1515000000002</v>
      </c>
    </row>
    <row r="197" spans="1:8" x14ac:dyDescent="0.3">
      <c r="A197" s="90"/>
      <c r="B197" s="215" t="s">
        <v>60</v>
      </c>
      <c r="C197" s="3">
        <v>351.00509999999997</v>
      </c>
      <c r="D197" s="3">
        <v>30724.884316899901</v>
      </c>
      <c r="E197" s="90">
        <v>0</v>
      </c>
      <c r="F197" s="90">
        <v>0</v>
      </c>
      <c r="G197" s="90"/>
      <c r="H197" s="89">
        <f t="shared" si="20"/>
        <v>31075.8894168999</v>
      </c>
    </row>
    <row r="198" spans="1:8" x14ac:dyDescent="0.3">
      <c r="A198" s="90" t="s">
        <v>69</v>
      </c>
      <c r="B198" s="215" t="s">
        <v>58</v>
      </c>
      <c r="C198" s="3">
        <v>103.30239999999999</v>
      </c>
      <c r="D198" s="3">
        <v>561.05200000000002</v>
      </c>
      <c r="E198" s="90">
        <v>0</v>
      </c>
      <c r="F198" s="90">
        <v>0</v>
      </c>
      <c r="G198" s="90"/>
      <c r="H198" s="89">
        <f>SUM(C198:G198)</f>
        <v>664.35440000000006</v>
      </c>
    </row>
    <row r="199" spans="1:8" x14ac:dyDescent="0.3">
      <c r="A199" s="90"/>
      <c r="B199" s="215" t="s">
        <v>60</v>
      </c>
      <c r="C199" s="3">
        <v>336.54554500000017</v>
      </c>
      <c r="D199" s="3">
        <v>30974.940824200072</v>
      </c>
      <c r="E199" s="90">
        <v>0</v>
      </c>
      <c r="F199" s="90">
        <v>0</v>
      </c>
      <c r="G199" s="90"/>
      <c r="H199" s="89">
        <f t="shared" si="20"/>
        <v>31311.486369200073</v>
      </c>
    </row>
    <row r="200" spans="1:8" x14ac:dyDescent="0.3">
      <c r="A200" s="90" t="s">
        <v>70</v>
      </c>
      <c r="B200" s="215" t="s">
        <v>58</v>
      </c>
      <c r="C200" s="3">
        <v>138.87439999999998</v>
      </c>
      <c r="D200" s="3">
        <v>0</v>
      </c>
      <c r="E200" s="90">
        <v>0</v>
      </c>
      <c r="F200" s="90">
        <v>0</v>
      </c>
      <c r="G200" s="90"/>
      <c r="H200" s="89">
        <f t="shared" si="20"/>
        <v>138.87439999999998</v>
      </c>
    </row>
    <row r="201" spans="1:8" x14ac:dyDescent="0.3">
      <c r="A201" s="90"/>
      <c r="B201" s="215" t="s">
        <v>60</v>
      </c>
      <c r="C201" s="3">
        <v>217.36874939999998</v>
      </c>
      <c r="D201" s="3">
        <v>4302.6945660999991</v>
      </c>
      <c r="E201" s="90">
        <v>0</v>
      </c>
      <c r="F201" s="90">
        <v>0</v>
      </c>
      <c r="G201" s="90"/>
      <c r="H201" s="89">
        <f t="shared" si="20"/>
        <v>4520.0633154999987</v>
      </c>
    </row>
    <row r="202" spans="1:8" x14ac:dyDescent="0.3">
      <c r="A202" s="90" t="s">
        <v>73</v>
      </c>
      <c r="B202" s="215" t="s">
        <v>58</v>
      </c>
      <c r="C202" s="3">
        <v>220.40099999999995</v>
      </c>
      <c r="D202" s="3">
        <v>0</v>
      </c>
      <c r="E202" s="90">
        <v>0</v>
      </c>
      <c r="F202" s="90">
        <v>0</v>
      </c>
      <c r="G202" s="90"/>
      <c r="H202" s="89">
        <f t="shared" si="20"/>
        <v>220.40099999999995</v>
      </c>
    </row>
    <row r="203" spans="1:8" x14ac:dyDescent="0.3">
      <c r="A203" s="90"/>
      <c r="B203" s="215" t="s">
        <v>60</v>
      </c>
      <c r="C203" s="3">
        <v>222.30886970000006</v>
      </c>
      <c r="D203" s="3">
        <v>6883.4809970000024</v>
      </c>
      <c r="E203" s="90">
        <v>0</v>
      </c>
      <c r="F203" s="90">
        <v>0</v>
      </c>
      <c r="G203" s="90"/>
      <c r="H203" s="89">
        <f t="shared" si="20"/>
        <v>7105.7898667000027</v>
      </c>
    </row>
    <row r="204" spans="1:8" x14ac:dyDescent="0.3">
      <c r="A204" s="90" t="s">
        <v>63</v>
      </c>
      <c r="B204" s="215" t="s">
        <v>58</v>
      </c>
      <c r="C204" s="3">
        <v>134.20929999999998</v>
      </c>
      <c r="D204" s="3">
        <v>10.7</v>
      </c>
      <c r="E204" s="90">
        <v>0</v>
      </c>
      <c r="F204" s="90">
        <v>0</v>
      </c>
      <c r="G204" s="90"/>
      <c r="H204" s="89">
        <f t="shared" si="20"/>
        <v>144.90929999999997</v>
      </c>
    </row>
    <row r="205" spans="1:8" x14ac:dyDescent="0.3">
      <c r="A205" s="90"/>
      <c r="B205" s="215" t="s">
        <v>60</v>
      </c>
      <c r="C205" s="3">
        <v>12506.214389999988</v>
      </c>
      <c r="D205" s="3">
        <v>9129.2550507000124</v>
      </c>
      <c r="E205" s="90">
        <v>0</v>
      </c>
      <c r="F205" s="90">
        <v>0</v>
      </c>
      <c r="G205" s="90"/>
      <c r="H205" s="89">
        <f t="shared" si="20"/>
        <v>21635.469440699999</v>
      </c>
    </row>
    <row r="206" spans="1:8" x14ac:dyDescent="0.3">
      <c r="A206" s="90" t="s">
        <v>64</v>
      </c>
      <c r="B206" s="215" t="s">
        <v>58</v>
      </c>
      <c r="C206" s="3">
        <v>230.65884999999997</v>
      </c>
      <c r="D206" s="3">
        <v>1758.9989999999998</v>
      </c>
      <c r="E206" s="90">
        <v>0</v>
      </c>
      <c r="F206" s="90">
        <v>0</v>
      </c>
      <c r="G206" s="90"/>
      <c r="H206" s="89">
        <f t="shared" si="20"/>
        <v>1989.6578499999998</v>
      </c>
    </row>
    <row r="207" spans="1:8" x14ac:dyDescent="0.3">
      <c r="A207" s="90"/>
      <c r="B207" s="215" t="s">
        <v>60</v>
      </c>
      <c r="C207" s="3">
        <v>17.565530000000003</v>
      </c>
      <c r="D207" s="3">
        <v>18697.882732999933</v>
      </c>
      <c r="E207" s="90">
        <v>0</v>
      </c>
      <c r="F207" s="90">
        <v>0</v>
      </c>
      <c r="G207" s="90"/>
      <c r="H207" s="89">
        <f t="shared" si="20"/>
        <v>18715.448262999933</v>
      </c>
    </row>
    <row r="208" spans="1:8" x14ac:dyDescent="0.3">
      <c r="A208" s="90" t="s">
        <v>267</v>
      </c>
      <c r="B208" s="215" t="s">
        <v>58</v>
      </c>
      <c r="C208" s="3">
        <v>161.37359999999998</v>
      </c>
      <c r="D208" s="3">
        <v>1400.941</v>
      </c>
      <c r="E208" s="90">
        <v>0</v>
      </c>
      <c r="F208" s="90">
        <v>0</v>
      </c>
      <c r="G208" s="90"/>
      <c r="H208" s="89">
        <f t="shared" si="20"/>
        <v>1562.3145999999999</v>
      </c>
    </row>
    <row r="209" spans="1:8" x14ac:dyDescent="0.3">
      <c r="A209" s="90"/>
      <c r="B209" s="215" t="s">
        <v>60</v>
      </c>
      <c r="C209" s="3">
        <v>82.756773500000008</v>
      </c>
      <c r="D209" s="3">
        <v>23148.89555600008</v>
      </c>
      <c r="E209" s="90">
        <v>0</v>
      </c>
      <c r="F209" s="90">
        <v>0</v>
      </c>
      <c r="G209" s="90"/>
      <c r="H209" s="89">
        <f t="shared" si="20"/>
        <v>23231.652329500081</v>
      </c>
    </row>
    <row r="210" spans="1:8" x14ac:dyDescent="0.3">
      <c r="A210" s="90" t="s">
        <v>66</v>
      </c>
      <c r="B210" s="215" t="s">
        <v>58</v>
      </c>
      <c r="C210" s="3">
        <v>142.54224999999997</v>
      </c>
      <c r="D210" s="3">
        <v>953.25500000000011</v>
      </c>
      <c r="E210" s="90">
        <v>0</v>
      </c>
      <c r="F210" s="90">
        <v>0</v>
      </c>
      <c r="G210" s="90"/>
      <c r="H210" s="89">
        <f t="shared" si="20"/>
        <v>1095.7972500000001</v>
      </c>
    </row>
    <row r="211" spans="1:8" x14ac:dyDescent="0.3">
      <c r="A211" s="90"/>
      <c r="B211" s="215" t="s">
        <v>60</v>
      </c>
      <c r="C211" s="3">
        <v>103.58866</v>
      </c>
      <c r="D211" s="3">
        <v>23668.998705100024</v>
      </c>
      <c r="E211" s="90">
        <v>0</v>
      </c>
      <c r="F211" s="90">
        <v>0</v>
      </c>
      <c r="G211" s="90"/>
      <c r="H211" s="89">
        <f t="shared" si="20"/>
        <v>23772.587365100026</v>
      </c>
    </row>
    <row r="212" spans="1:8" x14ac:dyDescent="0.3">
      <c r="B212" s="62"/>
      <c r="C212" s="4"/>
      <c r="D212" s="4"/>
      <c r="G212" s="4"/>
      <c r="H212" s="4"/>
    </row>
    <row r="213" spans="1:8" x14ac:dyDescent="0.3">
      <c r="A213" s="57" t="s">
        <v>272</v>
      </c>
      <c r="D213" s="4"/>
      <c r="G213" s="4"/>
      <c r="H213" s="4"/>
    </row>
    <row r="214" spans="1:8" x14ac:dyDescent="0.3">
      <c r="A214" s="57" t="s">
        <v>273</v>
      </c>
    </row>
    <row r="215" spans="1:8" x14ac:dyDescent="0.3">
      <c r="A215" s="57" t="s">
        <v>274</v>
      </c>
    </row>
    <row r="216" spans="1:8" x14ac:dyDescent="0.3">
      <c r="A216" s="57" t="s">
        <v>276</v>
      </c>
    </row>
  </sheetData>
  <mergeCells count="7">
    <mergeCell ref="A6:B6"/>
    <mergeCell ref="A1:B1"/>
    <mergeCell ref="C1:H1"/>
    <mergeCell ref="C2:H2"/>
    <mergeCell ref="A3:B5"/>
    <mergeCell ref="F3:H3"/>
    <mergeCell ref="F4:H4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FO29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K22" sqref="K22"/>
    </sheetView>
  </sheetViews>
  <sheetFormatPr defaultRowHeight="14.4" x14ac:dyDescent="0.3"/>
  <cols>
    <col min="1" max="1" width="11.77734375" style="115" customWidth="1"/>
    <col min="2" max="2" width="46.5546875" style="115" customWidth="1"/>
    <col min="3" max="3" width="5.5546875" style="151" bestFit="1" customWidth="1"/>
    <col min="4" max="8" width="6.5546875" style="151" bestFit="1" customWidth="1"/>
    <col min="9" max="10" width="8.33203125" style="151" customWidth="1"/>
    <col min="11" max="12" width="6.5546875" style="151" bestFit="1" customWidth="1"/>
    <col min="13" max="13" width="5.5546875" style="115" bestFit="1" customWidth="1"/>
    <col min="14" max="14" width="4.33203125" style="115" bestFit="1" customWidth="1"/>
    <col min="15" max="15" width="4.88671875" style="115" bestFit="1" customWidth="1"/>
    <col min="16" max="16" width="4.33203125" style="115" bestFit="1" customWidth="1"/>
    <col min="17" max="17" width="5.109375" style="115" bestFit="1" customWidth="1"/>
    <col min="18" max="18" width="4.33203125" style="115" bestFit="1" customWidth="1"/>
    <col min="19" max="19" width="4" style="115" bestFit="1" customWidth="1"/>
    <col min="20" max="20" width="4.88671875" style="115" bestFit="1" customWidth="1"/>
    <col min="21" max="24" width="5.5546875" style="115" bestFit="1" customWidth="1"/>
    <col min="25" max="25" width="4" style="115" bestFit="1" customWidth="1"/>
    <col min="26" max="29" width="5.5546875" style="115" bestFit="1" customWidth="1"/>
    <col min="30" max="30" width="4.33203125" style="115" bestFit="1" customWidth="1"/>
    <col min="31" max="31" width="5.5546875" style="115" bestFit="1" customWidth="1"/>
    <col min="32" max="32" width="4.88671875" style="115" bestFit="1" customWidth="1"/>
    <col min="33" max="35" width="5.5546875" style="115" bestFit="1" customWidth="1"/>
    <col min="36" max="36" width="4.33203125" style="151" bestFit="1" customWidth="1"/>
    <col min="37" max="37" width="4" style="115" bestFit="1" customWidth="1"/>
    <col min="38" max="38" width="5" style="115" bestFit="1" customWidth="1"/>
    <col min="39" max="39" width="4.33203125" style="115" bestFit="1" customWidth="1"/>
    <col min="40" max="41" width="5" style="115" bestFit="1" customWidth="1"/>
    <col min="42" max="43" width="4" style="115" bestFit="1" customWidth="1"/>
    <col min="44" max="44" width="5" style="115" bestFit="1" customWidth="1"/>
    <col min="45" max="45" width="4.33203125" style="115" bestFit="1" customWidth="1"/>
    <col min="46" max="46" width="4" style="115" bestFit="1" customWidth="1"/>
    <col min="47" max="48" width="4.33203125" style="115" bestFit="1" customWidth="1"/>
    <col min="49" max="50" width="5.5546875" style="115" bestFit="1" customWidth="1"/>
    <col min="51" max="51" width="4.33203125" style="115" bestFit="1" customWidth="1"/>
    <col min="52" max="57" width="5.5546875" style="115" bestFit="1" customWidth="1"/>
    <col min="58" max="58" width="4" style="115" bestFit="1" customWidth="1"/>
    <col min="59" max="59" width="5.5546875" style="115" bestFit="1" customWidth="1"/>
    <col min="60" max="60" width="4.33203125" style="115" bestFit="1" customWidth="1"/>
    <col min="61" max="62" width="5.5546875" style="115" bestFit="1" customWidth="1"/>
    <col min="63" max="63" width="4.33203125" style="115" bestFit="1" customWidth="1"/>
    <col min="64" max="64" width="4" style="115" bestFit="1" customWidth="1"/>
    <col min="65" max="66" width="5.5546875" style="115" bestFit="1" customWidth="1"/>
    <col min="67" max="67" width="4" style="115" bestFit="1" customWidth="1"/>
    <col min="68" max="69" width="4.33203125" style="115" bestFit="1" customWidth="1"/>
    <col min="70" max="70" width="3.88671875" style="115" bestFit="1" customWidth="1"/>
    <col min="71" max="71" width="5.5546875" style="115" bestFit="1" customWidth="1"/>
    <col min="72" max="72" width="4.33203125" style="115" bestFit="1" customWidth="1"/>
    <col min="73" max="73" width="4" style="115" bestFit="1" customWidth="1"/>
    <col min="74" max="74" width="5" style="115" bestFit="1" customWidth="1"/>
    <col min="75" max="75" width="4.33203125" style="115" bestFit="1" customWidth="1"/>
    <col min="76" max="76" width="4" style="115" bestFit="1" customWidth="1"/>
    <col min="77" max="77" width="4.88671875" style="115" bestFit="1" customWidth="1"/>
    <col min="78" max="78" width="5.5546875" style="115" bestFit="1" customWidth="1"/>
    <col min="79" max="79" width="4" style="115" bestFit="1" customWidth="1"/>
    <col min="80" max="80" width="5.5546875" style="115" bestFit="1" customWidth="1"/>
    <col min="81" max="81" width="4.109375" style="115" bestFit="1" customWidth="1"/>
    <col min="82" max="82" width="5.5546875" style="115" customWidth="1"/>
    <col min="83" max="83" width="4.44140625" style="115" bestFit="1" customWidth="1"/>
    <col min="84" max="84" width="5.5546875" style="115" bestFit="1" customWidth="1"/>
    <col min="85" max="85" width="4.109375" style="115" bestFit="1" customWidth="1"/>
    <col min="86" max="89" width="5.44140625" style="115" bestFit="1" customWidth="1"/>
    <col min="90" max="90" width="4.21875" style="115" bestFit="1" customWidth="1"/>
    <col min="91" max="91" width="4" style="115" bestFit="1" customWidth="1"/>
    <col min="92" max="92" width="4.5546875" style="115" bestFit="1" customWidth="1"/>
    <col min="93" max="93" width="4.109375" style="115" bestFit="1" customWidth="1"/>
    <col min="94" max="95" width="5.5546875" style="115" bestFit="1" customWidth="1"/>
    <col min="96" max="96" width="5.44140625" style="115" bestFit="1" customWidth="1"/>
    <col min="97" max="186" width="9.44140625" style="115"/>
    <col min="187" max="187" width="44.44140625" style="115" customWidth="1"/>
    <col min="188" max="211" width="9.44140625" style="115" customWidth="1"/>
    <col min="212" max="212" width="0.44140625" style="115" customWidth="1"/>
    <col min="213" max="222" width="9.44140625" style="115" customWidth="1"/>
    <col min="223" max="228" width="11.44140625" style="115" customWidth="1"/>
    <col min="229" max="229" width="10.44140625" style="115" bestFit="1" customWidth="1"/>
    <col min="230" max="442" width="9.44140625" style="115"/>
    <col min="443" max="443" width="44.44140625" style="115" customWidth="1"/>
    <col min="444" max="467" width="9.44140625" style="115" customWidth="1"/>
    <col min="468" max="468" width="0.44140625" style="115" customWidth="1"/>
    <col min="469" max="478" width="9.44140625" style="115" customWidth="1"/>
    <col min="479" max="484" width="11.44140625" style="115" customWidth="1"/>
    <col min="485" max="485" width="10.44140625" style="115" bestFit="1" customWidth="1"/>
    <col min="486" max="698" width="9.44140625" style="115"/>
    <col min="699" max="699" width="44.44140625" style="115" customWidth="1"/>
    <col min="700" max="723" width="9.44140625" style="115" customWidth="1"/>
    <col min="724" max="724" width="0.44140625" style="115" customWidth="1"/>
    <col min="725" max="734" width="9.44140625" style="115" customWidth="1"/>
    <col min="735" max="740" width="11.44140625" style="115" customWidth="1"/>
    <col min="741" max="741" width="10.44140625" style="115" bestFit="1" customWidth="1"/>
    <col min="742" max="954" width="9.44140625" style="115"/>
    <col min="955" max="955" width="44.44140625" style="115" customWidth="1"/>
    <col min="956" max="979" width="9.44140625" style="115" customWidth="1"/>
    <col min="980" max="980" width="0.44140625" style="115" customWidth="1"/>
    <col min="981" max="990" width="9.44140625" style="115" customWidth="1"/>
    <col min="991" max="996" width="11.44140625" style="115" customWidth="1"/>
    <col min="997" max="997" width="10.44140625" style="115" bestFit="1" customWidth="1"/>
    <col min="998" max="1210" width="9.44140625" style="115"/>
    <col min="1211" max="1211" width="44.44140625" style="115" customWidth="1"/>
    <col min="1212" max="1235" width="9.44140625" style="115" customWidth="1"/>
    <col min="1236" max="1236" width="0.44140625" style="115" customWidth="1"/>
    <col min="1237" max="1246" width="9.44140625" style="115" customWidth="1"/>
    <col min="1247" max="1252" width="11.44140625" style="115" customWidth="1"/>
    <col min="1253" max="1253" width="10.44140625" style="115" bestFit="1" customWidth="1"/>
    <col min="1254" max="1466" width="9.44140625" style="115"/>
    <col min="1467" max="1467" width="44.44140625" style="115" customWidth="1"/>
    <col min="1468" max="1491" width="9.44140625" style="115" customWidth="1"/>
    <col min="1492" max="1492" width="0.44140625" style="115" customWidth="1"/>
    <col min="1493" max="1502" width="9.44140625" style="115" customWidth="1"/>
    <col min="1503" max="1508" width="11.44140625" style="115" customWidth="1"/>
    <col min="1509" max="1509" width="10.44140625" style="115" bestFit="1" customWidth="1"/>
    <col min="1510" max="1722" width="9.44140625" style="115"/>
    <col min="1723" max="1723" width="44.44140625" style="115" customWidth="1"/>
    <col min="1724" max="1747" width="9.44140625" style="115" customWidth="1"/>
    <col min="1748" max="1748" width="0.44140625" style="115" customWidth="1"/>
    <col min="1749" max="1758" width="9.44140625" style="115" customWidth="1"/>
    <col min="1759" max="1764" width="11.44140625" style="115" customWidth="1"/>
    <col min="1765" max="1765" width="10.44140625" style="115" bestFit="1" customWidth="1"/>
    <col min="1766" max="1978" width="9.44140625" style="115"/>
    <col min="1979" max="1979" width="44.44140625" style="115" customWidth="1"/>
    <col min="1980" max="2003" width="9.44140625" style="115" customWidth="1"/>
    <col min="2004" max="2004" width="0.44140625" style="115" customWidth="1"/>
    <col min="2005" max="2014" width="9.44140625" style="115" customWidth="1"/>
    <col min="2015" max="2020" width="11.44140625" style="115" customWidth="1"/>
    <col min="2021" max="2021" width="10.44140625" style="115" bestFit="1" customWidth="1"/>
    <col min="2022" max="2234" width="9.44140625" style="115"/>
    <col min="2235" max="2235" width="44.44140625" style="115" customWidth="1"/>
    <col min="2236" max="2259" width="9.44140625" style="115" customWidth="1"/>
    <col min="2260" max="2260" width="0.44140625" style="115" customWidth="1"/>
    <col min="2261" max="2270" width="9.44140625" style="115" customWidth="1"/>
    <col min="2271" max="2276" width="11.44140625" style="115" customWidth="1"/>
    <col min="2277" max="2277" width="10.44140625" style="115" bestFit="1" customWidth="1"/>
    <col min="2278" max="2490" width="9.44140625" style="115"/>
    <col min="2491" max="2491" width="44.44140625" style="115" customWidth="1"/>
    <col min="2492" max="2515" width="9.44140625" style="115" customWidth="1"/>
    <col min="2516" max="2516" width="0.44140625" style="115" customWidth="1"/>
    <col min="2517" max="2526" width="9.44140625" style="115" customWidth="1"/>
    <col min="2527" max="2532" width="11.44140625" style="115" customWidth="1"/>
    <col min="2533" max="2533" width="10.44140625" style="115" bestFit="1" customWidth="1"/>
    <col min="2534" max="2746" width="9.44140625" style="115"/>
    <col min="2747" max="2747" width="44.44140625" style="115" customWidth="1"/>
    <col min="2748" max="2771" width="9.44140625" style="115" customWidth="1"/>
    <col min="2772" max="2772" width="0.44140625" style="115" customWidth="1"/>
    <col min="2773" max="2782" width="9.44140625" style="115" customWidth="1"/>
    <col min="2783" max="2788" width="11.44140625" style="115" customWidth="1"/>
    <col min="2789" max="2789" width="10.44140625" style="115" bestFit="1" customWidth="1"/>
    <col min="2790" max="3002" width="9.44140625" style="115"/>
    <col min="3003" max="3003" width="44.44140625" style="115" customWidth="1"/>
    <col min="3004" max="3027" width="9.44140625" style="115" customWidth="1"/>
    <col min="3028" max="3028" width="0.44140625" style="115" customWidth="1"/>
    <col min="3029" max="3038" width="9.44140625" style="115" customWidth="1"/>
    <col min="3039" max="3044" width="11.44140625" style="115" customWidth="1"/>
    <col min="3045" max="3045" width="10.44140625" style="115" bestFit="1" customWidth="1"/>
    <col min="3046" max="3258" width="9.44140625" style="115"/>
    <col min="3259" max="3259" width="44.44140625" style="115" customWidth="1"/>
    <col min="3260" max="3283" width="9.44140625" style="115" customWidth="1"/>
    <col min="3284" max="3284" width="0.44140625" style="115" customWidth="1"/>
    <col min="3285" max="3294" width="9.44140625" style="115" customWidth="1"/>
    <col min="3295" max="3300" width="11.44140625" style="115" customWidth="1"/>
    <col min="3301" max="3301" width="10.44140625" style="115" bestFit="1" customWidth="1"/>
    <col min="3302" max="3514" width="9.44140625" style="115"/>
    <col min="3515" max="3515" width="44.44140625" style="115" customWidth="1"/>
    <col min="3516" max="3539" width="9.44140625" style="115" customWidth="1"/>
    <col min="3540" max="3540" width="0.44140625" style="115" customWidth="1"/>
    <col min="3541" max="3550" width="9.44140625" style="115" customWidth="1"/>
    <col min="3551" max="3556" width="11.44140625" style="115" customWidth="1"/>
    <col min="3557" max="3557" width="10.44140625" style="115" bestFit="1" customWidth="1"/>
    <col min="3558" max="3770" width="9.44140625" style="115"/>
    <col min="3771" max="3771" width="44.44140625" style="115" customWidth="1"/>
    <col min="3772" max="3795" width="9.44140625" style="115" customWidth="1"/>
    <col min="3796" max="3796" width="0.44140625" style="115" customWidth="1"/>
    <col min="3797" max="3806" width="9.44140625" style="115" customWidth="1"/>
    <col min="3807" max="3812" width="11.44140625" style="115" customWidth="1"/>
    <col min="3813" max="3813" width="10.44140625" style="115" bestFit="1" customWidth="1"/>
    <col min="3814" max="4026" width="9.44140625" style="115"/>
    <col min="4027" max="4027" width="44.44140625" style="115" customWidth="1"/>
    <col min="4028" max="4051" width="9.44140625" style="115" customWidth="1"/>
    <col min="4052" max="4052" width="0.44140625" style="115" customWidth="1"/>
    <col min="4053" max="4062" width="9.44140625" style="115" customWidth="1"/>
    <col min="4063" max="4068" width="11.44140625" style="115" customWidth="1"/>
    <col min="4069" max="4069" width="10.44140625" style="115" bestFit="1" customWidth="1"/>
    <col min="4070" max="4282" width="9.44140625" style="115"/>
    <col min="4283" max="4283" width="44.44140625" style="115" customWidth="1"/>
    <col min="4284" max="4307" width="9.44140625" style="115" customWidth="1"/>
    <col min="4308" max="4308" width="0.44140625" style="115" customWidth="1"/>
    <col min="4309" max="4318" width="9.44140625" style="115" customWidth="1"/>
    <col min="4319" max="4324" width="11.44140625" style="115" customWidth="1"/>
    <col min="4325" max="4325" width="10.44140625" style="115" bestFit="1" customWidth="1"/>
    <col min="4326" max="4538" width="9.44140625" style="115"/>
    <col min="4539" max="4539" width="44.44140625" style="115" customWidth="1"/>
    <col min="4540" max="4563" width="9.44140625" style="115" customWidth="1"/>
    <col min="4564" max="4564" width="0.44140625" style="115" customWidth="1"/>
    <col min="4565" max="4574" width="9.44140625" style="115" customWidth="1"/>
    <col min="4575" max="4580" width="11.44140625" style="115" customWidth="1"/>
    <col min="4581" max="4581" width="10.44140625" style="115" bestFit="1" customWidth="1"/>
    <col min="4582" max="4794" width="9.44140625" style="115"/>
    <col min="4795" max="4795" width="44.44140625" style="115" customWidth="1"/>
    <col min="4796" max="4819" width="9.44140625" style="115" customWidth="1"/>
    <col min="4820" max="4820" width="0.44140625" style="115" customWidth="1"/>
    <col min="4821" max="4830" width="9.44140625" style="115" customWidth="1"/>
    <col min="4831" max="4836" width="11.44140625" style="115" customWidth="1"/>
    <col min="4837" max="4837" width="10.44140625" style="115" bestFit="1" customWidth="1"/>
    <col min="4838" max="5050" width="9.44140625" style="115"/>
    <col min="5051" max="5051" width="44.44140625" style="115" customWidth="1"/>
    <col min="5052" max="5075" width="9.44140625" style="115" customWidth="1"/>
    <col min="5076" max="5076" width="0.44140625" style="115" customWidth="1"/>
    <col min="5077" max="5086" width="9.44140625" style="115" customWidth="1"/>
    <col min="5087" max="5092" width="11.44140625" style="115" customWidth="1"/>
    <col min="5093" max="5093" width="10.44140625" style="115" bestFit="1" customWidth="1"/>
    <col min="5094" max="5306" width="9.44140625" style="115"/>
    <col min="5307" max="5307" width="44.44140625" style="115" customWidth="1"/>
    <col min="5308" max="5331" width="9.44140625" style="115" customWidth="1"/>
    <col min="5332" max="5332" width="0.44140625" style="115" customWidth="1"/>
    <col min="5333" max="5342" width="9.44140625" style="115" customWidth="1"/>
    <col min="5343" max="5348" width="11.44140625" style="115" customWidth="1"/>
    <col min="5349" max="5349" width="10.44140625" style="115" bestFit="1" customWidth="1"/>
    <col min="5350" max="5562" width="9.44140625" style="115"/>
    <col min="5563" max="5563" width="44.44140625" style="115" customWidth="1"/>
    <col min="5564" max="5587" width="9.44140625" style="115" customWidth="1"/>
    <col min="5588" max="5588" width="0.44140625" style="115" customWidth="1"/>
    <col min="5589" max="5598" width="9.44140625" style="115" customWidth="1"/>
    <col min="5599" max="5604" width="11.44140625" style="115" customWidth="1"/>
    <col min="5605" max="5605" width="10.44140625" style="115" bestFit="1" customWidth="1"/>
    <col min="5606" max="5818" width="9.44140625" style="115"/>
    <col min="5819" max="5819" width="44.44140625" style="115" customWidth="1"/>
    <col min="5820" max="5843" width="9.44140625" style="115" customWidth="1"/>
    <col min="5844" max="5844" width="0.44140625" style="115" customWidth="1"/>
    <col min="5845" max="5854" width="9.44140625" style="115" customWidth="1"/>
    <col min="5855" max="5860" width="11.44140625" style="115" customWidth="1"/>
    <col min="5861" max="5861" width="10.44140625" style="115" bestFit="1" customWidth="1"/>
    <col min="5862" max="6074" width="9.44140625" style="115"/>
    <col min="6075" max="6075" width="44.44140625" style="115" customWidth="1"/>
    <col min="6076" max="6099" width="9.44140625" style="115" customWidth="1"/>
    <col min="6100" max="6100" width="0.44140625" style="115" customWidth="1"/>
    <col min="6101" max="6110" width="9.44140625" style="115" customWidth="1"/>
    <col min="6111" max="6116" width="11.44140625" style="115" customWidth="1"/>
    <col min="6117" max="6117" width="10.44140625" style="115" bestFit="1" customWidth="1"/>
    <col min="6118" max="6330" width="9.44140625" style="115"/>
    <col min="6331" max="6331" width="44.44140625" style="115" customWidth="1"/>
    <col min="6332" max="6355" width="9.44140625" style="115" customWidth="1"/>
    <col min="6356" max="6356" width="0.44140625" style="115" customWidth="1"/>
    <col min="6357" max="6366" width="9.44140625" style="115" customWidth="1"/>
    <col min="6367" max="6372" width="11.44140625" style="115" customWidth="1"/>
    <col min="6373" max="6373" width="10.44140625" style="115" bestFit="1" customWidth="1"/>
    <col min="6374" max="6586" width="9.44140625" style="115"/>
    <col min="6587" max="6587" width="44.44140625" style="115" customWidth="1"/>
    <col min="6588" max="6611" width="9.44140625" style="115" customWidth="1"/>
    <col min="6612" max="6612" width="0.44140625" style="115" customWidth="1"/>
    <col min="6613" max="6622" width="9.44140625" style="115" customWidth="1"/>
    <col min="6623" max="6628" width="11.44140625" style="115" customWidth="1"/>
    <col min="6629" max="6629" width="10.44140625" style="115" bestFit="1" customWidth="1"/>
    <col min="6630" max="6842" width="9.44140625" style="115"/>
    <col min="6843" max="6843" width="44.44140625" style="115" customWidth="1"/>
    <col min="6844" max="6867" width="9.44140625" style="115" customWidth="1"/>
    <col min="6868" max="6868" width="0.44140625" style="115" customWidth="1"/>
    <col min="6869" max="6878" width="9.44140625" style="115" customWidth="1"/>
    <col min="6879" max="6884" width="11.44140625" style="115" customWidth="1"/>
    <col min="6885" max="6885" width="10.44140625" style="115" bestFit="1" customWidth="1"/>
    <col min="6886" max="7098" width="9.44140625" style="115"/>
    <col min="7099" max="7099" width="44.44140625" style="115" customWidth="1"/>
    <col min="7100" max="7123" width="9.44140625" style="115" customWidth="1"/>
    <col min="7124" max="7124" width="0.44140625" style="115" customWidth="1"/>
    <col min="7125" max="7134" width="9.44140625" style="115" customWidth="1"/>
    <col min="7135" max="7140" width="11.44140625" style="115" customWidth="1"/>
    <col min="7141" max="7141" width="10.44140625" style="115" bestFit="1" customWidth="1"/>
    <col min="7142" max="7354" width="9.44140625" style="115"/>
    <col min="7355" max="7355" width="44.44140625" style="115" customWidth="1"/>
    <col min="7356" max="7379" width="9.44140625" style="115" customWidth="1"/>
    <col min="7380" max="7380" width="0.44140625" style="115" customWidth="1"/>
    <col min="7381" max="7390" width="9.44140625" style="115" customWidth="1"/>
    <col min="7391" max="7396" width="11.44140625" style="115" customWidth="1"/>
    <col min="7397" max="7397" width="10.44140625" style="115" bestFit="1" customWidth="1"/>
    <col min="7398" max="7610" width="9.44140625" style="115"/>
    <col min="7611" max="7611" width="44.44140625" style="115" customWidth="1"/>
    <col min="7612" max="7635" width="9.44140625" style="115" customWidth="1"/>
    <col min="7636" max="7636" width="0.44140625" style="115" customWidth="1"/>
    <col min="7637" max="7646" width="9.44140625" style="115" customWidth="1"/>
    <col min="7647" max="7652" width="11.44140625" style="115" customWidth="1"/>
    <col min="7653" max="7653" width="10.44140625" style="115" bestFit="1" customWidth="1"/>
    <col min="7654" max="7866" width="9.44140625" style="115"/>
    <col min="7867" max="7867" width="44.44140625" style="115" customWidth="1"/>
    <col min="7868" max="7891" width="9.44140625" style="115" customWidth="1"/>
    <col min="7892" max="7892" width="0.44140625" style="115" customWidth="1"/>
    <col min="7893" max="7902" width="9.44140625" style="115" customWidth="1"/>
    <col min="7903" max="7908" width="11.44140625" style="115" customWidth="1"/>
    <col min="7909" max="7909" width="10.44140625" style="115" bestFit="1" customWidth="1"/>
    <col min="7910" max="8122" width="9.44140625" style="115"/>
    <col min="8123" max="8123" width="44.44140625" style="115" customWidth="1"/>
    <col min="8124" max="8147" width="9.44140625" style="115" customWidth="1"/>
    <col min="8148" max="8148" width="0.44140625" style="115" customWidth="1"/>
    <col min="8149" max="8158" width="9.44140625" style="115" customWidth="1"/>
    <col min="8159" max="8164" width="11.44140625" style="115" customWidth="1"/>
    <col min="8165" max="8165" width="10.44140625" style="115" bestFit="1" customWidth="1"/>
    <col min="8166" max="8378" width="9.44140625" style="115"/>
    <col min="8379" max="8379" width="44.44140625" style="115" customWidth="1"/>
    <col min="8380" max="8403" width="9.44140625" style="115" customWidth="1"/>
    <col min="8404" max="8404" width="0.44140625" style="115" customWidth="1"/>
    <col min="8405" max="8414" width="9.44140625" style="115" customWidth="1"/>
    <col min="8415" max="8420" width="11.44140625" style="115" customWidth="1"/>
    <col min="8421" max="8421" width="10.44140625" style="115" bestFit="1" customWidth="1"/>
    <col min="8422" max="8634" width="9.44140625" style="115"/>
    <col min="8635" max="8635" width="44.44140625" style="115" customWidth="1"/>
    <col min="8636" max="8659" width="9.44140625" style="115" customWidth="1"/>
    <col min="8660" max="8660" width="0.44140625" style="115" customWidth="1"/>
    <col min="8661" max="8670" width="9.44140625" style="115" customWidth="1"/>
    <col min="8671" max="8676" width="11.44140625" style="115" customWidth="1"/>
    <col min="8677" max="8677" width="10.44140625" style="115" bestFit="1" customWidth="1"/>
    <col min="8678" max="8890" width="9.44140625" style="115"/>
    <col min="8891" max="8891" width="44.44140625" style="115" customWidth="1"/>
    <col min="8892" max="8915" width="9.44140625" style="115" customWidth="1"/>
    <col min="8916" max="8916" width="0.44140625" style="115" customWidth="1"/>
    <col min="8917" max="8926" width="9.44140625" style="115" customWidth="1"/>
    <col min="8927" max="8932" width="11.44140625" style="115" customWidth="1"/>
    <col min="8933" max="8933" width="10.44140625" style="115" bestFit="1" customWidth="1"/>
    <col min="8934" max="9146" width="9.44140625" style="115"/>
    <col min="9147" max="9147" width="44.44140625" style="115" customWidth="1"/>
    <col min="9148" max="9171" width="9.44140625" style="115" customWidth="1"/>
    <col min="9172" max="9172" width="0.44140625" style="115" customWidth="1"/>
    <col min="9173" max="9182" width="9.44140625" style="115" customWidth="1"/>
    <col min="9183" max="9188" width="11.44140625" style="115" customWidth="1"/>
    <col min="9189" max="9189" width="10.44140625" style="115" bestFit="1" customWidth="1"/>
    <col min="9190" max="9402" width="9.44140625" style="115"/>
    <col min="9403" max="9403" width="44.44140625" style="115" customWidth="1"/>
    <col min="9404" max="9427" width="9.44140625" style="115" customWidth="1"/>
    <col min="9428" max="9428" width="0.44140625" style="115" customWidth="1"/>
    <col min="9429" max="9438" width="9.44140625" style="115" customWidth="1"/>
    <col min="9439" max="9444" width="11.44140625" style="115" customWidth="1"/>
    <col min="9445" max="9445" width="10.44140625" style="115" bestFit="1" customWidth="1"/>
    <col min="9446" max="9658" width="9.44140625" style="115"/>
    <col min="9659" max="9659" width="44.44140625" style="115" customWidth="1"/>
    <col min="9660" max="9683" width="9.44140625" style="115" customWidth="1"/>
    <col min="9684" max="9684" width="0.44140625" style="115" customWidth="1"/>
    <col min="9685" max="9694" width="9.44140625" style="115" customWidth="1"/>
    <col min="9695" max="9700" width="11.44140625" style="115" customWidth="1"/>
    <col min="9701" max="9701" width="10.44140625" style="115" bestFit="1" customWidth="1"/>
    <col min="9702" max="9914" width="9.44140625" style="115"/>
    <col min="9915" max="9915" width="44.44140625" style="115" customWidth="1"/>
    <col min="9916" max="9939" width="9.44140625" style="115" customWidth="1"/>
    <col min="9940" max="9940" width="0.44140625" style="115" customWidth="1"/>
    <col min="9941" max="9950" width="9.44140625" style="115" customWidth="1"/>
    <col min="9951" max="9956" width="11.44140625" style="115" customWidth="1"/>
    <col min="9957" max="9957" width="10.44140625" style="115" bestFit="1" customWidth="1"/>
    <col min="9958" max="10170" width="9.44140625" style="115"/>
    <col min="10171" max="10171" width="44.44140625" style="115" customWidth="1"/>
    <col min="10172" max="10195" width="9.44140625" style="115" customWidth="1"/>
    <col min="10196" max="10196" width="0.44140625" style="115" customWidth="1"/>
    <col min="10197" max="10206" width="9.44140625" style="115" customWidth="1"/>
    <col min="10207" max="10212" width="11.44140625" style="115" customWidth="1"/>
    <col min="10213" max="10213" width="10.44140625" style="115" bestFit="1" customWidth="1"/>
    <col min="10214" max="10426" width="9.44140625" style="115"/>
    <col min="10427" max="10427" width="44.44140625" style="115" customWidth="1"/>
    <col min="10428" max="10451" width="9.44140625" style="115" customWidth="1"/>
    <col min="10452" max="10452" width="0.44140625" style="115" customWidth="1"/>
    <col min="10453" max="10462" width="9.44140625" style="115" customWidth="1"/>
    <col min="10463" max="10468" width="11.44140625" style="115" customWidth="1"/>
    <col min="10469" max="10469" width="10.44140625" style="115" bestFit="1" customWidth="1"/>
    <col min="10470" max="10682" width="9.44140625" style="115"/>
    <col min="10683" max="10683" width="44.44140625" style="115" customWidth="1"/>
    <col min="10684" max="10707" width="9.44140625" style="115" customWidth="1"/>
    <col min="10708" max="10708" width="0.44140625" style="115" customWidth="1"/>
    <col min="10709" max="10718" width="9.44140625" style="115" customWidth="1"/>
    <col min="10719" max="10724" width="11.44140625" style="115" customWidth="1"/>
    <col min="10725" max="10725" width="10.44140625" style="115" bestFit="1" customWidth="1"/>
    <col min="10726" max="10938" width="9.44140625" style="115"/>
    <col min="10939" max="10939" width="44.44140625" style="115" customWidth="1"/>
    <col min="10940" max="10963" width="9.44140625" style="115" customWidth="1"/>
    <col min="10964" max="10964" width="0.44140625" style="115" customWidth="1"/>
    <col min="10965" max="10974" width="9.44140625" style="115" customWidth="1"/>
    <col min="10975" max="10980" width="11.44140625" style="115" customWidth="1"/>
    <col min="10981" max="10981" width="10.44140625" style="115" bestFit="1" customWidth="1"/>
    <col min="10982" max="11194" width="9.44140625" style="115"/>
    <col min="11195" max="11195" width="44.44140625" style="115" customWidth="1"/>
    <col min="11196" max="11219" width="9.44140625" style="115" customWidth="1"/>
    <col min="11220" max="11220" width="0.44140625" style="115" customWidth="1"/>
    <col min="11221" max="11230" width="9.44140625" style="115" customWidth="1"/>
    <col min="11231" max="11236" width="11.44140625" style="115" customWidth="1"/>
    <col min="11237" max="11237" width="10.44140625" style="115" bestFit="1" customWidth="1"/>
    <col min="11238" max="11450" width="9.44140625" style="115"/>
    <col min="11451" max="11451" width="44.44140625" style="115" customWidth="1"/>
    <col min="11452" max="11475" width="9.44140625" style="115" customWidth="1"/>
    <col min="11476" max="11476" width="0.44140625" style="115" customWidth="1"/>
    <col min="11477" max="11486" width="9.44140625" style="115" customWidth="1"/>
    <col min="11487" max="11492" width="11.44140625" style="115" customWidth="1"/>
    <col min="11493" max="11493" width="10.44140625" style="115" bestFit="1" customWidth="1"/>
    <col min="11494" max="11706" width="9.44140625" style="115"/>
    <col min="11707" max="11707" width="44.44140625" style="115" customWidth="1"/>
    <col min="11708" max="11731" width="9.44140625" style="115" customWidth="1"/>
    <col min="11732" max="11732" width="0.44140625" style="115" customWidth="1"/>
    <col min="11733" max="11742" width="9.44140625" style="115" customWidth="1"/>
    <col min="11743" max="11748" width="11.44140625" style="115" customWidth="1"/>
    <col min="11749" max="11749" width="10.44140625" style="115" bestFit="1" customWidth="1"/>
    <col min="11750" max="11962" width="9.44140625" style="115"/>
    <col min="11963" max="11963" width="44.44140625" style="115" customWidth="1"/>
    <col min="11964" max="11987" width="9.44140625" style="115" customWidth="1"/>
    <col min="11988" max="11988" width="0.44140625" style="115" customWidth="1"/>
    <col min="11989" max="11998" width="9.44140625" style="115" customWidth="1"/>
    <col min="11999" max="12004" width="11.44140625" style="115" customWidth="1"/>
    <col min="12005" max="12005" width="10.44140625" style="115" bestFit="1" customWidth="1"/>
    <col min="12006" max="12218" width="9.44140625" style="115"/>
    <col min="12219" max="12219" width="44.44140625" style="115" customWidth="1"/>
    <col min="12220" max="12243" width="9.44140625" style="115" customWidth="1"/>
    <col min="12244" max="12244" width="0.44140625" style="115" customWidth="1"/>
    <col min="12245" max="12254" width="9.44140625" style="115" customWidth="1"/>
    <col min="12255" max="12260" width="11.44140625" style="115" customWidth="1"/>
    <col min="12261" max="12261" width="10.44140625" style="115" bestFit="1" customWidth="1"/>
    <col min="12262" max="12474" width="9.44140625" style="115"/>
    <col min="12475" max="12475" width="44.44140625" style="115" customWidth="1"/>
    <col min="12476" max="12499" width="9.44140625" style="115" customWidth="1"/>
    <col min="12500" max="12500" width="0.44140625" style="115" customWidth="1"/>
    <col min="12501" max="12510" width="9.44140625" style="115" customWidth="1"/>
    <col min="12511" max="12516" width="11.44140625" style="115" customWidth="1"/>
    <col min="12517" max="12517" width="10.44140625" style="115" bestFit="1" customWidth="1"/>
    <col min="12518" max="12730" width="9.44140625" style="115"/>
    <col min="12731" max="12731" width="44.44140625" style="115" customWidth="1"/>
    <col min="12732" max="12755" width="9.44140625" style="115" customWidth="1"/>
    <col min="12756" max="12756" width="0.44140625" style="115" customWidth="1"/>
    <col min="12757" max="12766" width="9.44140625" style="115" customWidth="1"/>
    <col min="12767" max="12772" width="11.44140625" style="115" customWidth="1"/>
    <col min="12773" max="12773" width="10.44140625" style="115" bestFit="1" customWidth="1"/>
    <col min="12774" max="12986" width="9.44140625" style="115"/>
    <col min="12987" max="12987" width="44.44140625" style="115" customWidth="1"/>
    <col min="12988" max="13011" width="9.44140625" style="115" customWidth="1"/>
    <col min="13012" max="13012" width="0.44140625" style="115" customWidth="1"/>
    <col min="13013" max="13022" width="9.44140625" style="115" customWidth="1"/>
    <col min="13023" max="13028" width="11.44140625" style="115" customWidth="1"/>
    <col min="13029" max="13029" width="10.44140625" style="115" bestFit="1" customWidth="1"/>
    <col min="13030" max="13242" width="9.44140625" style="115"/>
    <col min="13243" max="13243" width="44.44140625" style="115" customWidth="1"/>
    <col min="13244" max="13267" width="9.44140625" style="115" customWidth="1"/>
    <col min="13268" max="13268" width="0.44140625" style="115" customWidth="1"/>
    <col min="13269" max="13278" width="9.44140625" style="115" customWidth="1"/>
    <col min="13279" max="13284" width="11.44140625" style="115" customWidth="1"/>
    <col min="13285" max="13285" width="10.44140625" style="115" bestFit="1" customWidth="1"/>
    <col min="13286" max="13498" width="9.44140625" style="115"/>
    <col min="13499" max="13499" width="44.44140625" style="115" customWidth="1"/>
    <col min="13500" max="13523" width="9.44140625" style="115" customWidth="1"/>
    <col min="13524" max="13524" width="0.44140625" style="115" customWidth="1"/>
    <col min="13525" max="13534" width="9.44140625" style="115" customWidth="1"/>
    <col min="13535" max="13540" width="11.44140625" style="115" customWidth="1"/>
    <col min="13541" max="13541" width="10.44140625" style="115" bestFit="1" customWidth="1"/>
    <col min="13542" max="13754" width="9.44140625" style="115"/>
    <col min="13755" max="13755" width="44.44140625" style="115" customWidth="1"/>
    <col min="13756" max="13779" width="9.44140625" style="115" customWidth="1"/>
    <col min="13780" max="13780" width="0.44140625" style="115" customWidth="1"/>
    <col min="13781" max="13790" width="9.44140625" style="115" customWidth="1"/>
    <col min="13791" max="13796" width="11.44140625" style="115" customWidth="1"/>
    <col min="13797" max="13797" width="10.44140625" style="115" bestFit="1" customWidth="1"/>
    <col min="13798" max="14010" width="9.44140625" style="115"/>
    <col min="14011" max="14011" width="44.44140625" style="115" customWidth="1"/>
    <col min="14012" max="14035" width="9.44140625" style="115" customWidth="1"/>
    <col min="14036" max="14036" width="0.44140625" style="115" customWidth="1"/>
    <col min="14037" max="14046" width="9.44140625" style="115" customWidth="1"/>
    <col min="14047" max="14052" width="11.44140625" style="115" customWidth="1"/>
    <col min="14053" max="14053" width="10.44140625" style="115" bestFit="1" customWidth="1"/>
    <col min="14054" max="14266" width="9.44140625" style="115"/>
    <col min="14267" max="14267" width="44.44140625" style="115" customWidth="1"/>
    <col min="14268" max="14291" width="9.44140625" style="115" customWidth="1"/>
    <col min="14292" max="14292" width="0.44140625" style="115" customWidth="1"/>
    <col min="14293" max="14302" width="9.44140625" style="115" customWidth="1"/>
    <col min="14303" max="14308" width="11.44140625" style="115" customWidth="1"/>
    <col min="14309" max="14309" width="10.44140625" style="115" bestFit="1" customWidth="1"/>
    <col min="14310" max="14522" width="9.44140625" style="115"/>
    <col min="14523" max="14523" width="44.44140625" style="115" customWidth="1"/>
    <col min="14524" max="14547" width="9.44140625" style="115" customWidth="1"/>
    <col min="14548" max="14548" width="0.44140625" style="115" customWidth="1"/>
    <col min="14549" max="14558" width="9.44140625" style="115" customWidth="1"/>
    <col min="14559" max="14564" width="11.44140625" style="115" customWidth="1"/>
    <col min="14565" max="14565" width="10.44140625" style="115" bestFit="1" customWidth="1"/>
    <col min="14566" max="14778" width="9.44140625" style="115"/>
    <col min="14779" max="14779" width="44.44140625" style="115" customWidth="1"/>
    <col min="14780" max="14803" width="9.44140625" style="115" customWidth="1"/>
    <col min="14804" max="14804" width="0.44140625" style="115" customWidth="1"/>
    <col min="14805" max="14814" width="9.44140625" style="115" customWidth="1"/>
    <col min="14815" max="14820" width="11.44140625" style="115" customWidth="1"/>
    <col min="14821" max="14821" width="10.44140625" style="115" bestFit="1" customWidth="1"/>
    <col min="14822" max="15034" width="9.44140625" style="115"/>
    <col min="15035" max="15035" width="44.44140625" style="115" customWidth="1"/>
    <col min="15036" max="15059" width="9.44140625" style="115" customWidth="1"/>
    <col min="15060" max="15060" width="0.44140625" style="115" customWidth="1"/>
    <col min="15061" max="15070" width="9.44140625" style="115" customWidth="1"/>
    <col min="15071" max="15076" width="11.44140625" style="115" customWidth="1"/>
    <col min="15077" max="15077" width="10.44140625" style="115" bestFit="1" customWidth="1"/>
    <col min="15078" max="15290" width="9.44140625" style="115"/>
    <col min="15291" max="15291" width="44.44140625" style="115" customWidth="1"/>
    <col min="15292" max="15315" width="9.44140625" style="115" customWidth="1"/>
    <col min="15316" max="15316" width="0.44140625" style="115" customWidth="1"/>
    <col min="15317" max="15326" width="9.44140625" style="115" customWidth="1"/>
    <col min="15327" max="15332" width="11.44140625" style="115" customWidth="1"/>
    <col min="15333" max="15333" width="10.44140625" style="115" bestFit="1" customWidth="1"/>
    <col min="15334" max="15546" width="9.44140625" style="115"/>
    <col min="15547" max="15547" width="44.44140625" style="115" customWidth="1"/>
    <col min="15548" max="15571" width="9.44140625" style="115" customWidth="1"/>
    <col min="15572" max="15572" width="0.44140625" style="115" customWidth="1"/>
    <col min="15573" max="15582" width="9.44140625" style="115" customWidth="1"/>
    <col min="15583" max="15588" width="11.44140625" style="115" customWidth="1"/>
    <col min="15589" max="15589" width="10.44140625" style="115" bestFit="1" customWidth="1"/>
    <col min="15590" max="15802" width="9.44140625" style="115"/>
    <col min="15803" max="15803" width="44.44140625" style="115" customWidth="1"/>
    <col min="15804" max="15827" width="9.44140625" style="115" customWidth="1"/>
    <col min="15828" max="15828" width="0.44140625" style="115" customWidth="1"/>
    <col min="15829" max="15838" width="9.44140625" style="115" customWidth="1"/>
    <col min="15839" max="15844" width="11.44140625" style="115" customWidth="1"/>
    <col min="15845" max="15845" width="10.44140625" style="115" bestFit="1" customWidth="1"/>
    <col min="15846" max="16058" width="9.44140625" style="115"/>
    <col min="16059" max="16059" width="44.44140625" style="115" customWidth="1"/>
    <col min="16060" max="16083" width="9.44140625" style="115" customWidth="1"/>
    <col min="16084" max="16084" width="0.44140625" style="115" customWidth="1"/>
    <col min="16085" max="16094" width="9.44140625" style="115" customWidth="1"/>
    <col min="16095" max="16100" width="11.44140625" style="115" customWidth="1"/>
    <col min="16101" max="16101" width="10.44140625" style="115" bestFit="1" customWidth="1"/>
    <col min="16102" max="16384" width="9.44140625" style="115"/>
  </cols>
  <sheetData>
    <row r="1" spans="1:171" s="167" customFormat="1" ht="18" x14ac:dyDescent="0.35">
      <c r="A1" s="166" t="s">
        <v>117</v>
      </c>
      <c r="B1" s="393" t="s">
        <v>98</v>
      </c>
      <c r="C1" s="388" t="s">
        <v>177</v>
      </c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389"/>
      <c r="AX1" s="389"/>
      <c r="AY1" s="389"/>
      <c r="AZ1" s="389"/>
      <c r="BA1" s="389"/>
      <c r="BB1" s="389"/>
      <c r="BC1" s="389"/>
      <c r="BD1" s="389"/>
      <c r="BE1" s="389"/>
      <c r="BF1" s="389"/>
      <c r="BG1" s="389"/>
      <c r="BH1" s="389"/>
      <c r="BI1" s="389"/>
      <c r="BJ1" s="389"/>
      <c r="BK1" s="389"/>
      <c r="BL1" s="389"/>
      <c r="BM1" s="389"/>
      <c r="BN1" s="389"/>
      <c r="BO1" s="389"/>
      <c r="BP1" s="389"/>
      <c r="BQ1" s="389"/>
      <c r="BR1" s="389"/>
      <c r="BS1" s="389"/>
      <c r="BT1" s="389"/>
      <c r="BU1" s="389"/>
      <c r="BV1" s="389"/>
      <c r="BW1" s="389"/>
      <c r="BX1" s="389"/>
      <c r="BY1" s="389"/>
      <c r="BZ1" s="389"/>
      <c r="CA1" s="389"/>
      <c r="CB1" s="389"/>
      <c r="CC1" s="389"/>
      <c r="CD1" s="389"/>
      <c r="CE1" s="389"/>
      <c r="CF1" s="389"/>
      <c r="CG1" s="389"/>
      <c r="CH1" s="389"/>
      <c r="CI1" s="389"/>
      <c r="CJ1" s="389"/>
      <c r="CK1" s="389"/>
      <c r="CL1" s="389"/>
      <c r="CM1" s="389"/>
      <c r="CN1" s="389"/>
      <c r="CO1" s="389"/>
      <c r="CP1" s="389"/>
      <c r="CQ1" s="389"/>
      <c r="CR1" s="390"/>
    </row>
    <row r="2" spans="1:171" s="168" customFormat="1" ht="18" x14ac:dyDescent="0.35">
      <c r="A2" s="391" t="s">
        <v>102</v>
      </c>
      <c r="B2" s="394"/>
      <c r="C2" s="388" t="s">
        <v>158</v>
      </c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389"/>
      <c r="AY2" s="389"/>
      <c r="AZ2" s="389"/>
      <c r="BA2" s="389"/>
      <c r="BB2" s="389"/>
      <c r="BC2" s="389"/>
      <c r="BD2" s="389"/>
      <c r="BE2" s="389"/>
      <c r="BF2" s="389"/>
      <c r="BG2" s="389"/>
      <c r="BH2" s="389"/>
      <c r="BI2" s="389"/>
      <c r="BJ2" s="389"/>
      <c r="BK2" s="389"/>
      <c r="BL2" s="389"/>
      <c r="BM2" s="389"/>
      <c r="BN2" s="389"/>
      <c r="BO2" s="389"/>
      <c r="BP2" s="389"/>
      <c r="BQ2" s="389"/>
      <c r="BR2" s="389"/>
      <c r="BS2" s="389"/>
      <c r="BT2" s="389"/>
      <c r="BU2" s="389"/>
      <c r="BV2" s="389"/>
      <c r="BW2" s="389"/>
      <c r="BX2" s="389"/>
      <c r="BY2" s="389"/>
      <c r="BZ2" s="389"/>
      <c r="CA2" s="389"/>
      <c r="CB2" s="389"/>
      <c r="CC2" s="389"/>
      <c r="CD2" s="389"/>
      <c r="CE2" s="389"/>
      <c r="CF2" s="389"/>
      <c r="CG2" s="389"/>
      <c r="CH2" s="389"/>
      <c r="CI2" s="389"/>
      <c r="CJ2" s="389"/>
      <c r="CK2" s="389"/>
      <c r="CL2" s="389"/>
      <c r="CM2" s="389"/>
      <c r="CN2" s="389"/>
      <c r="CO2" s="389"/>
      <c r="CP2" s="389"/>
      <c r="CQ2" s="389"/>
      <c r="CR2" s="390"/>
    </row>
    <row r="3" spans="1:171" ht="20.25" customHeight="1" x14ac:dyDescent="0.3">
      <c r="A3" s="392"/>
      <c r="B3" s="395"/>
      <c r="C3" s="396" t="s">
        <v>149</v>
      </c>
      <c r="D3" s="397"/>
      <c r="E3" s="397"/>
      <c r="F3" s="397"/>
      <c r="G3" s="397"/>
      <c r="H3" s="397"/>
      <c r="I3" s="397"/>
      <c r="J3" s="397"/>
      <c r="K3" s="397"/>
      <c r="L3" s="398"/>
      <c r="M3" s="330" t="s">
        <v>131</v>
      </c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1"/>
      <c r="CM3" s="331"/>
      <c r="CN3" s="331"/>
      <c r="CO3" s="331"/>
      <c r="CP3" s="331"/>
      <c r="CQ3" s="331"/>
      <c r="CR3" s="332"/>
    </row>
    <row r="4" spans="1:171" ht="20.25" customHeight="1" x14ac:dyDescent="0.3">
      <c r="A4" s="169"/>
      <c r="B4" s="170"/>
      <c r="C4" s="399"/>
      <c r="D4" s="400"/>
      <c r="E4" s="400"/>
      <c r="F4" s="400"/>
      <c r="G4" s="400"/>
      <c r="H4" s="400"/>
      <c r="I4" s="400"/>
      <c r="J4" s="400"/>
      <c r="K4" s="400"/>
      <c r="L4" s="401"/>
      <c r="M4" s="340">
        <v>2016</v>
      </c>
      <c r="N4" s="340"/>
      <c r="O4" s="340"/>
      <c r="P4" s="340"/>
      <c r="Q4" s="290"/>
      <c r="R4" s="290"/>
      <c r="S4" s="290"/>
      <c r="T4" s="290"/>
      <c r="U4" s="290"/>
      <c r="V4" s="290"/>
      <c r="W4" s="290"/>
      <c r="X4" s="290"/>
      <c r="Y4" s="340">
        <v>2017</v>
      </c>
      <c r="Z4" s="340"/>
      <c r="AA4" s="340"/>
      <c r="AB4" s="340"/>
      <c r="AC4" s="290"/>
      <c r="AD4" s="290"/>
      <c r="AE4" s="290"/>
      <c r="AF4" s="290"/>
      <c r="AG4" s="290"/>
      <c r="AH4" s="290"/>
      <c r="AI4" s="290"/>
      <c r="AJ4" s="290"/>
      <c r="AK4" s="324">
        <v>2018</v>
      </c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6"/>
      <c r="AW4" s="385">
        <v>2019</v>
      </c>
      <c r="AX4" s="386"/>
      <c r="AY4" s="386"/>
      <c r="AZ4" s="386"/>
      <c r="BA4" s="386"/>
      <c r="BB4" s="386"/>
      <c r="BC4" s="386"/>
      <c r="BD4" s="386"/>
      <c r="BE4" s="386"/>
      <c r="BF4" s="386"/>
      <c r="BG4" s="386"/>
      <c r="BH4" s="387"/>
      <c r="BI4" s="385">
        <v>2020</v>
      </c>
      <c r="BJ4" s="386"/>
      <c r="BK4" s="386"/>
      <c r="BL4" s="386"/>
      <c r="BM4" s="386"/>
      <c r="BN4" s="386"/>
      <c r="BO4" s="386"/>
      <c r="BP4" s="386"/>
      <c r="BQ4" s="386"/>
      <c r="BR4" s="386"/>
      <c r="BS4" s="386"/>
      <c r="BT4" s="387"/>
      <c r="BU4" s="385">
        <v>2021</v>
      </c>
      <c r="BV4" s="386"/>
      <c r="BW4" s="386"/>
      <c r="BX4" s="386"/>
      <c r="BY4" s="386"/>
      <c r="BZ4" s="386"/>
      <c r="CA4" s="386"/>
      <c r="CB4" s="386"/>
      <c r="CC4" s="386"/>
      <c r="CD4" s="386"/>
      <c r="CE4" s="386"/>
      <c r="CF4" s="387"/>
      <c r="CG4" s="385">
        <v>2022</v>
      </c>
      <c r="CH4" s="386"/>
      <c r="CI4" s="386"/>
      <c r="CJ4" s="386"/>
      <c r="CK4" s="386"/>
      <c r="CL4" s="386"/>
      <c r="CM4" s="386"/>
      <c r="CN4" s="386"/>
      <c r="CO4" s="386"/>
      <c r="CP4" s="386"/>
      <c r="CQ4" s="386"/>
      <c r="CR4" s="387"/>
    </row>
    <row r="5" spans="1:171" s="128" customFormat="1" ht="15" customHeight="1" x14ac:dyDescent="0.3">
      <c r="A5" s="169"/>
      <c r="B5" s="171"/>
      <c r="C5" s="135">
        <v>2013</v>
      </c>
      <c r="D5" s="135">
        <v>2014</v>
      </c>
      <c r="E5" s="135">
        <v>2015</v>
      </c>
      <c r="F5" s="135">
        <v>2016</v>
      </c>
      <c r="G5" s="128">
        <v>2017</v>
      </c>
      <c r="H5" s="128">
        <v>2018</v>
      </c>
      <c r="I5" s="128">
        <v>2019</v>
      </c>
      <c r="J5" s="128">
        <v>2020</v>
      </c>
      <c r="K5" s="128">
        <v>2021</v>
      </c>
      <c r="L5" s="216">
        <v>2022</v>
      </c>
      <c r="M5" s="135" t="s">
        <v>3</v>
      </c>
      <c r="N5" s="135" t="s">
        <v>4</v>
      </c>
      <c r="O5" s="135" t="s">
        <v>5</v>
      </c>
      <c r="P5" s="135" t="s">
        <v>6</v>
      </c>
      <c r="Q5" s="136" t="s">
        <v>7</v>
      </c>
      <c r="R5" s="136" t="s">
        <v>159</v>
      </c>
      <c r="S5" s="136" t="s">
        <v>160</v>
      </c>
      <c r="T5" s="136" t="s">
        <v>161</v>
      </c>
      <c r="U5" s="136" t="s">
        <v>162</v>
      </c>
      <c r="V5" s="136" t="s">
        <v>163</v>
      </c>
      <c r="W5" s="136" t="s">
        <v>164</v>
      </c>
      <c r="X5" s="136" t="s">
        <v>165</v>
      </c>
      <c r="Y5" s="135" t="s">
        <v>3</v>
      </c>
      <c r="Z5" s="135" t="s">
        <v>4</v>
      </c>
      <c r="AA5" s="135" t="s">
        <v>5</v>
      </c>
      <c r="AB5" s="135" t="s">
        <v>6</v>
      </c>
      <c r="AC5" s="136" t="s">
        <v>7</v>
      </c>
      <c r="AD5" s="136" t="s">
        <v>159</v>
      </c>
      <c r="AE5" s="136" t="s">
        <v>160</v>
      </c>
      <c r="AF5" s="136" t="s">
        <v>161</v>
      </c>
      <c r="AG5" s="136" t="s">
        <v>162</v>
      </c>
      <c r="AH5" s="136" t="s">
        <v>163</v>
      </c>
      <c r="AI5" s="136" t="s">
        <v>164</v>
      </c>
      <c r="AJ5" s="136" t="s">
        <v>165</v>
      </c>
      <c r="AK5" s="135" t="s">
        <v>3</v>
      </c>
      <c r="AL5" s="135" t="s">
        <v>4</v>
      </c>
      <c r="AM5" s="135" t="s">
        <v>5</v>
      </c>
      <c r="AN5" s="135" t="s">
        <v>6</v>
      </c>
      <c r="AO5" s="136" t="s">
        <v>7</v>
      </c>
      <c r="AP5" s="136" t="s">
        <v>159</v>
      </c>
      <c r="AQ5" s="136" t="s">
        <v>160</v>
      </c>
      <c r="AR5" s="136" t="s">
        <v>161</v>
      </c>
      <c r="AS5" s="136" t="s">
        <v>162</v>
      </c>
      <c r="AT5" s="136" t="s">
        <v>163</v>
      </c>
      <c r="AU5" s="136" t="s">
        <v>164</v>
      </c>
      <c r="AV5" s="136" t="s">
        <v>165</v>
      </c>
      <c r="AW5" s="135" t="s">
        <v>3</v>
      </c>
      <c r="AX5" s="135" t="s">
        <v>4</v>
      </c>
      <c r="AY5" s="135" t="s">
        <v>5</v>
      </c>
      <c r="AZ5" s="135" t="s">
        <v>6</v>
      </c>
      <c r="BA5" s="136" t="s">
        <v>7</v>
      </c>
      <c r="BB5" s="136" t="s">
        <v>159</v>
      </c>
      <c r="BC5" s="136" t="s">
        <v>160</v>
      </c>
      <c r="BD5" s="136" t="s">
        <v>161</v>
      </c>
      <c r="BE5" s="136" t="s">
        <v>162</v>
      </c>
      <c r="BF5" s="136" t="s">
        <v>163</v>
      </c>
      <c r="BG5" s="136" t="s">
        <v>164</v>
      </c>
      <c r="BH5" s="136" t="s">
        <v>165</v>
      </c>
      <c r="BI5" s="135" t="s">
        <v>3</v>
      </c>
      <c r="BJ5" s="135" t="s">
        <v>4</v>
      </c>
      <c r="BK5" s="135" t="s">
        <v>5</v>
      </c>
      <c r="BL5" s="135" t="s">
        <v>6</v>
      </c>
      <c r="BM5" s="136" t="s">
        <v>7</v>
      </c>
      <c r="BN5" s="136" t="s">
        <v>159</v>
      </c>
      <c r="BO5" s="136" t="s">
        <v>160</v>
      </c>
      <c r="BP5" s="136" t="s">
        <v>161</v>
      </c>
      <c r="BQ5" s="136" t="s">
        <v>162</v>
      </c>
      <c r="BR5" s="136" t="s">
        <v>163</v>
      </c>
      <c r="BS5" s="136" t="s">
        <v>164</v>
      </c>
      <c r="BT5" s="136" t="s">
        <v>165</v>
      </c>
      <c r="BU5" s="135" t="s">
        <v>3</v>
      </c>
      <c r="BV5" s="135" t="s">
        <v>4</v>
      </c>
      <c r="BW5" s="135" t="s">
        <v>5</v>
      </c>
      <c r="BX5" s="135" t="s">
        <v>6</v>
      </c>
      <c r="BY5" s="136" t="s">
        <v>7</v>
      </c>
      <c r="BZ5" s="136" t="s">
        <v>159</v>
      </c>
      <c r="CA5" s="136" t="s">
        <v>160</v>
      </c>
      <c r="CB5" s="136" t="s">
        <v>161</v>
      </c>
      <c r="CC5" s="136" t="s">
        <v>162</v>
      </c>
      <c r="CD5" s="136" t="s">
        <v>163</v>
      </c>
      <c r="CE5" s="136" t="s">
        <v>164</v>
      </c>
      <c r="CF5" s="136" t="s">
        <v>165</v>
      </c>
      <c r="CG5" s="214" t="s">
        <v>3</v>
      </c>
      <c r="CH5" s="214" t="s">
        <v>4</v>
      </c>
      <c r="CI5" s="214" t="s">
        <v>5</v>
      </c>
      <c r="CJ5" s="214" t="s">
        <v>6</v>
      </c>
      <c r="CK5" s="214" t="s">
        <v>7</v>
      </c>
      <c r="CL5" s="214" t="s">
        <v>159</v>
      </c>
      <c r="CM5" s="214" t="s">
        <v>160</v>
      </c>
      <c r="CN5" s="214" t="s">
        <v>161</v>
      </c>
      <c r="CO5" s="214" t="s">
        <v>162</v>
      </c>
      <c r="CP5" s="214" t="s">
        <v>163</v>
      </c>
      <c r="CQ5" s="214" t="s">
        <v>164</v>
      </c>
      <c r="CR5" s="214" t="s">
        <v>165</v>
      </c>
    </row>
    <row r="6" spans="1:171" s="128" customFormat="1" ht="16.5" customHeight="1" x14ac:dyDescent="0.3">
      <c r="A6" s="104">
        <v>0</v>
      </c>
      <c r="B6" s="172" t="s">
        <v>103</v>
      </c>
      <c r="C6" s="173">
        <v>1630.8764999999999</v>
      </c>
      <c r="D6" s="173">
        <v>3577.6600899999999</v>
      </c>
      <c r="E6" s="173">
        <v>6273.3711598000009</v>
      </c>
      <c r="F6" s="173">
        <v>3720.0615000000003</v>
      </c>
      <c r="G6" s="103">
        <v>4609.8707400000003</v>
      </c>
      <c r="H6" s="103">
        <v>4706.2260999999999</v>
      </c>
      <c r="I6" s="103">
        <v>10165.168849999998</v>
      </c>
      <c r="J6" s="103">
        <v>6644.6087499999994</v>
      </c>
      <c r="K6" s="103">
        <f t="shared" ref="K6:K15" si="0">SUM(BU6:CF6)</f>
        <v>3537.1779999999999</v>
      </c>
      <c r="L6" s="202">
        <f>SUM(CG6:CR6)</f>
        <v>5744.2012699999996</v>
      </c>
      <c r="M6" s="105">
        <v>341.315</v>
      </c>
      <c r="N6" s="105">
        <v>40.096899999999998</v>
      </c>
      <c r="O6" s="105">
        <v>208.036</v>
      </c>
      <c r="P6" s="105">
        <v>1.6000000000000003</v>
      </c>
      <c r="Q6" s="105">
        <v>148.48699999999999</v>
      </c>
      <c r="R6" s="105">
        <v>347.34299999999996</v>
      </c>
      <c r="S6" s="105">
        <v>836.88200000000006</v>
      </c>
      <c r="T6" s="105">
        <v>11.175000000000001</v>
      </c>
      <c r="U6" s="105">
        <v>681.47659999999996</v>
      </c>
      <c r="V6" s="105">
        <v>199.61580000000001</v>
      </c>
      <c r="W6" s="105">
        <v>904.03420000000006</v>
      </c>
      <c r="X6" s="105">
        <v>0</v>
      </c>
      <c r="Y6" s="103">
        <v>196.0103</v>
      </c>
      <c r="Z6" s="103">
        <v>279.1275</v>
      </c>
      <c r="AA6" s="103">
        <v>217.10300000000001</v>
      </c>
      <c r="AB6" s="103">
        <v>476.32600000000002</v>
      </c>
      <c r="AC6" s="103">
        <v>297.45520000000005</v>
      </c>
      <c r="AD6" s="103">
        <v>322.99874</v>
      </c>
      <c r="AE6" s="103">
        <v>823.33200000000022</v>
      </c>
      <c r="AF6" s="103">
        <v>39.545999999999999</v>
      </c>
      <c r="AG6" s="103">
        <v>1008.8100000000002</v>
      </c>
      <c r="AH6" s="103">
        <v>421.80400000000003</v>
      </c>
      <c r="AI6" s="103">
        <v>527.35799999999995</v>
      </c>
      <c r="AJ6" s="174">
        <v>0</v>
      </c>
      <c r="AK6" s="175">
        <v>168.05700000000002</v>
      </c>
      <c r="AL6" s="175">
        <v>712.94399999999996</v>
      </c>
      <c r="AM6" s="175">
        <v>374.9</v>
      </c>
      <c r="AN6" s="175">
        <v>313.904</v>
      </c>
      <c r="AO6" s="175">
        <v>523.22700000000009</v>
      </c>
      <c r="AP6" s="175">
        <v>241.745</v>
      </c>
      <c r="AQ6" s="107">
        <v>442.358</v>
      </c>
      <c r="AR6" s="107">
        <v>747.34780000000001</v>
      </c>
      <c r="AS6" s="107">
        <v>652.95600000000013</v>
      </c>
      <c r="AT6" s="107">
        <v>215.75049999999999</v>
      </c>
      <c r="AU6" s="107">
        <v>83.502799999999993</v>
      </c>
      <c r="AV6" s="107">
        <v>229.53399999999999</v>
      </c>
      <c r="AW6" s="103">
        <v>902.07099999999991</v>
      </c>
      <c r="AX6" s="103">
        <v>600.98470000000009</v>
      </c>
      <c r="AY6" s="105">
        <v>376.59049999999996</v>
      </c>
      <c r="AZ6" s="105">
        <v>1008.3908</v>
      </c>
      <c r="BA6" s="105">
        <v>981.76100000000008</v>
      </c>
      <c r="BB6" s="105">
        <v>1524.1639999999998</v>
      </c>
      <c r="BC6" s="105">
        <v>692.26700000000017</v>
      </c>
      <c r="BD6" s="105">
        <v>1246.5649999999998</v>
      </c>
      <c r="BE6" s="105">
        <v>914.63085000000001</v>
      </c>
      <c r="BF6" s="105">
        <v>362.30900000000003</v>
      </c>
      <c r="BG6" s="105">
        <v>776.70600000000002</v>
      </c>
      <c r="BH6" s="105">
        <v>778.72899999999993</v>
      </c>
      <c r="BI6" s="105">
        <v>2505.0587500000001</v>
      </c>
      <c r="BJ6" s="105">
        <v>840.90200000000004</v>
      </c>
      <c r="BK6" s="105">
        <v>80.03</v>
      </c>
      <c r="BL6" s="105">
        <v>409.29500000000002</v>
      </c>
      <c r="BM6" s="105">
        <v>269.89999999999998</v>
      </c>
      <c r="BN6" s="105">
        <v>914.27499999999998</v>
      </c>
      <c r="BO6" s="105">
        <v>350.75700000000001</v>
      </c>
      <c r="BP6" s="105">
        <v>223.10900000000001</v>
      </c>
      <c r="BQ6" s="105">
        <v>419.53399999999999</v>
      </c>
      <c r="BR6" s="105">
        <v>0</v>
      </c>
      <c r="BS6" s="105">
        <v>522.548</v>
      </c>
      <c r="BT6" s="105">
        <v>109.2</v>
      </c>
      <c r="BU6" s="102">
        <v>380.798</v>
      </c>
      <c r="BV6" s="102">
        <v>0</v>
      </c>
      <c r="BW6" s="102">
        <v>355.63400000000001</v>
      </c>
      <c r="BX6" s="102">
        <v>137.417</v>
      </c>
      <c r="BY6" s="102">
        <v>0</v>
      </c>
      <c r="BZ6" s="102">
        <v>556.83899999999994</v>
      </c>
      <c r="CA6" s="102">
        <v>127.288</v>
      </c>
      <c r="CB6" s="102">
        <v>592.67899999999997</v>
      </c>
      <c r="CC6" s="102">
        <v>136.38</v>
      </c>
      <c r="CD6" s="102">
        <v>604.62599999999998</v>
      </c>
      <c r="CE6" s="102">
        <v>0</v>
      </c>
      <c r="CF6" s="102">
        <v>645.51700000000005</v>
      </c>
      <c r="CG6" s="3">
        <v>840.88800000000003</v>
      </c>
      <c r="CH6" s="3">
        <v>128.01900000000001</v>
      </c>
      <c r="CI6" s="3">
        <v>953.61799999999994</v>
      </c>
      <c r="CJ6" s="3">
        <v>328.56527000000006</v>
      </c>
      <c r="CK6" s="3">
        <v>674.40200000000004</v>
      </c>
      <c r="CL6" s="3">
        <v>115.806</v>
      </c>
      <c r="CM6" s="89">
        <v>0</v>
      </c>
      <c r="CN6" s="89">
        <v>0</v>
      </c>
      <c r="CO6" s="89">
        <v>0</v>
      </c>
      <c r="CP6" s="250">
        <v>1194.4309999999998</v>
      </c>
      <c r="CQ6" s="250">
        <v>1079.509</v>
      </c>
      <c r="CR6" s="250">
        <v>428.96300000000002</v>
      </c>
    </row>
    <row r="7" spans="1:171" s="136" customFormat="1" x14ac:dyDescent="0.3">
      <c r="A7" s="176">
        <v>1</v>
      </c>
      <c r="B7" s="177" t="s">
        <v>104</v>
      </c>
      <c r="C7" s="173">
        <v>38.580000000000005</v>
      </c>
      <c r="D7" s="173">
        <v>39.58</v>
      </c>
      <c r="E7" s="173">
        <v>24.231000000000002</v>
      </c>
      <c r="F7" s="173">
        <v>38.012</v>
      </c>
      <c r="G7" s="174">
        <v>0</v>
      </c>
      <c r="H7" s="174">
        <v>7.1319999999999988</v>
      </c>
      <c r="I7" s="174">
        <v>45.37700000000001</v>
      </c>
      <c r="J7" s="174">
        <v>30.835000000000001</v>
      </c>
      <c r="K7" s="103">
        <f t="shared" si="0"/>
        <v>0</v>
      </c>
      <c r="L7" s="202">
        <f t="shared" ref="L7:L15" si="1">SUM(CG7:CR7)</f>
        <v>0</v>
      </c>
      <c r="M7" s="178">
        <v>0</v>
      </c>
      <c r="N7" s="178">
        <v>0</v>
      </c>
      <c r="O7" s="178">
        <v>0</v>
      </c>
      <c r="P7" s="178">
        <v>0</v>
      </c>
      <c r="Q7" s="178">
        <v>0</v>
      </c>
      <c r="R7" s="178">
        <v>0</v>
      </c>
      <c r="S7" s="178">
        <v>0</v>
      </c>
      <c r="T7" s="178">
        <v>38</v>
      </c>
      <c r="U7" s="178">
        <v>0</v>
      </c>
      <c r="V7" s="178">
        <v>0</v>
      </c>
      <c r="W7" s="178">
        <v>0</v>
      </c>
      <c r="X7" s="178">
        <v>1.2E-2</v>
      </c>
      <c r="Y7" s="174">
        <v>0</v>
      </c>
      <c r="Z7" s="174">
        <v>0</v>
      </c>
      <c r="AA7" s="174">
        <v>0</v>
      </c>
      <c r="AB7" s="174">
        <v>0</v>
      </c>
      <c r="AC7" s="174">
        <v>0</v>
      </c>
      <c r="AD7" s="174">
        <v>0</v>
      </c>
      <c r="AE7" s="174">
        <v>0</v>
      </c>
      <c r="AF7" s="174">
        <v>0</v>
      </c>
      <c r="AG7" s="174">
        <v>0</v>
      </c>
      <c r="AH7" s="174">
        <v>0</v>
      </c>
      <c r="AI7" s="174">
        <v>0</v>
      </c>
      <c r="AJ7" s="174">
        <v>0</v>
      </c>
      <c r="AK7" s="179">
        <v>7.0319999999999991</v>
      </c>
      <c r="AL7" s="179">
        <v>0</v>
      </c>
      <c r="AM7" s="179">
        <v>0</v>
      </c>
      <c r="AN7" s="179">
        <v>0.1</v>
      </c>
      <c r="AO7" s="179">
        <v>0.1</v>
      </c>
      <c r="AP7" s="179">
        <v>0.1</v>
      </c>
      <c r="AQ7" s="179">
        <v>0.1</v>
      </c>
      <c r="AR7" s="179">
        <v>0.1</v>
      </c>
      <c r="AS7" s="179">
        <v>0.1</v>
      </c>
      <c r="AT7" s="179">
        <v>0.1</v>
      </c>
      <c r="AU7" s="179">
        <v>0.1</v>
      </c>
      <c r="AV7" s="179">
        <v>0.1</v>
      </c>
      <c r="AW7" s="117">
        <v>1.1820000000000002</v>
      </c>
      <c r="AX7" s="117">
        <v>43.605000000000004</v>
      </c>
      <c r="AY7" s="117">
        <v>0</v>
      </c>
      <c r="AZ7" s="117">
        <v>0</v>
      </c>
      <c r="BA7" s="117">
        <v>0.59</v>
      </c>
      <c r="BB7" s="117">
        <v>0</v>
      </c>
      <c r="BC7" s="117">
        <v>0</v>
      </c>
      <c r="BD7" s="117">
        <v>0</v>
      </c>
      <c r="BE7" s="117">
        <v>0</v>
      </c>
      <c r="BF7" s="117">
        <v>0</v>
      </c>
      <c r="BG7" s="117">
        <v>0</v>
      </c>
      <c r="BH7" s="117">
        <v>0</v>
      </c>
      <c r="BI7" s="117">
        <v>0</v>
      </c>
      <c r="BJ7" s="117">
        <v>0</v>
      </c>
      <c r="BK7" s="117">
        <v>0</v>
      </c>
      <c r="BL7" s="117">
        <v>0</v>
      </c>
      <c r="BM7" s="117">
        <v>0</v>
      </c>
      <c r="BN7" s="117">
        <v>12.478</v>
      </c>
      <c r="BO7" s="117">
        <v>0</v>
      </c>
      <c r="BP7" s="117">
        <v>18.088000000000001</v>
      </c>
      <c r="BQ7" s="117">
        <v>0.26900000000000002</v>
      </c>
      <c r="BR7" s="117">
        <v>0</v>
      </c>
      <c r="BS7" s="117">
        <v>0</v>
      </c>
      <c r="BT7" s="117">
        <v>0</v>
      </c>
      <c r="BU7" s="117">
        <v>0</v>
      </c>
      <c r="BV7" s="117">
        <v>0</v>
      </c>
      <c r="BW7" s="117">
        <v>0</v>
      </c>
      <c r="BX7" s="117">
        <v>0</v>
      </c>
      <c r="BY7" s="117">
        <v>0</v>
      </c>
      <c r="BZ7" s="117">
        <v>0</v>
      </c>
      <c r="CA7" s="117">
        <v>0</v>
      </c>
      <c r="CB7" s="117">
        <v>0</v>
      </c>
      <c r="CC7" s="117">
        <v>0</v>
      </c>
      <c r="CD7" s="117">
        <v>0</v>
      </c>
      <c r="CE7" s="117">
        <v>0</v>
      </c>
      <c r="CF7" s="117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</row>
    <row r="8" spans="1:171" s="168" customFormat="1" x14ac:dyDescent="0.3">
      <c r="A8" s="104">
        <v>2</v>
      </c>
      <c r="B8" s="172" t="s">
        <v>105</v>
      </c>
      <c r="C8" s="173">
        <v>212.33500000000001</v>
      </c>
      <c r="D8" s="173">
        <v>1133.0550000000001</v>
      </c>
      <c r="E8" s="173">
        <v>134.643</v>
      </c>
      <c r="F8" s="173">
        <v>1431.8714499999999</v>
      </c>
      <c r="G8" s="103">
        <v>6445.6396000000004</v>
      </c>
      <c r="H8" s="103">
        <v>1038.6179999999999</v>
      </c>
      <c r="I8" s="103">
        <v>383.57700000000006</v>
      </c>
      <c r="J8" s="103">
        <v>413.72199999999998</v>
      </c>
      <c r="K8" s="103">
        <f t="shared" si="0"/>
        <v>2155.0199999999995</v>
      </c>
      <c r="L8" s="202">
        <f t="shared" si="1"/>
        <v>506.73500000000001</v>
      </c>
      <c r="M8" s="105">
        <v>0</v>
      </c>
      <c r="N8" s="105">
        <v>0.13975000000000001</v>
      </c>
      <c r="O8" s="105">
        <v>0</v>
      </c>
      <c r="P8" s="105">
        <v>64.153999999999996</v>
      </c>
      <c r="Q8" s="105">
        <v>73.254999999999995</v>
      </c>
      <c r="R8" s="105">
        <v>26.958199999999998</v>
      </c>
      <c r="S8" s="105">
        <v>17.935749999999999</v>
      </c>
      <c r="T8" s="105">
        <v>272.84099999999989</v>
      </c>
      <c r="U8" s="105">
        <v>231.684</v>
      </c>
      <c r="V8" s="105">
        <v>273.721</v>
      </c>
      <c r="W8" s="105">
        <v>365.63574999999997</v>
      </c>
      <c r="X8" s="105">
        <v>105.54700000000001</v>
      </c>
      <c r="Y8" s="103">
        <v>1.226</v>
      </c>
      <c r="Z8" s="103">
        <v>311.78000000000003</v>
      </c>
      <c r="AA8" s="103">
        <v>3801.2740000000003</v>
      </c>
      <c r="AB8" s="103">
        <v>159.49099999999999</v>
      </c>
      <c r="AC8" s="103">
        <v>600.22800000000007</v>
      </c>
      <c r="AD8" s="103">
        <v>146.97949999999992</v>
      </c>
      <c r="AE8" s="103">
        <v>236.27849999999998</v>
      </c>
      <c r="AF8" s="103">
        <v>30.947200000000006</v>
      </c>
      <c r="AG8" s="103">
        <v>351.45760000000001</v>
      </c>
      <c r="AH8" s="103">
        <v>474.1694</v>
      </c>
      <c r="AI8" s="103">
        <v>331.80839999999995</v>
      </c>
      <c r="AJ8" s="174">
        <v>0</v>
      </c>
      <c r="AK8" s="101">
        <v>265.83699999999999</v>
      </c>
      <c r="AL8" s="101">
        <v>275.53500000000003</v>
      </c>
      <c r="AM8" s="101">
        <v>0</v>
      </c>
      <c r="AN8" s="101">
        <v>133.13999999999999</v>
      </c>
      <c r="AO8" s="101">
        <v>318.58100000000002</v>
      </c>
      <c r="AP8" s="101">
        <v>2.3580000000000001</v>
      </c>
      <c r="AQ8" s="101">
        <v>0</v>
      </c>
      <c r="AR8" s="101">
        <v>27.047000000000001</v>
      </c>
      <c r="AS8" s="101">
        <v>0</v>
      </c>
      <c r="AT8" s="101">
        <v>0.02</v>
      </c>
      <c r="AU8" s="101">
        <v>0</v>
      </c>
      <c r="AV8" s="101">
        <v>16.100000000000001</v>
      </c>
      <c r="AW8" s="111">
        <v>169.24</v>
      </c>
      <c r="AX8" s="111">
        <v>0.35</v>
      </c>
      <c r="AY8" s="111">
        <v>0</v>
      </c>
      <c r="AZ8" s="111">
        <v>0.28199999999999997</v>
      </c>
      <c r="BA8" s="111">
        <v>24.15</v>
      </c>
      <c r="BB8" s="111">
        <v>0.32499999999999996</v>
      </c>
      <c r="BC8" s="111">
        <v>0.35</v>
      </c>
      <c r="BD8" s="111">
        <v>17.55</v>
      </c>
      <c r="BE8" s="111">
        <v>0</v>
      </c>
      <c r="BF8" s="111">
        <v>33.25</v>
      </c>
      <c r="BG8" s="111">
        <v>124.64000000000003</v>
      </c>
      <c r="BH8" s="111">
        <v>13.44</v>
      </c>
      <c r="BI8" s="111">
        <v>185.64099999999999</v>
      </c>
      <c r="BJ8" s="111">
        <v>197.602</v>
      </c>
      <c r="BK8" s="111">
        <v>0</v>
      </c>
      <c r="BL8" s="111">
        <v>0</v>
      </c>
      <c r="BM8" s="111">
        <v>4.0000000000000001E-3</v>
      </c>
      <c r="BN8" s="111">
        <v>14.95</v>
      </c>
      <c r="BO8" s="111">
        <v>0</v>
      </c>
      <c r="BP8" s="111">
        <v>0</v>
      </c>
      <c r="BQ8" s="111">
        <v>0</v>
      </c>
      <c r="BR8" s="111">
        <v>15.525</v>
      </c>
      <c r="BS8" s="111">
        <v>0</v>
      </c>
      <c r="BT8" s="111">
        <v>0</v>
      </c>
      <c r="BU8" s="102">
        <v>51.008000000000003</v>
      </c>
      <c r="BV8" s="102">
        <v>180.77600000000001</v>
      </c>
      <c r="BW8" s="102">
        <v>0.20100000000000001</v>
      </c>
      <c r="BX8" s="102">
        <v>570.89499999999998</v>
      </c>
      <c r="BY8" s="102">
        <v>361.53899999999999</v>
      </c>
      <c r="BZ8" s="102">
        <v>488.55499999999995</v>
      </c>
      <c r="CA8" s="102">
        <v>0</v>
      </c>
      <c r="CB8" s="102">
        <v>264.221</v>
      </c>
      <c r="CC8" s="102">
        <v>237.82499999999999</v>
      </c>
      <c r="CD8" s="117">
        <v>0</v>
      </c>
      <c r="CE8" s="117">
        <v>0</v>
      </c>
      <c r="CF8" s="117">
        <v>0</v>
      </c>
      <c r="CG8" s="3">
        <v>14.85</v>
      </c>
      <c r="CH8" s="3">
        <v>0</v>
      </c>
      <c r="CI8" s="3">
        <v>0</v>
      </c>
      <c r="CJ8" s="3">
        <v>310.25700000000001</v>
      </c>
      <c r="CK8" s="3">
        <v>124.087</v>
      </c>
      <c r="CL8" s="89">
        <v>0</v>
      </c>
      <c r="CM8" s="89">
        <v>0</v>
      </c>
      <c r="CN8" s="89">
        <v>0</v>
      </c>
      <c r="CO8" s="89">
        <v>0</v>
      </c>
      <c r="CP8" s="201">
        <v>57.540999999999997</v>
      </c>
      <c r="CQ8" s="89">
        <v>0</v>
      </c>
      <c r="CR8" s="89">
        <v>0</v>
      </c>
    </row>
    <row r="9" spans="1:171" s="168" customFormat="1" x14ac:dyDescent="0.3">
      <c r="A9" s="104">
        <v>3</v>
      </c>
      <c r="B9" s="172" t="s">
        <v>106</v>
      </c>
      <c r="C9" s="173">
        <v>2245.83232</v>
      </c>
      <c r="D9" s="173">
        <v>932.06230000000005</v>
      </c>
      <c r="E9" s="173">
        <v>1285.4474</v>
      </c>
      <c r="F9" s="173">
        <v>1738.9998500000002</v>
      </c>
      <c r="G9" s="103">
        <v>1438.8023999999998</v>
      </c>
      <c r="H9" s="103">
        <v>1661.6631900000002</v>
      </c>
      <c r="I9" s="103">
        <v>1667.5453</v>
      </c>
      <c r="J9" s="103">
        <v>457.55585000000008</v>
      </c>
      <c r="K9" s="103">
        <f t="shared" si="0"/>
        <v>335.88850000000002</v>
      </c>
      <c r="L9" s="202">
        <f t="shared" si="1"/>
        <v>1475.8751999999997</v>
      </c>
      <c r="M9" s="105">
        <v>3.5842000000000001</v>
      </c>
      <c r="N9" s="105">
        <v>46.185699999999997</v>
      </c>
      <c r="O9" s="105">
        <v>17.997599999999998</v>
      </c>
      <c r="P9" s="105">
        <v>1.341</v>
      </c>
      <c r="Q9" s="105">
        <v>0</v>
      </c>
      <c r="R9" s="105">
        <v>20.925599999999999</v>
      </c>
      <c r="S9" s="105">
        <v>63.720399999999991</v>
      </c>
      <c r="T9" s="105">
        <v>17.22195</v>
      </c>
      <c r="U9" s="105">
        <v>2.4271999999999996</v>
      </c>
      <c r="V9" s="105">
        <v>0</v>
      </c>
      <c r="W9" s="105">
        <v>0.36</v>
      </c>
      <c r="X9" s="105">
        <v>1565.2362000000001</v>
      </c>
      <c r="Y9" s="103">
        <v>45.222399999999993</v>
      </c>
      <c r="Z9" s="103">
        <v>161.09219999999999</v>
      </c>
      <c r="AA9" s="103">
        <v>80.324999999999989</v>
      </c>
      <c r="AB9" s="103">
        <v>61.888599999999997</v>
      </c>
      <c r="AC9" s="103">
        <v>81.579599999999999</v>
      </c>
      <c r="AD9" s="103">
        <v>116.78580000000001</v>
      </c>
      <c r="AE9" s="103">
        <v>182.95440000000002</v>
      </c>
      <c r="AF9" s="103">
        <v>83.694800000000015</v>
      </c>
      <c r="AG9" s="103">
        <v>121.01855</v>
      </c>
      <c r="AH9" s="103">
        <v>136.14690000000002</v>
      </c>
      <c r="AI9" s="103">
        <v>184.3073</v>
      </c>
      <c r="AJ9" s="174">
        <v>183.78684999999999</v>
      </c>
      <c r="AK9" s="101">
        <v>153.00524000000001</v>
      </c>
      <c r="AL9" s="101">
        <v>141.57195000000002</v>
      </c>
      <c r="AM9" s="101">
        <v>176.14879999999999</v>
      </c>
      <c r="AN9" s="101">
        <v>85.280199999999994</v>
      </c>
      <c r="AO9" s="101">
        <v>59.740400000000001</v>
      </c>
      <c r="AP9" s="101">
        <v>128.98680000000002</v>
      </c>
      <c r="AQ9" s="101">
        <v>144.14100000000002</v>
      </c>
      <c r="AR9" s="101">
        <v>74.401799999999994</v>
      </c>
      <c r="AS9" s="101">
        <v>189.05000000000004</v>
      </c>
      <c r="AT9" s="101">
        <v>124.38440000000001</v>
      </c>
      <c r="AU9" s="101">
        <v>210.80440000000002</v>
      </c>
      <c r="AV9" s="101">
        <v>174.14820000000003</v>
      </c>
      <c r="AW9" s="111">
        <v>114.10915</v>
      </c>
      <c r="AX9" s="111">
        <v>31.022999999999996</v>
      </c>
      <c r="AY9" s="111">
        <v>114.63480000000004</v>
      </c>
      <c r="AZ9" s="111">
        <v>70.607600000000005</v>
      </c>
      <c r="BA9" s="111">
        <v>165.167</v>
      </c>
      <c r="BB9" s="111">
        <v>91.067350000000019</v>
      </c>
      <c r="BC9" s="111">
        <v>186.1934</v>
      </c>
      <c r="BD9" s="111">
        <v>265.67885000000001</v>
      </c>
      <c r="BE9" s="111">
        <v>169.51290000000003</v>
      </c>
      <c r="BF9" s="111">
        <v>129.16919999999999</v>
      </c>
      <c r="BG9" s="111">
        <v>220.29984999999999</v>
      </c>
      <c r="BH9" s="111">
        <v>110.0822</v>
      </c>
      <c r="BI9" s="111">
        <v>122.43925000000002</v>
      </c>
      <c r="BJ9" s="111">
        <v>82.336199999999991</v>
      </c>
      <c r="BK9" s="111">
        <v>71.102400000000003</v>
      </c>
      <c r="BL9" s="111">
        <v>12.496799999999999</v>
      </c>
      <c r="BM9" s="111">
        <v>30.105</v>
      </c>
      <c r="BN9" s="111">
        <v>0</v>
      </c>
      <c r="BO9" s="111">
        <v>0</v>
      </c>
      <c r="BP9" s="111">
        <v>28.091999999999999</v>
      </c>
      <c r="BQ9" s="111">
        <v>1.4999999999999999E-2</v>
      </c>
      <c r="BR9" s="111">
        <v>27.543599999999998</v>
      </c>
      <c r="BS9" s="111">
        <v>56.045200000000001</v>
      </c>
      <c r="BT9" s="111">
        <v>27.380399999999998</v>
      </c>
      <c r="BU9" s="102">
        <v>21.805199999999999</v>
      </c>
      <c r="BV9" s="102">
        <v>6.9408000000000003</v>
      </c>
      <c r="BW9" s="102">
        <v>11.1654</v>
      </c>
      <c r="BX9" s="102">
        <v>55.648199999999989</v>
      </c>
      <c r="BY9" s="102">
        <v>6.7696999999999994</v>
      </c>
      <c r="BZ9" s="102">
        <v>10.504799999999999</v>
      </c>
      <c r="CA9" s="102">
        <v>9.01</v>
      </c>
      <c r="CB9" s="102">
        <v>23.030600000000003</v>
      </c>
      <c r="CC9" s="102">
        <v>41.201099999999997</v>
      </c>
      <c r="CD9" s="102">
        <v>41.700200000000002</v>
      </c>
      <c r="CE9" s="102">
        <v>38.3825</v>
      </c>
      <c r="CF9" s="102">
        <v>69.730000000000018</v>
      </c>
      <c r="CG9" s="3">
        <v>11.071249999999999</v>
      </c>
      <c r="CH9" s="3">
        <v>176.06040000000002</v>
      </c>
      <c r="CI9" s="3">
        <v>41.167749999999998</v>
      </c>
      <c r="CJ9" s="3">
        <v>41.7425</v>
      </c>
      <c r="CK9" s="3">
        <v>74.471500000000006</v>
      </c>
      <c r="CL9" s="3">
        <v>103.30239999999999</v>
      </c>
      <c r="CM9" s="201">
        <v>138.87439999999998</v>
      </c>
      <c r="CN9" s="201">
        <v>220.40099999999995</v>
      </c>
      <c r="CO9" s="201">
        <v>134.20929999999998</v>
      </c>
      <c r="CP9" s="201">
        <v>230.65884999999997</v>
      </c>
      <c r="CQ9" s="201">
        <v>161.37359999999998</v>
      </c>
      <c r="CR9" s="201">
        <v>142.54224999999997</v>
      </c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  <c r="EX9" s="180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180"/>
      <c r="FK9" s="180"/>
      <c r="FL9" s="180"/>
      <c r="FM9" s="180"/>
      <c r="FN9" s="180"/>
      <c r="FO9" s="180"/>
    </row>
    <row r="10" spans="1:171" x14ac:dyDescent="0.3">
      <c r="A10" s="104">
        <v>4</v>
      </c>
      <c r="B10" s="172" t="s">
        <v>107</v>
      </c>
      <c r="C10" s="173">
        <v>2338.7161799999999</v>
      </c>
      <c r="D10" s="173">
        <v>3892.998000000001</v>
      </c>
      <c r="E10" s="173">
        <v>3285.6739999999995</v>
      </c>
      <c r="F10" s="173">
        <v>4350.8381900000004</v>
      </c>
      <c r="G10" s="103">
        <v>5131.7739999999994</v>
      </c>
      <c r="H10" s="103">
        <v>3182.74</v>
      </c>
      <c r="I10" s="103">
        <v>2804.6360000000004</v>
      </c>
      <c r="J10" s="103">
        <v>4303.7146499999999</v>
      </c>
      <c r="K10" s="103">
        <f t="shared" si="0"/>
        <v>5857.5869999999995</v>
      </c>
      <c r="L10" s="202">
        <f t="shared" si="1"/>
        <v>4516.5280000000002</v>
      </c>
      <c r="M10" s="105">
        <v>1518.2810000000002</v>
      </c>
      <c r="N10" s="105">
        <v>0</v>
      </c>
      <c r="O10" s="105">
        <v>0</v>
      </c>
      <c r="P10" s="105">
        <v>605.20199999999988</v>
      </c>
      <c r="Q10" s="105">
        <v>0</v>
      </c>
      <c r="R10" s="105">
        <v>186.738</v>
      </c>
      <c r="S10" s="105">
        <v>0</v>
      </c>
      <c r="T10" s="105">
        <v>587.81399999999996</v>
      </c>
      <c r="U10" s="105">
        <v>0</v>
      </c>
      <c r="V10" s="105">
        <v>797.20819000000006</v>
      </c>
      <c r="W10" s="105">
        <v>499.52600000000001</v>
      </c>
      <c r="X10" s="105">
        <v>156.06899999999999</v>
      </c>
      <c r="Y10" s="103">
        <v>0</v>
      </c>
      <c r="Z10" s="103">
        <v>639.37699999999995</v>
      </c>
      <c r="AA10" s="103">
        <v>0</v>
      </c>
      <c r="AB10" s="103">
        <v>1189.6969999999999</v>
      </c>
      <c r="AC10" s="103">
        <v>216.84899999999999</v>
      </c>
      <c r="AD10" s="103">
        <v>0</v>
      </c>
      <c r="AE10" s="103">
        <v>1285.741</v>
      </c>
      <c r="AF10" s="103">
        <v>0</v>
      </c>
      <c r="AG10" s="103">
        <v>840.93799999999999</v>
      </c>
      <c r="AH10" s="103">
        <v>250.14699999999999</v>
      </c>
      <c r="AI10" s="103">
        <v>709.02499999999998</v>
      </c>
      <c r="AJ10" s="174">
        <v>0</v>
      </c>
      <c r="AK10" s="101">
        <v>0</v>
      </c>
      <c r="AL10" s="101">
        <v>938.61599999999999</v>
      </c>
      <c r="AM10" s="101">
        <v>0</v>
      </c>
      <c r="AN10" s="101">
        <v>838.86599999999999</v>
      </c>
      <c r="AO10" s="101">
        <v>577.08900000000006</v>
      </c>
      <c r="AP10" s="101">
        <v>413.928</v>
      </c>
      <c r="AQ10" s="101">
        <v>0</v>
      </c>
      <c r="AR10" s="101">
        <v>414.24099999999999</v>
      </c>
      <c r="AS10" s="101">
        <v>0</v>
      </c>
      <c r="AT10" s="101">
        <v>0</v>
      </c>
      <c r="AU10" s="101">
        <v>0</v>
      </c>
      <c r="AV10" s="101">
        <v>0</v>
      </c>
      <c r="AW10" s="111">
        <v>327.82299999999998</v>
      </c>
      <c r="AX10" s="111">
        <v>359.14</v>
      </c>
      <c r="AY10" s="111">
        <v>0</v>
      </c>
      <c r="AZ10" s="111">
        <v>164.387</v>
      </c>
      <c r="BA10" s="111">
        <v>307.17200000000003</v>
      </c>
      <c r="BB10" s="111">
        <v>373.99699999999996</v>
      </c>
      <c r="BC10" s="111">
        <v>0</v>
      </c>
      <c r="BD10" s="111">
        <v>622.62799999999993</v>
      </c>
      <c r="BE10" s="111">
        <v>269.08999999999997</v>
      </c>
      <c r="BF10" s="111">
        <v>171.20599999999999</v>
      </c>
      <c r="BG10" s="111">
        <v>209.19299999999998</v>
      </c>
      <c r="BH10" s="111">
        <v>0</v>
      </c>
      <c r="BI10" s="111">
        <v>664.53899999999999</v>
      </c>
      <c r="BJ10" s="111">
        <v>313.04300000000001</v>
      </c>
      <c r="BK10" s="111">
        <v>0</v>
      </c>
      <c r="BL10" s="111">
        <v>0</v>
      </c>
      <c r="BM10" s="111">
        <v>786.65499999999997</v>
      </c>
      <c r="BN10" s="111">
        <v>604.93799999999999</v>
      </c>
      <c r="BO10" s="111">
        <v>390.28399999999999</v>
      </c>
      <c r="BP10" s="111">
        <v>0</v>
      </c>
      <c r="BQ10" s="111">
        <v>0</v>
      </c>
      <c r="BR10" s="111">
        <v>0</v>
      </c>
      <c r="BS10" s="111">
        <v>862.95699999999999</v>
      </c>
      <c r="BT10" s="111">
        <v>681.29865000000007</v>
      </c>
      <c r="BU10" s="102">
        <v>0</v>
      </c>
      <c r="BV10" s="102">
        <v>838.32600000000002</v>
      </c>
      <c r="BW10" s="102">
        <v>0</v>
      </c>
      <c r="BX10" s="102">
        <v>0</v>
      </c>
      <c r="BY10" s="102">
        <v>547.899</v>
      </c>
      <c r="BZ10" s="102">
        <v>1221.0239999999999</v>
      </c>
      <c r="CA10" s="102">
        <v>414.05</v>
      </c>
      <c r="CB10" s="102">
        <v>569.05700000000002</v>
      </c>
      <c r="CC10" s="102"/>
      <c r="CD10" s="102">
        <v>1057.33</v>
      </c>
      <c r="CE10" s="102">
        <v>462.976</v>
      </c>
      <c r="CF10" s="102">
        <v>746.92499999999995</v>
      </c>
      <c r="CG10" s="3">
        <v>0</v>
      </c>
      <c r="CH10" s="3">
        <v>879.80799999999999</v>
      </c>
      <c r="CI10" s="3">
        <v>334.14600000000002</v>
      </c>
      <c r="CJ10" s="3">
        <v>989.43600000000004</v>
      </c>
      <c r="CK10" s="3">
        <v>554.27300000000002</v>
      </c>
      <c r="CL10" s="3">
        <v>430.66500000000002</v>
      </c>
      <c r="CM10" s="201">
        <v>0</v>
      </c>
      <c r="CN10" s="201">
        <v>0</v>
      </c>
      <c r="CO10" s="201">
        <v>0</v>
      </c>
      <c r="CP10" s="201">
        <v>507.00900000000001</v>
      </c>
      <c r="CQ10" s="201">
        <v>317.93100000000004</v>
      </c>
      <c r="CR10" s="201">
        <v>503.26000000000016</v>
      </c>
    </row>
    <row r="11" spans="1:171" ht="28.8" x14ac:dyDescent="0.3">
      <c r="A11" s="104">
        <v>5</v>
      </c>
      <c r="B11" s="172" t="s">
        <v>108</v>
      </c>
      <c r="C11" s="173">
        <v>0</v>
      </c>
      <c r="D11" s="173">
        <v>14.732000000000003</v>
      </c>
      <c r="E11" s="173">
        <v>14.01075</v>
      </c>
      <c r="F11" s="173">
        <v>32.812500000000007</v>
      </c>
      <c r="G11" s="103">
        <v>44.9649</v>
      </c>
      <c r="H11" s="103">
        <v>0.26500000000000001</v>
      </c>
      <c r="I11" s="103">
        <v>129.06799999999998</v>
      </c>
      <c r="J11" s="103">
        <v>20.079000000000004</v>
      </c>
      <c r="K11" s="103">
        <f t="shared" si="0"/>
        <v>81.339000000000013</v>
      </c>
      <c r="L11" s="202">
        <f t="shared" si="1"/>
        <v>6.2539999999999996</v>
      </c>
      <c r="M11" s="105">
        <v>4.2234999999999996</v>
      </c>
      <c r="N11" s="105">
        <v>0</v>
      </c>
      <c r="O11" s="105">
        <v>0</v>
      </c>
      <c r="P11" s="105">
        <v>0</v>
      </c>
      <c r="Q11" s="105">
        <v>1.1219999999999999</v>
      </c>
      <c r="R11" s="105">
        <v>3.7320000000000002</v>
      </c>
      <c r="S11" s="105">
        <v>0.01</v>
      </c>
      <c r="T11" s="105">
        <v>3.2000000000000001E-2</v>
      </c>
      <c r="U11" s="105">
        <v>0</v>
      </c>
      <c r="V11" s="105">
        <v>0</v>
      </c>
      <c r="W11" s="105">
        <v>23.239000000000004</v>
      </c>
      <c r="X11" s="105">
        <v>0.45400000000000001</v>
      </c>
      <c r="Y11" s="103">
        <v>19.187899999999999</v>
      </c>
      <c r="Z11" s="111">
        <v>1E-3</v>
      </c>
      <c r="AA11" s="103">
        <v>0</v>
      </c>
      <c r="AB11" s="103">
        <v>0</v>
      </c>
      <c r="AC11" s="103">
        <v>0.95</v>
      </c>
      <c r="AD11" s="103">
        <v>0</v>
      </c>
      <c r="AE11" s="103">
        <v>16.849999999999998</v>
      </c>
      <c r="AF11" s="103">
        <v>0.22600000000000001</v>
      </c>
      <c r="AG11" s="103">
        <v>0.2</v>
      </c>
      <c r="AH11" s="103">
        <v>7.55</v>
      </c>
      <c r="AI11" s="103">
        <v>0</v>
      </c>
      <c r="AJ11" s="174">
        <v>0</v>
      </c>
      <c r="AK11" s="101">
        <v>0</v>
      </c>
      <c r="AL11" s="101">
        <v>0</v>
      </c>
      <c r="AM11" s="101">
        <v>0.05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v>0.2</v>
      </c>
      <c r="AU11" s="101">
        <v>1.4999999999999999E-2</v>
      </c>
      <c r="AV11" s="101">
        <v>0</v>
      </c>
      <c r="AW11" s="111">
        <v>11.124000000000001</v>
      </c>
      <c r="AX11" s="111">
        <v>0.2</v>
      </c>
      <c r="AY11" s="111">
        <v>2.3E-2</v>
      </c>
      <c r="AZ11" s="111">
        <v>0.84600000000000009</v>
      </c>
      <c r="BA11" s="111">
        <v>100.816</v>
      </c>
      <c r="BB11" s="111">
        <v>2.8999999999999998E-2</v>
      </c>
      <c r="BC11" s="111">
        <v>5.0000000000000001E-3</v>
      </c>
      <c r="BD11" s="111">
        <v>0</v>
      </c>
      <c r="BE11" s="111">
        <v>3.5000000000000003E-2</v>
      </c>
      <c r="BF11" s="111">
        <v>0</v>
      </c>
      <c r="BG11" s="111">
        <v>15.990000000000002</v>
      </c>
      <c r="BH11" s="111">
        <v>0</v>
      </c>
      <c r="BI11" s="111">
        <v>14.486000000000001</v>
      </c>
      <c r="BJ11" s="111">
        <v>5.3940000000000001</v>
      </c>
      <c r="BK11" s="111">
        <v>0</v>
      </c>
      <c r="BL11" s="111">
        <v>0</v>
      </c>
      <c r="BM11" s="111">
        <v>0.11</v>
      </c>
      <c r="BN11" s="111">
        <v>0</v>
      </c>
      <c r="BO11" s="111">
        <v>0</v>
      </c>
      <c r="BP11" s="111">
        <v>0.03</v>
      </c>
      <c r="BQ11" s="111">
        <v>2.9000000000000001E-2</v>
      </c>
      <c r="BR11" s="111">
        <v>0.03</v>
      </c>
      <c r="BS11" s="111">
        <v>0</v>
      </c>
      <c r="BT11" s="111">
        <v>0</v>
      </c>
      <c r="BU11" s="111">
        <v>0</v>
      </c>
      <c r="BV11" s="111">
        <v>0</v>
      </c>
      <c r="BW11" s="111">
        <v>0</v>
      </c>
      <c r="BX11" s="102">
        <v>79.210000000000008</v>
      </c>
      <c r="BY11" s="102">
        <v>2.129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3">
        <v>1.1000000000000001</v>
      </c>
      <c r="CL11" s="201">
        <v>0</v>
      </c>
      <c r="CM11" s="201">
        <v>0</v>
      </c>
      <c r="CN11" s="201">
        <v>0</v>
      </c>
      <c r="CO11" s="201">
        <v>0</v>
      </c>
      <c r="CP11" s="201">
        <v>0</v>
      </c>
      <c r="CQ11" s="201">
        <v>0</v>
      </c>
      <c r="CR11" s="201">
        <v>5.1539999999999999</v>
      </c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  <c r="FL11" s="181"/>
      <c r="FM11" s="181"/>
      <c r="FN11" s="181"/>
      <c r="FO11" s="181"/>
    </row>
    <row r="12" spans="1:171" s="168" customFormat="1" ht="15.75" customHeight="1" x14ac:dyDescent="0.3">
      <c r="A12" s="182">
        <v>6</v>
      </c>
      <c r="B12" s="172" t="s">
        <v>109</v>
      </c>
      <c r="C12" s="173">
        <v>72.716999999999999</v>
      </c>
      <c r="D12" s="173">
        <v>505.17021000000017</v>
      </c>
      <c r="E12" s="173">
        <v>329.97913979999998</v>
      </c>
      <c r="F12" s="173">
        <v>455.70145000000002</v>
      </c>
      <c r="G12" s="103">
        <v>100.67799999999997</v>
      </c>
      <c r="H12" s="103">
        <v>14.137599999999997</v>
      </c>
      <c r="I12" s="103">
        <v>500.88099999999997</v>
      </c>
      <c r="J12" s="103">
        <v>39.731650000000002</v>
      </c>
      <c r="K12" s="103">
        <f t="shared" si="0"/>
        <v>22.532000000000014</v>
      </c>
      <c r="L12" s="202">
        <f t="shared" si="1"/>
        <v>10.811000000000002</v>
      </c>
      <c r="M12" s="105">
        <v>0.34650000000000003</v>
      </c>
      <c r="N12" s="105">
        <v>1.1338000000000001</v>
      </c>
      <c r="O12" s="105">
        <v>5.383</v>
      </c>
      <c r="P12" s="105">
        <v>9.0000000000000011E-2</v>
      </c>
      <c r="Q12" s="105">
        <v>0.64200000000000013</v>
      </c>
      <c r="R12" s="105">
        <v>212.36400000000003</v>
      </c>
      <c r="S12" s="105">
        <v>4.8167499999999999</v>
      </c>
      <c r="T12" s="105">
        <v>10.576599999999999</v>
      </c>
      <c r="U12" s="105">
        <v>181.83499999999998</v>
      </c>
      <c r="V12" s="105">
        <v>15.045249999999999</v>
      </c>
      <c r="W12" s="105">
        <v>4.6757500000000007</v>
      </c>
      <c r="X12" s="105">
        <v>18.792800000000003</v>
      </c>
      <c r="Y12" s="103">
        <v>26.646000000000001</v>
      </c>
      <c r="Z12" s="111">
        <v>0.02</v>
      </c>
      <c r="AA12" s="103">
        <v>13.542</v>
      </c>
      <c r="AB12" s="103">
        <v>0</v>
      </c>
      <c r="AC12" s="103">
        <v>13.555999999999999</v>
      </c>
      <c r="AD12" s="103">
        <v>0.01</v>
      </c>
      <c r="AE12" s="103">
        <v>2.11</v>
      </c>
      <c r="AF12" s="103">
        <v>1.883</v>
      </c>
      <c r="AG12" s="103">
        <v>4.3499999999999996</v>
      </c>
      <c r="AH12" s="103">
        <v>38.560999999999979</v>
      </c>
      <c r="AI12" s="103">
        <v>0</v>
      </c>
      <c r="AJ12" s="174">
        <v>0</v>
      </c>
      <c r="AK12" s="101">
        <v>0.26200000000000001</v>
      </c>
      <c r="AL12" s="101">
        <v>0</v>
      </c>
      <c r="AM12" s="101">
        <v>0.1</v>
      </c>
      <c r="AN12" s="101">
        <v>4.839999999999999</v>
      </c>
      <c r="AO12" s="101">
        <v>5.5E-2</v>
      </c>
      <c r="AP12" s="101">
        <v>0.11</v>
      </c>
      <c r="AQ12" s="101">
        <v>3.96</v>
      </c>
      <c r="AR12" s="101">
        <v>0.91274999999999995</v>
      </c>
      <c r="AS12" s="101">
        <v>0.04</v>
      </c>
      <c r="AT12" s="101">
        <v>0.40665000000000001</v>
      </c>
      <c r="AU12" s="101">
        <v>2.2662</v>
      </c>
      <c r="AV12" s="101">
        <v>1.1850000000000001</v>
      </c>
      <c r="AW12" s="111">
        <v>82.478999999999985</v>
      </c>
      <c r="AX12" s="111">
        <v>7.1000000000000005</v>
      </c>
      <c r="AY12" s="111">
        <v>5.0839999999999996</v>
      </c>
      <c r="AZ12" s="111">
        <v>284.76799999999997</v>
      </c>
      <c r="BA12" s="111">
        <v>88.444000000000003</v>
      </c>
      <c r="BB12" s="111">
        <v>10.928999999999998</v>
      </c>
      <c r="BC12" s="111">
        <v>4.5860000000000003</v>
      </c>
      <c r="BD12" s="111">
        <v>0.05</v>
      </c>
      <c r="BE12" s="111">
        <v>4.66</v>
      </c>
      <c r="BF12" s="111">
        <v>0.04</v>
      </c>
      <c r="BG12" s="111">
        <v>12.721</v>
      </c>
      <c r="BH12" s="111">
        <v>0.02</v>
      </c>
      <c r="BI12" s="111">
        <v>14.472</v>
      </c>
      <c r="BJ12" s="111">
        <v>6.3076499999999998</v>
      </c>
      <c r="BK12" s="111">
        <v>0</v>
      </c>
      <c r="BL12" s="111">
        <v>0.01</v>
      </c>
      <c r="BM12" s="111">
        <v>10.82</v>
      </c>
      <c r="BN12" s="111">
        <v>0.30299999999999999</v>
      </c>
      <c r="BO12" s="111">
        <v>1E-3</v>
      </c>
      <c r="BP12" s="111">
        <v>0.309</v>
      </c>
      <c r="BQ12" s="111">
        <v>0.33400000000000002</v>
      </c>
      <c r="BR12" s="111">
        <v>0.03</v>
      </c>
      <c r="BS12" s="111">
        <v>7.1449999999999996</v>
      </c>
      <c r="BT12" s="111">
        <v>0</v>
      </c>
      <c r="BU12" s="102">
        <v>10.981</v>
      </c>
      <c r="BV12" s="102">
        <v>0</v>
      </c>
      <c r="BW12" s="102">
        <v>0.13</v>
      </c>
      <c r="BX12" s="102">
        <v>0.01</v>
      </c>
      <c r="BY12" s="102">
        <v>11.341000000000001</v>
      </c>
      <c r="BZ12" s="102">
        <v>0.01</v>
      </c>
      <c r="CA12" s="102">
        <v>0.01</v>
      </c>
      <c r="CB12" s="102">
        <v>0.01</v>
      </c>
      <c r="CC12" s="102">
        <v>0.01</v>
      </c>
      <c r="CD12" s="102">
        <v>0.01</v>
      </c>
      <c r="CE12" s="102">
        <v>0.01</v>
      </c>
      <c r="CF12" s="102">
        <v>0.01</v>
      </c>
      <c r="CG12" s="3">
        <v>0.01</v>
      </c>
      <c r="CH12" s="102">
        <v>0</v>
      </c>
      <c r="CI12" s="3">
        <v>3.5909999999999997</v>
      </c>
      <c r="CJ12" s="3">
        <v>3.5909999999999997</v>
      </c>
      <c r="CK12" s="3">
        <v>3.5649999999999999</v>
      </c>
      <c r="CL12" s="201">
        <v>0</v>
      </c>
      <c r="CM12" s="201">
        <v>0</v>
      </c>
      <c r="CN12" s="201">
        <v>0</v>
      </c>
      <c r="CO12" s="201">
        <v>0</v>
      </c>
      <c r="CP12" s="201">
        <v>1.8000000000000006E-2</v>
      </c>
      <c r="CQ12" s="201">
        <v>1.8000000000000006E-2</v>
      </c>
      <c r="CR12" s="201">
        <v>1.8000000000000006E-2</v>
      </c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L12" s="180"/>
      <c r="EM12" s="180"/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  <c r="EX12" s="180"/>
      <c r="EY12" s="180"/>
      <c r="EZ12" s="180"/>
      <c r="FA12" s="180"/>
      <c r="FB12" s="180"/>
      <c r="FC12" s="180"/>
      <c r="FD12" s="180"/>
      <c r="FE12" s="180"/>
      <c r="FF12" s="180"/>
      <c r="FG12" s="180"/>
      <c r="FH12" s="180"/>
      <c r="FI12" s="180"/>
      <c r="FJ12" s="180"/>
      <c r="FK12" s="180"/>
      <c r="FL12" s="180"/>
      <c r="FM12" s="180"/>
      <c r="FN12" s="180"/>
      <c r="FO12" s="180"/>
    </row>
    <row r="13" spans="1:171" x14ac:dyDescent="0.3">
      <c r="A13" s="182">
        <v>7</v>
      </c>
      <c r="B13" s="172" t="s">
        <v>110</v>
      </c>
      <c r="C13" s="173">
        <v>284.16499999999996</v>
      </c>
      <c r="D13" s="173">
        <v>1063.3274999999996</v>
      </c>
      <c r="E13" s="173">
        <v>1879.0867000000001</v>
      </c>
      <c r="F13" s="173">
        <v>2039.972999999999</v>
      </c>
      <c r="G13" s="103">
        <v>1895.3612499999999</v>
      </c>
      <c r="H13" s="103">
        <v>267.57900000000001</v>
      </c>
      <c r="I13" s="103">
        <v>1475.2650000000003</v>
      </c>
      <c r="J13" s="103">
        <v>1189.2269999999999</v>
      </c>
      <c r="K13" s="103">
        <f t="shared" si="0"/>
        <v>17.431999999999995</v>
      </c>
      <c r="L13" s="202">
        <f t="shared" si="1"/>
        <v>50.298999999999999</v>
      </c>
      <c r="M13" s="105">
        <v>0</v>
      </c>
      <c r="N13" s="105">
        <v>0</v>
      </c>
      <c r="O13" s="105">
        <v>0</v>
      </c>
      <c r="P13" s="105">
        <v>9.4989999999999988</v>
      </c>
      <c r="Q13" s="105">
        <v>3.4620000000000002</v>
      </c>
      <c r="R13" s="105">
        <v>58.653000000000006</v>
      </c>
      <c r="S13" s="105">
        <v>44.570000000000007</v>
      </c>
      <c r="T13" s="105">
        <v>39.079000000000001</v>
      </c>
      <c r="U13" s="105">
        <v>21.56</v>
      </c>
      <c r="V13" s="105">
        <v>1.133</v>
      </c>
      <c r="W13" s="105">
        <v>390.24899999999957</v>
      </c>
      <c r="X13" s="105">
        <v>1471.7679999999996</v>
      </c>
      <c r="Y13" s="103">
        <v>245.81625</v>
      </c>
      <c r="Z13" s="111">
        <v>3</v>
      </c>
      <c r="AA13" s="103">
        <v>142.6</v>
      </c>
      <c r="AB13" s="103">
        <v>0</v>
      </c>
      <c r="AC13" s="103">
        <v>1175.9739999999999</v>
      </c>
      <c r="AD13" s="103">
        <v>0</v>
      </c>
      <c r="AE13" s="103">
        <v>0</v>
      </c>
      <c r="AF13" s="103">
        <v>6.3009999999999993</v>
      </c>
      <c r="AG13" s="103">
        <v>266.24400000000003</v>
      </c>
      <c r="AH13" s="103">
        <v>55.426000000000002</v>
      </c>
      <c r="AI13" s="103">
        <v>0</v>
      </c>
      <c r="AJ13" s="174">
        <v>0</v>
      </c>
      <c r="AK13" s="101">
        <v>55.914999999999999</v>
      </c>
      <c r="AL13" s="101">
        <v>0.1</v>
      </c>
      <c r="AM13" s="101">
        <v>6.1749999999999998</v>
      </c>
      <c r="AN13" s="101">
        <v>0.26900000000000002</v>
      </c>
      <c r="AO13" s="101">
        <v>0.2</v>
      </c>
      <c r="AP13" s="101">
        <v>125</v>
      </c>
      <c r="AQ13" s="101">
        <v>39.950000000000003</v>
      </c>
      <c r="AR13" s="101">
        <v>0</v>
      </c>
      <c r="AS13" s="101">
        <v>36.207999999999998</v>
      </c>
      <c r="AT13" s="101">
        <v>2.4570000000000003</v>
      </c>
      <c r="AU13" s="101">
        <v>0.85499999999999998</v>
      </c>
      <c r="AV13" s="101">
        <v>0.45</v>
      </c>
      <c r="AW13" s="111">
        <v>5.2560000000000002</v>
      </c>
      <c r="AX13" s="111">
        <v>10.899999999999999</v>
      </c>
      <c r="AY13" s="111">
        <v>381.50599999999997</v>
      </c>
      <c r="AZ13" s="111">
        <v>273.19100000000003</v>
      </c>
      <c r="BA13" s="111">
        <v>324.92299999999994</v>
      </c>
      <c r="BB13" s="111">
        <v>96.388000000000005</v>
      </c>
      <c r="BC13" s="111">
        <v>236.18299999999999</v>
      </c>
      <c r="BD13" s="111">
        <v>40.192</v>
      </c>
      <c r="BE13" s="111">
        <v>12.254999999999999</v>
      </c>
      <c r="BF13" s="111">
        <v>52.582000000000001</v>
      </c>
      <c r="BG13" s="111">
        <v>41.853999999999992</v>
      </c>
      <c r="BH13" s="111">
        <v>3.5000000000000003E-2</v>
      </c>
      <c r="BI13" s="111">
        <v>116.52</v>
      </c>
      <c r="BJ13" s="111">
        <v>655.875</v>
      </c>
      <c r="BK13" s="111">
        <v>0.5</v>
      </c>
      <c r="BL13" s="111">
        <v>0.71199999999999997</v>
      </c>
      <c r="BM13" s="111">
        <v>66.674999999999997</v>
      </c>
      <c r="BN13" s="111">
        <v>9.7390000000000008</v>
      </c>
      <c r="BO13" s="111">
        <v>1.69</v>
      </c>
      <c r="BP13" s="111">
        <v>17.776</v>
      </c>
      <c r="BQ13" s="111">
        <v>223.96700000000001</v>
      </c>
      <c r="BR13" s="111">
        <v>36.421999999999997</v>
      </c>
      <c r="BS13" s="111">
        <v>25.850999999999999</v>
      </c>
      <c r="BT13" s="111">
        <v>33.5</v>
      </c>
      <c r="BU13" s="102">
        <v>0</v>
      </c>
      <c r="BV13" s="102">
        <v>0</v>
      </c>
      <c r="BW13" s="102">
        <v>0.81</v>
      </c>
      <c r="BX13" s="102">
        <v>0.02</v>
      </c>
      <c r="BY13" s="102">
        <v>16.601999999999997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3">
        <v>0.01</v>
      </c>
      <c r="CH13" s="102">
        <v>0</v>
      </c>
      <c r="CI13" s="102">
        <v>0</v>
      </c>
      <c r="CJ13" s="3">
        <v>1</v>
      </c>
      <c r="CK13" s="3">
        <v>9.234</v>
      </c>
      <c r="CL13" s="3">
        <v>14.581</v>
      </c>
      <c r="CM13" s="201">
        <v>0</v>
      </c>
      <c r="CN13" s="201">
        <v>0</v>
      </c>
      <c r="CO13" s="201">
        <v>10.7</v>
      </c>
      <c r="CP13" s="201">
        <v>1.8000000000000006E-2</v>
      </c>
      <c r="CQ13" s="201">
        <v>1.8000000000000006E-2</v>
      </c>
      <c r="CR13" s="201">
        <v>14.738</v>
      </c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  <c r="FL13" s="181"/>
      <c r="FM13" s="181"/>
      <c r="FN13" s="181"/>
      <c r="FO13" s="181"/>
    </row>
    <row r="14" spans="1:171" s="168" customFormat="1" x14ac:dyDescent="0.3">
      <c r="A14" s="182">
        <v>8</v>
      </c>
      <c r="B14" s="172" t="s">
        <v>111</v>
      </c>
      <c r="C14" s="173">
        <v>53.285000000000004</v>
      </c>
      <c r="D14" s="173">
        <v>69.365000000000009</v>
      </c>
      <c r="E14" s="173">
        <v>68.935999999999993</v>
      </c>
      <c r="F14" s="173">
        <v>314.85039999999992</v>
      </c>
      <c r="G14" s="103">
        <v>214.95660000000001</v>
      </c>
      <c r="H14" s="103">
        <v>78.219800000000021</v>
      </c>
      <c r="I14" s="103">
        <v>413.21899999999999</v>
      </c>
      <c r="J14" s="103">
        <v>372.09399999999994</v>
      </c>
      <c r="K14" s="103">
        <f t="shared" si="0"/>
        <v>141.07999999999998</v>
      </c>
      <c r="L14" s="202">
        <f t="shared" si="1"/>
        <v>6.669999999999999</v>
      </c>
      <c r="M14" s="105">
        <v>0</v>
      </c>
      <c r="N14" s="105">
        <v>4.1044</v>
      </c>
      <c r="O14" s="105">
        <v>8.5</v>
      </c>
      <c r="P14" s="105">
        <v>0</v>
      </c>
      <c r="Q14" s="105">
        <v>1.5970000000000002</v>
      </c>
      <c r="R14" s="105">
        <v>27.3</v>
      </c>
      <c r="S14" s="105">
        <v>6.8529999999999989</v>
      </c>
      <c r="T14" s="105">
        <v>0</v>
      </c>
      <c r="U14" s="105">
        <v>0</v>
      </c>
      <c r="V14" s="105">
        <v>1.05</v>
      </c>
      <c r="W14" s="105">
        <v>243.63699999999997</v>
      </c>
      <c r="X14" s="105">
        <v>21.808999999999997</v>
      </c>
      <c r="Y14" s="103">
        <v>65.62</v>
      </c>
      <c r="Z14" s="111">
        <v>1</v>
      </c>
      <c r="AA14" s="103">
        <v>54.15</v>
      </c>
      <c r="AB14" s="103">
        <v>0.18680000000000002</v>
      </c>
      <c r="AC14" s="103">
        <v>37.700800000000001</v>
      </c>
      <c r="AD14" s="103">
        <v>0</v>
      </c>
      <c r="AE14" s="103">
        <v>0</v>
      </c>
      <c r="AF14" s="103">
        <v>0.39900000000000002</v>
      </c>
      <c r="AG14" s="103">
        <v>27.11</v>
      </c>
      <c r="AH14" s="103">
        <v>23.790000000000003</v>
      </c>
      <c r="AI14" s="103">
        <v>5</v>
      </c>
      <c r="AJ14" s="174">
        <v>0</v>
      </c>
      <c r="AK14" s="101">
        <v>0.108</v>
      </c>
      <c r="AL14" s="101">
        <v>3.0000000000000001E-3</v>
      </c>
      <c r="AM14" s="101">
        <v>64.729000000000013</v>
      </c>
      <c r="AN14" s="101">
        <v>6.8</v>
      </c>
      <c r="AO14" s="101">
        <v>0</v>
      </c>
      <c r="AP14" s="101">
        <v>0</v>
      </c>
      <c r="AQ14" s="101">
        <v>0</v>
      </c>
      <c r="AR14" s="101">
        <v>1E-3</v>
      </c>
      <c r="AS14" s="101">
        <v>1E-3</v>
      </c>
      <c r="AT14" s="101">
        <v>2E-3</v>
      </c>
      <c r="AU14" s="101">
        <v>1.5757999999999994</v>
      </c>
      <c r="AV14" s="101">
        <v>5</v>
      </c>
      <c r="AW14" s="111">
        <v>135.07900000000001</v>
      </c>
      <c r="AX14" s="111">
        <v>1.2410000000000001</v>
      </c>
      <c r="AY14" s="111">
        <v>29.076000000000004</v>
      </c>
      <c r="AZ14" s="111">
        <v>8.6020000000000003</v>
      </c>
      <c r="BA14" s="111">
        <v>136.55599999999998</v>
      </c>
      <c r="BB14" s="111">
        <v>72.23899999999999</v>
      </c>
      <c r="BC14" s="111">
        <v>0</v>
      </c>
      <c r="BD14" s="111">
        <v>0.3</v>
      </c>
      <c r="BE14" s="111">
        <v>5.6219999999999999</v>
      </c>
      <c r="BF14" s="111">
        <v>8.1649999999999991</v>
      </c>
      <c r="BG14" s="111">
        <v>11.338000000000001</v>
      </c>
      <c r="BH14" s="111">
        <v>5.0010000000000003</v>
      </c>
      <c r="BI14" s="111">
        <v>24.707000000000001</v>
      </c>
      <c r="BJ14" s="111">
        <v>300.19</v>
      </c>
      <c r="BK14" s="111">
        <v>0.1</v>
      </c>
      <c r="BL14" s="111">
        <v>2.5</v>
      </c>
      <c r="BM14" s="111">
        <v>15.15</v>
      </c>
      <c r="BN14" s="111">
        <v>0</v>
      </c>
      <c r="BO14" s="111">
        <v>5.3540000000000001</v>
      </c>
      <c r="BP14" s="111">
        <v>4.9480000000000004</v>
      </c>
      <c r="BQ14" s="111">
        <v>1.8420000000000001</v>
      </c>
      <c r="BR14" s="111">
        <v>1.5329999999999999</v>
      </c>
      <c r="BS14" s="111">
        <v>3.27</v>
      </c>
      <c r="BT14" s="111">
        <v>12.5</v>
      </c>
      <c r="BU14" s="102">
        <v>0</v>
      </c>
      <c r="BV14" s="102">
        <v>7.4840000000000009</v>
      </c>
      <c r="BW14" s="102">
        <v>2.5000000000000001E-2</v>
      </c>
      <c r="BX14" s="102">
        <v>123.85199999999999</v>
      </c>
      <c r="BY14" s="102">
        <v>6.8689999999999998</v>
      </c>
      <c r="BZ14" s="102">
        <v>2.85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3">
        <v>0.01</v>
      </c>
      <c r="CH14" s="102">
        <v>0</v>
      </c>
      <c r="CI14" s="102">
        <v>0</v>
      </c>
      <c r="CJ14" s="102">
        <v>0</v>
      </c>
      <c r="CK14" s="3">
        <v>2.0190000000000001</v>
      </c>
      <c r="CL14" s="201">
        <v>0</v>
      </c>
      <c r="CM14" s="201">
        <v>0</v>
      </c>
      <c r="CN14" s="201">
        <v>0</v>
      </c>
      <c r="CO14" s="201">
        <v>0</v>
      </c>
      <c r="CP14" s="201">
        <v>0</v>
      </c>
      <c r="CQ14" s="201">
        <v>3.5009999999999999</v>
      </c>
      <c r="CR14" s="201">
        <v>1.1399999999999999</v>
      </c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  <c r="ET14" s="180"/>
      <c r="EU14" s="180"/>
      <c r="EV14" s="180"/>
      <c r="EW14" s="180"/>
      <c r="EX14" s="180"/>
      <c r="EY14" s="180"/>
      <c r="EZ14" s="180"/>
      <c r="FA14" s="180"/>
      <c r="FB14" s="180"/>
      <c r="FC14" s="180"/>
      <c r="FD14" s="180"/>
      <c r="FE14" s="180"/>
      <c r="FF14" s="180"/>
      <c r="FG14" s="180"/>
      <c r="FH14" s="180"/>
      <c r="FI14" s="180"/>
      <c r="FJ14" s="180"/>
      <c r="FK14" s="180"/>
      <c r="FL14" s="180"/>
      <c r="FM14" s="180"/>
      <c r="FN14" s="180"/>
      <c r="FO14" s="180"/>
    </row>
    <row r="15" spans="1:171" ht="28.8" x14ac:dyDescent="0.3">
      <c r="A15" s="182">
        <v>9</v>
      </c>
      <c r="B15" s="172" t="s">
        <v>112</v>
      </c>
      <c r="C15" s="173">
        <v>42.625</v>
      </c>
      <c r="D15" s="173">
        <v>25.6</v>
      </c>
      <c r="E15" s="173">
        <v>3.2450199999999998</v>
      </c>
      <c r="F15" s="173">
        <v>0</v>
      </c>
      <c r="G15" s="103">
        <v>2.0009999999999999</v>
      </c>
      <c r="H15" s="103">
        <v>0</v>
      </c>
      <c r="I15" s="103">
        <v>0</v>
      </c>
      <c r="J15" s="103">
        <v>0</v>
      </c>
      <c r="K15" s="103">
        <f t="shared" si="0"/>
        <v>0</v>
      </c>
      <c r="L15" s="202">
        <f t="shared" si="1"/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105">
        <v>0</v>
      </c>
      <c r="T15" s="105">
        <v>0</v>
      </c>
      <c r="U15" s="105">
        <v>0</v>
      </c>
      <c r="V15" s="105">
        <v>0</v>
      </c>
      <c r="W15" s="105">
        <v>0</v>
      </c>
      <c r="X15" s="105">
        <v>0</v>
      </c>
      <c r="Y15" s="103">
        <v>2</v>
      </c>
      <c r="Z15" s="103">
        <v>1E-3</v>
      </c>
      <c r="AA15" s="103">
        <v>1E-3</v>
      </c>
      <c r="AB15" s="103">
        <v>1E-3</v>
      </c>
      <c r="AC15" s="103">
        <v>1E-3</v>
      </c>
      <c r="AD15" s="103">
        <v>1E-3</v>
      </c>
      <c r="AE15" s="103">
        <v>1E-3</v>
      </c>
      <c r="AF15" s="103">
        <v>1E-3</v>
      </c>
      <c r="AG15" s="103">
        <v>1E-3</v>
      </c>
      <c r="AH15" s="103">
        <v>1E-3</v>
      </c>
      <c r="AI15" s="103">
        <v>1E-3</v>
      </c>
      <c r="AJ15" s="103">
        <v>1E-3</v>
      </c>
      <c r="AK15" s="101">
        <v>0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v>0</v>
      </c>
      <c r="AU15" s="101">
        <v>0</v>
      </c>
      <c r="AV15" s="101">
        <v>0</v>
      </c>
      <c r="AW15" s="111">
        <v>0</v>
      </c>
      <c r="AX15" s="111">
        <v>0</v>
      </c>
      <c r="AY15" s="111">
        <v>0</v>
      </c>
      <c r="AZ15" s="111">
        <v>0</v>
      </c>
      <c r="BA15" s="111">
        <v>0</v>
      </c>
      <c r="BB15" s="111">
        <v>0</v>
      </c>
      <c r="BC15" s="111">
        <v>0</v>
      </c>
      <c r="BD15" s="111">
        <v>0</v>
      </c>
      <c r="BE15" s="111">
        <v>0</v>
      </c>
      <c r="BF15" s="111">
        <v>0</v>
      </c>
      <c r="BG15" s="111">
        <v>0</v>
      </c>
      <c r="BH15" s="111">
        <v>0</v>
      </c>
      <c r="BI15" s="111">
        <v>0</v>
      </c>
      <c r="BJ15" s="111">
        <v>0</v>
      </c>
      <c r="BK15" s="111">
        <v>0</v>
      </c>
      <c r="BL15" s="111">
        <v>0</v>
      </c>
      <c r="BM15" s="111">
        <v>0</v>
      </c>
      <c r="BN15" s="111">
        <v>0</v>
      </c>
      <c r="BO15" s="111">
        <v>0</v>
      </c>
      <c r="BP15" s="111">
        <v>0</v>
      </c>
      <c r="BQ15" s="111">
        <v>0</v>
      </c>
      <c r="BR15" s="111">
        <v>0</v>
      </c>
      <c r="BS15" s="111">
        <v>0</v>
      </c>
      <c r="BT15" s="11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101">
        <v>0</v>
      </c>
      <c r="CE15" s="101">
        <v>0</v>
      </c>
      <c r="CF15" s="101">
        <v>0</v>
      </c>
      <c r="CG15" s="251">
        <v>0</v>
      </c>
      <c r="CH15" s="251">
        <v>0</v>
      </c>
      <c r="CI15" s="251">
        <v>0</v>
      </c>
      <c r="CJ15" s="251">
        <v>0</v>
      </c>
      <c r="CK15" s="251">
        <v>0</v>
      </c>
      <c r="CL15" s="251">
        <v>0</v>
      </c>
      <c r="CM15" s="251">
        <v>0</v>
      </c>
      <c r="CN15" s="251">
        <v>0</v>
      </c>
      <c r="CO15" s="251">
        <v>0</v>
      </c>
      <c r="CP15" s="251">
        <v>0</v>
      </c>
      <c r="CQ15" s="251">
        <v>0</v>
      </c>
      <c r="CR15" s="251">
        <v>0</v>
      </c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1"/>
      <c r="FL15" s="181"/>
      <c r="FM15" s="181"/>
      <c r="FN15" s="181"/>
      <c r="FO15" s="181"/>
    </row>
    <row r="16" spans="1:171" s="168" customFormat="1" ht="19.5" customHeight="1" x14ac:dyDescent="0.3">
      <c r="B16" s="180" t="s">
        <v>99</v>
      </c>
      <c r="C16" s="245">
        <v>6919.1320000000005</v>
      </c>
      <c r="D16" s="245">
        <v>11253.550099999999</v>
      </c>
      <c r="E16" s="245">
        <v>13298.6241696</v>
      </c>
      <c r="F16" s="245">
        <v>14123.120339999998</v>
      </c>
      <c r="G16" s="246">
        <v>19884.048490000001</v>
      </c>
      <c r="H16" s="246">
        <v>10956.580690000001</v>
      </c>
      <c r="I16" s="246">
        <v>17584.737149999997</v>
      </c>
      <c r="J16" s="246">
        <v>13471.567899999998</v>
      </c>
      <c r="K16" s="246">
        <f>SUM(K6:K15)</f>
        <v>12148.056499999999</v>
      </c>
      <c r="L16" s="249">
        <f>SUM(L6:L15)</f>
        <v>12317.37347</v>
      </c>
      <c r="M16" s="248">
        <v>1867.7501999999999</v>
      </c>
      <c r="N16" s="248">
        <v>91.660549999999986</v>
      </c>
      <c r="O16" s="248">
        <v>239.91660000000002</v>
      </c>
      <c r="P16" s="248">
        <v>681.88599999999997</v>
      </c>
      <c r="Q16" s="248">
        <v>228.56499999999997</v>
      </c>
      <c r="R16" s="248">
        <v>884.01379999999995</v>
      </c>
      <c r="S16" s="248">
        <v>974.78790000000004</v>
      </c>
      <c r="T16" s="248">
        <v>976.73954999999978</v>
      </c>
      <c r="U16" s="248">
        <v>1118.9827999999998</v>
      </c>
      <c r="V16" s="248">
        <v>1287.77324</v>
      </c>
      <c r="W16" s="248">
        <v>2431.3566999999998</v>
      </c>
      <c r="X16" s="248">
        <v>3339.6879999999996</v>
      </c>
      <c r="Y16" s="246">
        <f t="shared" ref="Y16:AJ16" si="2">SUM(Y6:Y15)</f>
        <v>601.72884999999997</v>
      </c>
      <c r="Z16" s="246">
        <f t="shared" si="2"/>
        <v>1395.3987</v>
      </c>
      <c r="AA16" s="246">
        <f t="shared" si="2"/>
        <v>4308.9950000000008</v>
      </c>
      <c r="AB16" s="246">
        <f t="shared" si="2"/>
        <v>1887.5903999999998</v>
      </c>
      <c r="AC16" s="246">
        <f t="shared" si="2"/>
        <v>2424.2936000000004</v>
      </c>
      <c r="AD16" s="246">
        <f t="shared" si="2"/>
        <v>586.77503999999988</v>
      </c>
      <c r="AE16" s="246">
        <f t="shared" si="2"/>
        <v>2547.2669000000005</v>
      </c>
      <c r="AF16" s="246">
        <f t="shared" si="2"/>
        <v>162.99800000000002</v>
      </c>
      <c r="AG16" s="246">
        <f t="shared" si="2"/>
        <v>2620.1291500000002</v>
      </c>
      <c r="AH16" s="246">
        <f t="shared" si="2"/>
        <v>1407.5952999999997</v>
      </c>
      <c r="AI16" s="246">
        <f t="shared" si="2"/>
        <v>1757.4996999999996</v>
      </c>
      <c r="AJ16" s="252">
        <f t="shared" si="2"/>
        <v>183.78784999999999</v>
      </c>
      <c r="AK16" s="253">
        <v>650.21623999999997</v>
      </c>
      <c r="AL16" s="253">
        <v>2068.7699499999999</v>
      </c>
      <c r="AM16" s="253">
        <v>622.1028</v>
      </c>
      <c r="AN16" s="253">
        <v>1383.1991999999998</v>
      </c>
      <c r="AO16" s="253">
        <v>1478.8924000000002</v>
      </c>
      <c r="AP16" s="253">
        <v>912.12780000000009</v>
      </c>
      <c r="AQ16" s="253">
        <v>630.40900000000011</v>
      </c>
      <c r="AR16" s="253">
        <v>1263.95135</v>
      </c>
      <c r="AS16" s="253">
        <v>878.25500000000011</v>
      </c>
      <c r="AT16" s="253">
        <v>343.22055</v>
      </c>
      <c r="AU16" s="253">
        <v>299.01920000000007</v>
      </c>
      <c r="AV16" s="253">
        <v>426.41719999999998</v>
      </c>
      <c r="AW16" s="248">
        <v>1748.3631500000001</v>
      </c>
      <c r="AX16" s="248">
        <v>1054.5437000000002</v>
      </c>
      <c r="AY16" s="248">
        <v>906.91430000000003</v>
      </c>
      <c r="AZ16" s="248">
        <v>1811.0744000000002</v>
      </c>
      <c r="BA16" s="248">
        <v>2129.5790000000002</v>
      </c>
      <c r="BB16" s="248">
        <v>2169.1383499999997</v>
      </c>
      <c r="BC16" s="248">
        <v>1119.5844000000002</v>
      </c>
      <c r="BD16" s="248">
        <v>2192.9638500000001</v>
      </c>
      <c r="BE16" s="248">
        <v>1375.8057500000002</v>
      </c>
      <c r="BF16" s="248">
        <v>756.72119999999995</v>
      </c>
      <c r="BG16" s="248">
        <v>1412.7418499999999</v>
      </c>
      <c r="BH16" s="248">
        <v>907.30719999999985</v>
      </c>
      <c r="BI16" s="248">
        <v>3647.8629999999998</v>
      </c>
      <c r="BJ16" s="248">
        <v>2401.6498499999998</v>
      </c>
      <c r="BK16" s="248">
        <v>151.73240000000001</v>
      </c>
      <c r="BL16" s="248">
        <v>425.0138</v>
      </c>
      <c r="BM16" s="248">
        <v>1179.4190000000001</v>
      </c>
      <c r="BN16" s="248">
        <v>1556.683</v>
      </c>
      <c r="BO16" s="248">
        <v>748.08600000000001</v>
      </c>
      <c r="BP16" s="248">
        <v>292.35199999999998</v>
      </c>
      <c r="BQ16" s="248">
        <v>645.99</v>
      </c>
      <c r="BR16" s="248">
        <v>81.083600000000004</v>
      </c>
      <c r="BS16" s="248">
        <v>1477.8162</v>
      </c>
      <c r="BT16" s="248">
        <v>863.87905000000001</v>
      </c>
      <c r="BU16" s="253">
        <f>SUM(BU6:BU15)</f>
        <v>464.59219999999999</v>
      </c>
      <c r="BV16" s="253">
        <f t="shared" ref="BV16:CF16" si="3">SUM(BV6:BV15)</f>
        <v>1033.5267999999999</v>
      </c>
      <c r="BW16" s="253">
        <f t="shared" si="3"/>
        <v>367.96539999999999</v>
      </c>
      <c r="BX16" s="253">
        <f t="shared" si="3"/>
        <v>967.05219999999997</v>
      </c>
      <c r="BY16" s="253">
        <f t="shared" si="3"/>
        <v>953.14869999999996</v>
      </c>
      <c r="BZ16" s="248">
        <f t="shared" si="3"/>
        <v>2279.7827999999995</v>
      </c>
      <c r="CA16" s="248">
        <f t="shared" si="3"/>
        <v>550.35799999999995</v>
      </c>
      <c r="CB16" s="248">
        <f t="shared" si="3"/>
        <v>1448.9975999999999</v>
      </c>
      <c r="CC16" s="248">
        <f t="shared" si="3"/>
        <v>415.41609999999997</v>
      </c>
      <c r="CD16" s="248">
        <f t="shared" si="3"/>
        <v>1703.6661999999999</v>
      </c>
      <c r="CE16" s="248">
        <f t="shared" si="3"/>
        <v>501.36849999999998</v>
      </c>
      <c r="CF16" s="248">
        <f t="shared" si="3"/>
        <v>1462.182</v>
      </c>
      <c r="CG16" s="254">
        <v>866.81925000000001</v>
      </c>
      <c r="CH16" s="254">
        <v>1183.8874000000001</v>
      </c>
      <c r="CI16" s="254">
        <v>1332.5227499999999</v>
      </c>
      <c r="CJ16" s="254">
        <v>1674.59177</v>
      </c>
      <c r="CK16" s="254">
        <v>1443.1514999999999</v>
      </c>
      <c r="CL16" s="254">
        <v>664.35440000000006</v>
      </c>
      <c r="CM16" s="254">
        <v>138.87439999999998</v>
      </c>
      <c r="CN16" s="254">
        <v>220.40099999999995</v>
      </c>
      <c r="CO16" s="254">
        <v>144.90929999999997</v>
      </c>
      <c r="CP16" s="254">
        <v>1989.6578499999998</v>
      </c>
      <c r="CQ16" s="254">
        <v>1562.3145999999999</v>
      </c>
      <c r="CR16" s="254">
        <v>1095.7972500000003</v>
      </c>
    </row>
    <row r="17" spans="1:96" s="168" customFormat="1" ht="19.5" customHeight="1" x14ac:dyDescent="0.3">
      <c r="B17" s="180"/>
      <c r="C17" s="183"/>
      <c r="D17" s="183"/>
      <c r="E17" s="183"/>
      <c r="F17" s="183"/>
      <c r="G17" s="183"/>
      <c r="I17" s="183"/>
      <c r="J17" s="183"/>
      <c r="K17" s="183"/>
      <c r="L17" s="183"/>
      <c r="AD17" s="151"/>
      <c r="AE17" s="130"/>
      <c r="AJ17" s="136"/>
    </row>
    <row r="18" spans="1:96" x14ac:dyDescent="0.3">
      <c r="A18" s="143" t="s">
        <v>272</v>
      </c>
      <c r="B18" s="151"/>
      <c r="D18" s="117"/>
      <c r="BI18" s="101"/>
      <c r="BJ18" s="101"/>
      <c r="BK18" s="118"/>
      <c r="BP18" s="91"/>
      <c r="BQ18" s="91"/>
      <c r="BR18" s="91"/>
      <c r="BS18" s="91"/>
      <c r="BT18" s="91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</row>
    <row r="19" spans="1:96" x14ac:dyDescent="0.3">
      <c r="A19" s="143" t="s">
        <v>273</v>
      </c>
      <c r="B19" s="151"/>
      <c r="BI19" s="101"/>
      <c r="BT19" s="185"/>
      <c r="BU19" s="118"/>
      <c r="BV19" s="118"/>
      <c r="BW19" s="118"/>
      <c r="BX19" s="118"/>
      <c r="CD19" s="118"/>
      <c r="CE19" s="118"/>
      <c r="CF19" s="118"/>
      <c r="CG19" s="118"/>
      <c r="CH19" s="118"/>
      <c r="CI19" s="186"/>
      <c r="CM19" s="106"/>
      <c r="CN19" s="106"/>
      <c r="CO19" s="111"/>
      <c r="CQ19" s="111"/>
    </row>
    <row r="20" spans="1:96" x14ac:dyDescent="0.3">
      <c r="A20" s="143" t="s">
        <v>274</v>
      </c>
      <c r="B20" s="151"/>
      <c r="D20" s="117"/>
      <c r="BT20" s="185"/>
      <c r="BU20" s="118"/>
      <c r="CH20" s="118"/>
      <c r="CI20" s="186"/>
      <c r="CM20" s="106"/>
      <c r="CN20" s="106"/>
      <c r="CO20" s="111"/>
      <c r="CQ20" s="111"/>
    </row>
    <row r="21" spans="1:96" x14ac:dyDescent="0.3">
      <c r="A21" s="143" t="s">
        <v>276</v>
      </c>
      <c r="B21" s="151"/>
      <c r="D21" s="117"/>
      <c r="BT21" s="185"/>
      <c r="BU21" s="118"/>
      <c r="CH21" s="118"/>
      <c r="CI21" s="186"/>
      <c r="CM21" s="106"/>
      <c r="CN21" s="106"/>
      <c r="CO21" s="111"/>
      <c r="CQ21" s="111"/>
    </row>
    <row r="22" spans="1:96" x14ac:dyDescent="0.3">
      <c r="D22" s="117"/>
      <c r="BT22" s="185"/>
      <c r="BU22" s="118"/>
      <c r="CH22" s="118"/>
      <c r="CI22" s="186"/>
      <c r="CM22" s="106"/>
      <c r="CN22" s="106"/>
      <c r="CO22" s="111"/>
      <c r="CQ22" s="111"/>
    </row>
    <row r="23" spans="1:96" x14ac:dyDescent="0.3">
      <c r="D23" s="117"/>
      <c r="BT23" s="185"/>
      <c r="BU23" s="118"/>
      <c r="CH23" s="118"/>
      <c r="CI23" s="186"/>
      <c r="CM23" s="106"/>
      <c r="CN23" s="106"/>
      <c r="CO23" s="111"/>
      <c r="CQ23" s="111"/>
    </row>
    <row r="24" spans="1:96" x14ac:dyDescent="0.3">
      <c r="D24" s="117"/>
      <c r="BT24" s="185"/>
      <c r="BU24" s="118"/>
      <c r="CH24" s="118"/>
      <c r="CI24" s="186"/>
    </row>
    <row r="25" spans="1:96" x14ac:dyDescent="0.3">
      <c r="BT25" s="185"/>
      <c r="BU25" s="118"/>
      <c r="CH25" s="118"/>
      <c r="CI25" s="186"/>
    </row>
    <row r="26" spans="1:96" x14ac:dyDescent="0.3">
      <c r="BT26" s="185"/>
      <c r="BU26" s="118"/>
      <c r="CH26" s="118"/>
      <c r="CI26" s="186"/>
    </row>
    <row r="27" spans="1:96" x14ac:dyDescent="0.3">
      <c r="BT27" s="185"/>
      <c r="BU27" s="118"/>
      <c r="CH27" s="118"/>
      <c r="CI27" s="186"/>
    </row>
    <row r="28" spans="1:96" x14ac:dyDescent="0.3">
      <c r="BT28" s="185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86"/>
    </row>
    <row r="29" spans="1:96" x14ac:dyDescent="0.3"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</row>
  </sheetData>
  <mergeCells count="13">
    <mergeCell ref="A2:A3"/>
    <mergeCell ref="B1:B3"/>
    <mergeCell ref="Y4:AJ4"/>
    <mergeCell ref="M4:X4"/>
    <mergeCell ref="BI4:BT4"/>
    <mergeCell ref="AW4:BH4"/>
    <mergeCell ref="AK4:AV4"/>
    <mergeCell ref="C3:L4"/>
    <mergeCell ref="BU4:CF4"/>
    <mergeCell ref="CG4:CR4"/>
    <mergeCell ref="M3:CR3"/>
    <mergeCell ref="C2:CR2"/>
    <mergeCell ref="C1:CR1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</sheetPr>
  <dimension ref="A1:EW22"/>
  <sheetViews>
    <sheetView workbookViewId="0">
      <pane xSplit="1" topLeftCell="B1" activePane="topRight" state="frozen"/>
      <selection pane="topRight" activeCell="K24" sqref="K24"/>
    </sheetView>
  </sheetViews>
  <sheetFormatPr defaultRowHeight="14.4" x14ac:dyDescent="0.3"/>
  <cols>
    <col min="1" max="1" width="10.21875" style="115" customWidth="1"/>
    <col min="2" max="2" width="48" style="115" customWidth="1"/>
    <col min="3" max="8" width="7.5546875" style="151" bestFit="1" customWidth="1"/>
    <col min="9" max="11" width="7.5546875" style="115" bestFit="1" customWidth="1"/>
    <col min="12" max="12" width="7.44140625" style="115" bestFit="1" customWidth="1"/>
    <col min="13" max="47" width="6.5546875" style="115" bestFit="1" customWidth="1"/>
    <col min="48" max="50" width="5.5546875" style="115" bestFit="1" customWidth="1"/>
    <col min="51" max="52" width="6.5546875" style="115" bestFit="1" customWidth="1"/>
    <col min="53" max="53" width="5.5546875" style="115" bestFit="1" customWidth="1"/>
    <col min="54" max="96" width="6.5546875" style="115" bestFit="1" customWidth="1"/>
    <col min="97" max="168" width="9.44140625" style="115"/>
    <col min="169" max="169" width="44.44140625" style="115" customWidth="1"/>
    <col min="170" max="193" width="9.44140625" style="115" customWidth="1"/>
    <col min="194" max="194" width="0.44140625" style="115" customWidth="1"/>
    <col min="195" max="204" width="9.44140625" style="115" customWidth="1"/>
    <col min="205" max="210" width="11.44140625" style="115" customWidth="1"/>
    <col min="211" max="211" width="10.44140625" style="115" bestFit="1" customWidth="1"/>
    <col min="212" max="424" width="9.44140625" style="115"/>
    <col min="425" max="425" width="44.44140625" style="115" customWidth="1"/>
    <col min="426" max="449" width="9.44140625" style="115" customWidth="1"/>
    <col min="450" max="450" width="0.44140625" style="115" customWidth="1"/>
    <col min="451" max="460" width="9.44140625" style="115" customWidth="1"/>
    <col min="461" max="466" width="11.44140625" style="115" customWidth="1"/>
    <col min="467" max="467" width="10.44140625" style="115" bestFit="1" customWidth="1"/>
    <col min="468" max="680" width="9.44140625" style="115"/>
    <col min="681" max="681" width="44.44140625" style="115" customWidth="1"/>
    <col min="682" max="705" width="9.44140625" style="115" customWidth="1"/>
    <col min="706" max="706" width="0.44140625" style="115" customWidth="1"/>
    <col min="707" max="716" width="9.44140625" style="115" customWidth="1"/>
    <col min="717" max="722" width="11.44140625" style="115" customWidth="1"/>
    <col min="723" max="723" width="10.44140625" style="115" bestFit="1" customWidth="1"/>
    <col min="724" max="936" width="9.44140625" style="115"/>
    <col min="937" max="937" width="44.44140625" style="115" customWidth="1"/>
    <col min="938" max="961" width="9.44140625" style="115" customWidth="1"/>
    <col min="962" max="962" width="0.44140625" style="115" customWidth="1"/>
    <col min="963" max="972" width="9.44140625" style="115" customWidth="1"/>
    <col min="973" max="978" width="11.44140625" style="115" customWidth="1"/>
    <col min="979" max="979" width="10.44140625" style="115" bestFit="1" customWidth="1"/>
    <col min="980" max="1192" width="9.44140625" style="115"/>
    <col min="1193" max="1193" width="44.44140625" style="115" customWidth="1"/>
    <col min="1194" max="1217" width="9.44140625" style="115" customWidth="1"/>
    <col min="1218" max="1218" width="0.44140625" style="115" customWidth="1"/>
    <col min="1219" max="1228" width="9.44140625" style="115" customWidth="1"/>
    <col min="1229" max="1234" width="11.44140625" style="115" customWidth="1"/>
    <col min="1235" max="1235" width="10.44140625" style="115" bestFit="1" customWidth="1"/>
    <col min="1236" max="1448" width="9.44140625" style="115"/>
    <col min="1449" max="1449" width="44.44140625" style="115" customWidth="1"/>
    <col min="1450" max="1473" width="9.44140625" style="115" customWidth="1"/>
    <col min="1474" max="1474" width="0.44140625" style="115" customWidth="1"/>
    <col min="1475" max="1484" width="9.44140625" style="115" customWidth="1"/>
    <col min="1485" max="1490" width="11.44140625" style="115" customWidth="1"/>
    <col min="1491" max="1491" width="10.44140625" style="115" bestFit="1" customWidth="1"/>
    <col min="1492" max="1704" width="9.44140625" style="115"/>
    <col min="1705" max="1705" width="44.44140625" style="115" customWidth="1"/>
    <col min="1706" max="1729" width="9.44140625" style="115" customWidth="1"/>
    <col min="1730" max="1730" width="0.44140625" style="115" customWidth="1"/>
    <col min="1731" max="1740" width="9.44140625" style="115" customWidth="1"/>
    <col min="1741" max="1746" width="11.44140625" style="115" customWidth="1"/>
    <col min="1747" max="1747" width="10.44140625" style="115" bestFit="1" customWidth="1"/>
    <col min="1748" max="1960" width="9.44140625" style="115"/>
    <col min="1961" max="1961" width="44.44140625" style="115" customWidth="1"/>
    <col min="1962" max="1985" width="9.44140625" style="115" customWidth="1"/>
    <col min="1986" max="1986" width="0.44140625" style="115" customWidth="1"/>
    <col min="1987" max="1996" width="9.44140625" style="115" customWidth="1"/>
    <col min="1997" max="2002" width="11.44140625" style="115" customWidth="1"/>
    <col min="2003" max="2003" width="10.44140625" style="115" bestFit="1" customWidth="1"/>
    <col min="2004" max="2216" width="9.44140625" style="115"/>
    <col min="2217" max="2217" width="44.44140625" style="115" customWidth="1"/>
    <col min="2218" max="2241" width="9.44140625" style="115" customWidth="1"/>
    <col min="2242" max="2242" width="0.44140625" style="115" customWidth="1"/>
    <col min="2243" max="2252" width="9.44140625" style="115" customWidth="1"/>
    <col min="2253" max="2258" width="11.44140625" style="115" customWidth="1"/>
    <col min="2259" max="2259" width="10.44140625" style="115" bestFit="1" customWidth="1"/>
    <col min="2260" max="2472" width="9.44140625" style="115"/>
    <col min="2473" max="2473" width="44.44140625" style="115" customWidth="1"/>
    <col min="2474" max="2497" width="9.44140625" style="115" customWidth="1"/>
    <col min="2498" max="2498" width="0.44140625" style="115" customWidth="1"/>
    <col min="2499" max="2508" width="9.44140625" style="115" customWidth="1"/>
    <col min="2509" max="2514" width="11.44140625" style="115" customWidth="1"/>
    <col min="2515" max="2515" width="10.44140625" style="115" bestFit="1" customWidth="1"/>
    <col min="2516" max="2728" width="9.44140625" style="115"/>
    <col min="2729" max="2729" width="44.44140625" style="115" customWidth="1"/>
    <col min="2730" max="2753" width="9.44140625" style="115" customWidth="1"/>
    <col min="2754" max="2754" width="0.44140625" style="115" customWidth="1"/>
    <col min="2755" max="2764" width="9.44140625" style="115" customWidth="1"/>
    <col min="2765" max="2770" width="11.44140625" style="115" customWidth="1"/>
    <col min="2771" max="2771" width="10.44140625" style="115" bestFit="1" customWidth="1"/>
    <col min="2772" max="2984" width="9.44140625" style="115"/>
    <col min="2985" max="2985" width="44.44140625" style="115" customWidth="1"/>
    <col min="2986" max="3009" width="9.44140625" style="115" customWidth="1"/>
    <col min="3010" max="3010" width="0.44140625" style="115" customWidth="1"/>
    <col min="3011" max="3020" width="9.44140625" style="115" customWidth="1"/>
    <col min="3021" max="3026" width="11.44140625" style="115" customWidth="1"/>
    <col min="3027" max="3027" width="10.44140625" style="115" bestFit="1" customWidth="1"/>
    <col min="3028" max="3240" width="9.44140625" style="115"/>
    <col min="3241" max="3241" width="44.44140625" style="115" customWidth="1"/>
    <col min="3242" max="3265" width="9.44140625" style="115" customWidth="1"/>
    <col min="3266" max="3266" width="0.44140625" style="115" customWidth="1"/>
    <col min="3267" max="3276" width="9.44140625" style="115" customWidth="1"/>
    <col min="3277" max="3282" width="11.44140625" style="115" customWidth="1"/>
    <col min="3283" max="3283" width="10.44140625" style="115" bestFit="1" customWidth="1"/>
    <col min="3284" max="3496" width="9.44140625" style="115"/>
    <col min="3497" max="3497" width="44.44140625" style="115" customWidth="1"/>
    <col min="3498" max="3521" width="9.44140625" style="115" customWidth="1"/>
    <col min="3522" max="3522" width="0.44140625" style="115" customWidth="1"/>
    <col min="3523" max="3532" width="9.44140625" style="115" customWidth="1"/>
    <col min="3533" max="3538" width="11.44140625" style="115" customWidth="1"/>
    <col min="3539" max="3539" width="10.44140625" style="115" bestFit="1" customWidth="1"/>
    <col min="3540" max="3752" width="9.44140625" style="115"/>
    <col min="3753" max="3753" width="44.44140625" style="115" customWidth="1"/>
    <col min="3754" max="3777" width="9.44140625" style="115" customWidth="1"/>
    <col min="3778" max="3778" width="0.44140625" style="115" customWidth="1"/>
    <col min="3779" max="3788" width="9.44140625" style="115" customWidth="1"/>
    <col min="3789" max="3794" width="11.44140625" style="115" customWidth="1"/>
    <col min="3795" max="3795" width="10.44140625" style="115" bestFit="1" customWidth="1"/>
    <col min="3796" max="4008" width="9.44140625" style="115"/>
    <col min="4009" max="4009" width="44.44140625" style="115" customWidth="1"/>
    <col min="4010" max="4033" width="9.44140625" style="115" customWidth="1"/>
    <col min="4034" max="4034" width="0.44140625" style="115" customWidth="1"/>
    <col min="4035" max="4044" width="9.44140625" style="115" customWidth="1"/>
    <col min="4045" max="4050" width="11.44140625" style="115" customWidth="1"/>
    <col min="4051" max="4051" width="10.44140625" style="115" bestFit="1" customWidth="1"/>
    <col min="4052" max="4264" width="9.44140625" style="115"/>
    <col min="4265" max="4265" width="44.44140625" style="115" customWidth="1"/>
    <col min="4266" max="4289" width="9.44140625" style="115" customWidth="1"/>
    <col min="4290" max="4290" width="0.44140625" style="115" customWidth="1"/>
    <col min="4291" max="4300" width="9.44140625" style="115" customWidth="1"/>
    <col min="4301" max="4306" width="11.44140625" style="115" customWidth="1"/>
    <col min="4307" max="4307" width="10.44140625" style="115" bestFit="1" customWidth="1"/>
    <col min="4308" max="4520" width="9.44140625" style="115"/>
    <col min="4521" max="4521" width="44.44140625" style="115" customWidth="1"/>
    <col min="4522" max="4545" width="9.44140625" style="115" customWidth="1"/>
    <col min="4546" max="4546" width="0.44140625" style="115" customWidth="1"/>
    <col min="4547" max="4556" width="9.44140625" style="115" customWidth="1"/>
    <col min="4557" max="4562" width="11.44140625" style="115" customWidth="1"/>
    <col min="4563" max="4563" width="10.44140625" style="115" bestFit="1" customWidth="1"/>
    <col min="4564" max="4776" width="9.44140625" style="115"/>
    <col min="4777" max="4777" width="44.44140625" style="115" customWidth="1"/>
    <col min="4778" max="4801" width="9.44140625" style="115" customWidth="1"/>
    <col min="4802" max="4802" width="0.44140625" style="115" customWidth="1"/>
    <col min="4803" max="4812" width="9.44140625" style="115" customWidth="1"/>
    <col min="4813" max="4818" width="11.44140625" style="115" customWidth="1"/>
    <col min="4819" max="4819" width="10.44140625" style="115" bestFit="1" customWidth="1"/>
    <col min="4820" max="5032" width="9.44140625" style="115"/>
    <col min="5033" max="5033" width="44.44140625" style="115" customWidth="1"/>
    <col min="5034" max="5057" width="9.44140625" style="115" customWidth="1"/>
    <col min="5058" max="5058" width="0.44140625" style="115" customWidth="1"/>
    <col min="5059" max="5068" width="9.44140625" style="115" customWidth="1"/>
    <col min="5069" max="5074" width="11.44140625" style="115" customWidth="1"/>
    <col min="5075" max="5075" width="10.44140625" style="115" bestFit="1" customWidth="1"/>
    <col min="5076" max="5288" width="9.44140625" style="115"/>
    <col min="5289" max="5289" width="44.44140625" style="115" customWidth="1"/>
    <col min="5290" max="5313" width="9.44140625" style="115" customWidth="1"/>
    <col min="5314" max="5314" width="0.44140625" style="115" customWidth="1"/>
    <col min="5315" max="5324" width="9.44140625" style="115" customWidth="1"/>
    <col min="5325" max="5330" width="11.44140625" style="115" customWidth="1"/>
    <col min="5331" max="5331" width="10.44140625" style="115" bestFit="1" customWidth="1"/>
    <col min="5332" max="5544" width="9.44140625" style="115"/>
    <col min="5545" max="5545" width="44.44140625" style="115" customWidth="1"/>
    <col min="5546" max="5569" width="9.44140625" style="115" customWidth="1"/>
    <col min="5570" max="5570" width="0.44140625" style="115" customWidth="1"/>
    <col min="5571" max="5580" width="9.44140625" style="115" customWidth="1"/>
    <col min="5581" max="5586" width="11.44140625" style="115" customWidth="1"/>
    <col min="5587" max="5587" width="10.44140625" style="115" bestFit="1" customWidth="1"/>
    <col min="5588" max="5800" width="9.44140625" style="115"/>
    <col min="5801" max="5801" width="44.44140625" style="115" customWidth="1"/>
    <col min="5802" max="5825" width="9.44140625" style="115" customWidth="1"/>
    <col min="5826" max="5826" width="0.44140625" style="115" customWidth="1"/>
    <col min="5827" max="5836" width="9.44140625" style="115" customWidth="1"/>
    <col min="5837" max="5842" width="11.44140625" style="115" customWidth="1"/>
    <col min="5843" max="5843" width="10.44140625" style="115" bestFit="1" customWidth="1"/>
    <col min="5844" max="6056" width="9.44140625" style="115"/>
    <col min="6057" max="6057" width="44.44140625" style="115" customWidth="1"/>
    <col min="6058" max="6081" width="9.44140625" style="115" customWidth="1"/>
    <col min="6082" max="6082" width="0.44140625" style="115" customWidth="1"/>
    <col min="6083" max="6092" width="9.44140625" style="115" customWidth="1"/>
    <col min="6093" max="6098" width="11.44140625" style="115" customWidth="1"/>
    <col min="6099" max="6099" width="10.44140625" style="115" bestFit="1" customWidth="1"/>
    <col min="6100" max="6312" width="9.44140625" style="115"/>
    <col min="6313" max="6313" width="44.44140625" style="115" customWidth="1"/>
    <col min="6314" max="6337" width="9.44140625" style="115" customWidth="1"/>
    <col min="6338" max="6338" width="0.44140625" style="115" customWidth="1"/>
    <col min="6339" max="6348" width="9.44140625" style="115" customWidth="1"/>
    <col min="6349" max="6354" width="11.44140625" style="115" customWidth="1"/>
    <col min="6355" max="6355" width="10.44140625" style="115" bestFit="1" customWidth="1"/>
    <col min="6356" max="6568" width="9.44140625" style="115"/>
    <col min="6569" max="6569" width="44.44140625" style="115" customWidth="1"/>
    <col min="6570" max="6593" width="9.44140625" style="115" customWidth="1"/>
    <col min="6594" max="6594" width="0.44140625" style="115" customWidth="1"/>
    <col min="6595" max="6604" width="9.44140625" style="115" customWidth="1"/>
    <col min="6605" max="6610" width="11.44140625" style="115" customWidth="1"/>
    <col min="6611" max="6611" width="10.44140625" style="115" bestFit="1" customWidth="1"/>
    <col min="6612" max="6824" width="9.44140625" style="115"/>
    <col min="6825" max="6825" width="44.44140625" style="115" customWidth="1"/>
    <col min="6826" max="6849" width="9.44140625" style="115" customWidth="1"/>
    <col min="6850" max="6850" width="0.44140625" style="115" customWidth="1"/>
    <col min="6851" max="6860" width="9.44140625" style="115" customWidth="1"/>
    <col min="6861" max="6866" width="11.44140625" style="115" customWidth="1"/>
    <col min="6867" max="6867" width="10.44140625" style="115" bestFit="1" customWidth="1"/>
    <col min="6868" max="7080" width="9.44140625" style="115"/>
    <col min="7081" max="7081" width="44.44140625" style="115" customWidth="1"/>
    <col min="7082" max="7105" width="9.44140625" style="115" customWidth="1"/>
    <col min="7106" max="7106" width="0.44140625" style="115" customWidth="1"/>
    <col min="7107" max="7116" width="9.44140625" style="115" customWidth="1"/>
    <col min="7117" max="7122" width="11.44140625" style="115" customWidth="1"/>
    <col min="7123" max="7123" width="10.44140625" style="115" bestFit="1" customWidth="1"/>
    <col min="7124" max="7336" width="9.44140625" style="115"/>
    <col min="7337" max="7337" width="44.44140625" style="115" customWidth="1"/>
    <col min="7338" max="7361" width="9.44140625" style="115" customWidth="1"/>
    <col min="7362" max="7362" width="0.44140625" style="115" customWidth="1"/>
    <col min="7363" max="7372" width="9.44140625" style="115" customWidth="1"/>
    <col min="7373" max="7378" width="11.44140625" style="115" customWidth="1"/>
    <col min="7379" max="7379" width="10.44140625" style="115" bestFit="1" customWidth="1"/>
    <col min="7380" max="7592" width="9.44140625" style="115"/>
    <col min="7593" max="7593" width="44.44140625" style="115" customWidth="1"/>
    <col min="7594" max="7617" width="9.44140625" style="115" customWidth="1"/>
    <col min="7618" max="7618" width="0.44140625" style="115" customWidth="1"/>
    <col min="7619" max="7628" width="9.44140625" style="115" customWidth="1"/>
    <col min="7629" max="7634" width="11.44140625" style="115" customWidth="1"/>
    <col min="7635" max="7635" width="10.44140625" style="115" bestFit="1" customWidth="1"/>
    <col min="7636" max="7848" width="9.44140625" style="115"/>
    <col min="7849" max="7849" width="44.44140625" style="115" customWidth="1"/>
    <col min="7850" max="7873" width="9.44140625" style="115" customWidth="1"/>
    <col min="7874" max="7874" width="0.44140625" style="115" customWidth="1"/>
    <col min="7875" max="7884" width="9.44140625" style="115" customWidth="1"/>
    <col min="7885" max="7890" width="11.44140625" style="115" customWidth="1"/>
    <col min="7891" max="7891" width="10.44140625" style="115" bestFit="1" customWidth="1"/>
    <col min="7892" max="8104" width="9.44140625" style="115"/>
    <col min="8105" max="8105" width="44.44140625" style="115" customWidth="1"/>
    <col min="8106" max="8129" width="9.44140625" style="115" customWidth="1"/>
    <col min="8130" max="8130" width="0.44140625" style="115" customWidth="1"/>
    <col min="8131" max="8140" width="9.44140625" style="115" customWidth="1"/>
    <col min="8141" max="8146" width="11.44140625" style="115" customWidth="1"/>
    <col min="8147" max="8147" width="10.44140625" style="115" bestFit="1" customWidth="1"/>
    <col min="8148" max="8360" width="9.44140625" style="115"/>
    <col min="8361" max="8361" width="44.44140625" style="115" customWidth="1"/>
    <col min="8362" max="8385" width="9.44140625" style="115" customWidth="1"/>
    <col min="8386" max="8386" width="0.44140625" style="115" customWidth="1"/>
    <col min="8387" max="8396" width="9.44140625" style="115" customWidth="1"/>
    <col min="8397" max="8402" width="11.44140625" style="115" customWidth="1"/>
    <col min="8403" max="8403" width="10.44140625" style="115" bestFit="1" customWidth="1"/>
    <col min="8404" max="8616" width="9.44140625" style="115"/>
    <col min="8617" max="8617" width="44.44140625" style="115" customWidth="1"/>
    <col min="8618" max="8641" width="9.44140625" style="115" customWidth="1"/>
    <col min="8642" max="8642" width="0.44140625" style="115" customWidth="1"/>
    <col min="8643" max="8652" width="9.44140625" style="115" customWidth="1"/>
    <col min="8653" max="8658" width="11.44140625" style="115" customWidth="1"/>
    <col min="8659" max="8659" width="10.44140625" style="115" bestFit="1" customWidth="1"/>
    <col min="8660" max="8872" width="9.44140625" style="115"/>
    <col min="8873" max="8873" width="44.44140625" style="115" customWidth="1"/>
    <col min="8874" max="8897" width="9.44140625" style="115" customWidth="1"/>
    <col min="8898" max="8898" width="0.44140625" style="115" customWidth="1"/>
    <col min="8899" max="8908" width="9.44140625" style="115" customWidth="1"/>
    <col min="8909" max="8914" width="11.44140625" style="115" customWidth="1"/>
    <col min="8915" max="8915" width="10.44140625" style="115" bestFit="1" customWidth="1"/>
    <col min="8916" max="9128" width="9.44140625" style="115"/>
    <col min="9129" max="9129" width="44.44140625" style="115" customWidth="1"/>
    <col min="9130" max="9153" width="9.44140625" style="115" customWidth="1"/>
    <col min="9154" max="9154" width="0.44140625" style="115" customWidth="1"/>
    <col min="9155" max="9164" width="9.44140625" style="115" customWidth="1"/>
    <col min="9165" max="9170" width="11.44140625" style="115" customWidth="1"/>
    <col min="9171" max="9171" width="10.44140625" style="115" bestFit="1" customWidth="1"/>
    <col min="9172" max="9384" width="9.44140625" style="115"/>
    <col min="9385" max="9385" width="44.44140625" style="115" customWidth="1"/>
    <col min="9386" max="9409" width="9.44140625" style="115" customWidth="1"/>
    <col min="9410" max="9410" width="0.44140625" style="115" customWidth="1"/>
    <col min="9411" max="9420" width="9.44140625" style="115" customWidth="1"/>
    <col min="9421" max="9426" width="11.44140625" style="115" customWidth="1"/>
    <col min="9427" max="9427" width="10.44140625" style="115" bestFit="1" customWidth="1"/>
    <col min="9428" max="9640" width="9.44140625" style="115"/>
    <col min="9641" max="9641" width="44.44140625" style="115" customWidth="1"/>
    <col min="9642" max="9665" width="9.44140625" style="115" customWidth="1"/>
    <col min="9666" max="9666" width="0.44140625" style="115" customWidth="1"/>
    <col min="9667" max="9676" width="9.44140625" style="115" customWidth="1"/>
    <col min="9677" max="9682" width="11.44140625" style="115" customWidth="1"/>
    <col min="9683" max="9683" width="10.44140625" style="115" bestFit="1" customWidth="1"/>
    <col min="9684" max="9896" width="9.44140625" style="115"/>
    <col min="9897" max="9897" width="44.44140625" style="115" customWidth="1"/>
    <col min="9898" max="9921" width="9.44140625" style="115" customWidth="1"/>
    <col min="9922" max="9922" width="0.44140625" style="115" customWidth="1"/>
    <col min="9923" max="9932" width="9.44140625" style="115" customWidth="1"/>
    <col min="9933" max="9938" width="11.44140625" style="115" customWidth="1"/>
    <col min="9939" max="9939" width="10.44140625" style="115" bestFit="1" customWidth="1"/>
    <col min="9940" max="10152" width="9.44140625" style="115"/>
    <col min="10153" max="10153" width="44.44140625" style="115" customWidth="1"/>
    <col min="10154" max="10177" width="9.44140625" style="115" customWidth="1"/>
    <col min="10178" max="10178" width="0.44140625" style="115" customWidth="1"/>
    <col min="10179" max="10188" width="9.44140625" style="115" customWidth="1"/>
    <col min="10189" max="10194" width="11.44140625" style="115" customWidth="1"/>
    <col min="10195" max="10195" width="10.44140625" style="115" bestFit="1" customWidth="1"/>
    <col min="10196" max="10408" width="9.44140625" style="115"/>
    <col min="10409" max="10409" width="44.44140625" style="115" customWidth="1"/>
    <col min="10410" max="10433" width="9.44140625" style="115" customWidth="1"/>
    <col min="10434" max="10434" width="0.44140625" style="115" customWidth="1"/>
    <col min="10435" max="10444" width="9.44140625" style="115" customWidth="1"/>
    <col min="10445" max="10450" width="11.44140625" style="115" customWidth="1"/>
    <col min="10451" max="10451" width="10.44140625" style="115" bestFit="1" customWidth="1"/>
    <col min="10452" max="10664" width="9.44140625" style="115"/>
    <col min="10665" max="10665" width="44.44140625" style="115" customWidth="1"/>
    <col min="10666" max="10689" width="9.44140625" style="115" customWidth="1"/>
    <col min="10690" max="10690" width="0.44140625" style="115" customWidth="1"/>
    <col min="10691" max="10700" width="9.44140625" style="115" customWidth="1"/>
    <col min="10701" max="10706" width="11.44140625" style="115" customWidth="1"/>
    <col min="10707" max="10707" width="10.44140625" style="115" bestFit="1" customWidth="1"/>
    <col min="10708" max="10920" width="9.44140625" style="115"/>
    <col min="10921" max="10921" width="44.44140625" style="115" customWidth="1"/>
    <col min="10922" max="10945" width="9.44140625" style="115" customWidth="1"/>
    <col min="10946" max="10946" width="0.44140625" style="115" customWidth="1"/>
    <col min="10947" max="10956" width="9.44140625" style="115" customWidth="1"/>
    <col min="10957" max="10962" width="11.44140625" style="115" customWidth="1"/>
    <col min="10963" max="10963" width="10.44140625" style="115" bestFit="1" customWidth="1"/>
    <col min="10964" max="11176" width="9.44140625" style="115"/>
    <col min="11177" max="11177" width="44.44140625" style="115" customWidth="1"/>
    <col min="11178" max="11201" width="9.44140625" style="115" customWidth="1"/>
    <col min="11202" max="11202" width="0.44140625" style="115" customWidth="1"/>
    <col min="11203" max="11212" width="9.44140625" style="115" customWidth="1"/>
    <col min="11213" max="11218" width="11.44140625" style="115" customWidth="1"/>
    <col min="11219" max="11219" width="10.44140625" style="115" bestFit="1" customWidth="1"/>
    <col min="11220" max="11432" width="9.44140625" style="115"/>
    <col min="11433" max="11433" width="44.44140625" style="115" customWidth="1"/>
    <col min="11434" max="11457" width="9.44140625" style="115" customWidth="1"/>
    <col min="11458" max="11458" width="0.44140625" style="115" customWidth="1"/>
    <col min="11459" max="11468" width="9.44140625" style="115" customWidth="1"/>
    <col min="11469" max="11474" width="11.44140625" style="115" customWidth="1"/>
    <col min="11475" max="11475" width="10.44140625" style="115" bestFit="1" customWidth="1"/>
    <col min="11476" max="11688" width="9.44140625" style="115"/>
    <col min="11689" max="11689" width="44.44140625" style="115" customWidth="1"/>
    <col min="11690" max="11713" width="9.44140625" style="115" customWidth="1"/>
    <col min="11714" max="11714" width="0.44140625" style="115" customWidth="1"/>
    <col min="11715" max="11724" width="9.44140625" style="115" customWidth="1"/>
    <col min="11725" max="11730" width="11.44140625" style="115" customWidth="1"/>
    <col min="11731" max="11731" width="10.44140625" style="115" bestFit="1" customWidth="1"/>
    <col min="11732" max="11944" width="9.44140625" style="115"/>
    <col min="11945" max="11945" width="44.44140625" style="115" customWidth="1"/>
    <col min="11946" max="11969" width="9.44140625" style="115" customWidth="1"/>
    <col min="11970" max="11970" width="0.44140625" style="115" customWidth="1"/>
    <col min="11971" max="11980" width="9.44140625" style="115" customWidth="1"/>
    <col min="11981" max="11986" width="11.44140625" style="115" customWidth="1"/>
    <col min="11987" max="11987" width="10.44140625" style="115" bestFit="1" customWidth="1"/>
    <col min="11988" max="12200" width="9.44140625" style="115"/>
    <col min="12201" max="12201" width="44.44140625" style="115" customWidth="1"/>
    <col min="12202" max="12225" width="9.44140625" style="115" customWidth="1"/>
    <col min="12226" max="12226" width="0.44140625" style="115" customWidth="1"/>
    <col min="12227" max="12236" width="9.44140625" style="115" customWidth="1"/>
    <col min="12237" max="12242" width="11.44140625" style="115" customWidth="1"/>
    <col min="12243" max="12243" width="10.44140625" style="115" bestFit="1" customWidth="1"/>
    <col min="12244" max="12456" width="9.44140625" style="115"/>
    <col min="12457" max="12457" width="44.44140625" style="115" customWidth="1"/>
    <col min="12458" max="12481" width="9.44140625" style="115" customWidth="1"/>
    <col min="12482" max="12482" width="0.44140625" style="115" customWidth="1"/>
    <col min="12483" max="12492" width="9.44140625" style="115" customWidth="1"/>
    <col min="12493" max="12498" width="11.44140625" style="115" customWidth="1"/>
    <col min="12499" max="12499" width="10.44140625" style="115" bestFit="1" customWidth="1"/>
    <col min="12500" max="12712" width="9.44140625" style="115"/>
    <col min="12713" max="12713" width="44.44140625" style="115" customWidth="1"/>
    <col min="12714" max="12737" width="9.44140625" style="115" customWidth="1"/>
    <col min="12738" max="12738" width="0.44140625" style="115" customWidth="1"/>
    <col min="12739" max="12748" width="9.44140625" style="115" customWidth="1"/>
    <col min="12749" max="12754" width="11.44140625" style="115" customWidth="1"/>
    <col min="12755" max="12755" width="10.44140625" style="115" bestFit="1" customWidth="1"/>
    <col min="12756" max="12968" width="9.44140625" style="115"/>
    <col min="12969" max="12969" width="44.44140625" style="115" customWidth="1"/>
    <col min="12970" max="12993" width="9.44140625" style="115" customWidth="1"/>
    <col min="12994" max="12994" width="0.44140625" style="115" customWidth="1"/>
    <col min="12995" max="13004" width="9.44140625" style="115" customWidth="1"/>
    <col min="13005" max="13010" width="11.44140625" style="115" customWidth="1"/>
    <col min="13011" max="13011" width="10.44140625" style="115" bestFit="1" customWidth="1"/>
    <col min="13012" max="13224" width="9.44140625" style="115"/>
    <col min="13225" max="13225" width="44.44140625" style="115" customWidth="1"/>
    <col min="13226" max="13249" width="9.44140625" style="115" customWidth="1"/>
    <col min="13250" max="13250" width="0.44140625" style="115" customWidth="1"/>
    <col min="13251" max="13260" width="9.44140625" style="115" customWidth="1"/>
    <col min="13261" max="13266" width="11.44140625" style="115" customWidth="1"/>
    <col min="13267" max="13267" width="10.44140625" style="115" bestFit="1" customWidth="1"/>
    <col min="13268" max="13480" width="9.44140625" style="115"/>
    <col min="13481" max="13481" width="44.44140625" style="115" customWidth="1"/>
    <col min="13482" max="13505" width="9.44140625" style="115" customWidth="1"/>
    <col min="13506" max="13506" width="0.44140625" style="115" customWidth="1"/>
    <col min="13507" max="13516" width="9.44140625" style="115" customWidth="1"/>
    <col min="13517" max="13522" width="11.44140625" style="115" customWidth="1"/>
    <col min="13523" max="13523" width="10.44140625" style="115" bestFit="1" customWidth="1"/>
    <col min="13524" max="13736" width="9.44140625" style="115"/>
    <col min="13737" max="13737" width="44.44140625" style="115" customWidth="1"/>
    <col min="13738" max="13761" width="9.44140625" style="115" customWidth="1"/>
    <col min="13762" max="13762" width="0.44140625" style="115" customWidth="1"/>
    <col min="13763" max="13772" width="9.44140625" style="115" customWidth="1"/>
    <col min="13773" max="13778" width="11.44140625" style="115" customWidth="1"/>
    <col min="13779" max="13779" width="10.44140625" style="115" bestFit="1" customWidth="1"/>
    <col min="13780" max="13992" width="9.44140625" style="115"/>
    <col min="13993" max="13993" width="44.44140625" style="115" customWidth="1"/>
    <col min="13994" max="14017" width="9.44140625" style="115" customWidth="1"/>
    <col min="14018" max="14018" width="0.44140625" style="115" customWidth="1"/>
    <col min="14019" max="14028" width="9.44140625" style="115" customWidth="1"/>
    <col min="14029" max="14034" width="11.44140625" style="115" customWidth="1"/>
    <col min="14035" max="14035" width="10.44140625" style="115" bestFit="1" customWidth="1"/>
    <col min="14036" max="14248" width="9.44140625" style="115"/>
    <col min="14249" max="14249" width="44.44140625" style="115" customWidth="1"/>
    <col min="14250" max="14273" width="9.44140625" style="115" customWidth="1"/>
    <col min="14274" max="14274" width="0.44140625" style="115" customWidth="1"/>
    <col min="14275" max="14284" width="9.44140625" style="115" customWidth="1"/>
    <col min="14285" max="14290" width="11.44140625" style="115" customWidth="1"/>
    <col min="14291" max="14291" width="10.44140625" style="115" bestFit="1" customWidth="1"/>
    <col min="14292" max="14504" width="9.44140625" style="115"/>
    <col min="14505" max="14505" width="44.44140625" style="115" customWidth="1"/>
    <col min="14506" max="14529" width="9.44140625" style="115" customWidth="1"/>
    <col min="14530" max="14530" width="0.44140625" style="115" customWidth="1"/>
    <col min="14531" max="14540" width="9.44140625" style="115" customWidth="1"/>
    <col min="14541" max="14546" width="11.44140625" style="115" customWidth="1"/>
    <col min="14547" max="14547" width="10.44140625" style="115" bestFit="1" customWidth="1"/>
    <col min="14548" max="14760" width="9.44140625" style="115"/>
    <col min="14761" max="14761" width="44.44140625" style="115" customWidth="1"/>
    <col min="14762" max="14785" width="9.44140625" style="115" customWidth="1"/>
    <col min="14786" max="14786" width="0.44140625" style="115" customWidth="1"/>
    <col min="14787" max="14796" width="9.44140625" style="115" customWidth="1"/>
    <col min="14797" max="14802" width="11.44140625" style="115" customWidth="1"/>
    <col min="14803" max="14803" width="10.44140625" style="115" bestFit="1" customWidth="1"/>
    <col min="14804" max="15016" width="9.44140625" style="115"/>
    <col min="15017" max="15017" width="44.44140625" style="115" customWidth="1"/>
    <col min="15018" max="15041" width="9.44140625" style="115" customWidth="1"/>
    <col min="15042" max="15042" width="0.44140625" style="115" customWidth="1"/>
    <col min="15043" max="15052" width="9.44140625" style="115" customWidth="1"/>
    <col min="15053" max="15058" width="11.44140625" style="115" customWidth="1"/>
    <col min="15059" max="15059" width="10.44140625" style="115" bestFit="1" customWidth="1"/>
    <col min="15060" max="15272" width="9.44140625" style="115"/>
    <col min="15273" max="15273" width="44.44140625" style="115" customWidth="1"/>
    <col min="15274" max="15297" width="9.44140625" style="115" customWidth="1"/>
    <col min="15298" max="15298" width="0.44140625" style="115" customWidth="1"/>
    <col min="15299" max="15308" width="9.44140625" style="115" customWidth="1"/>
    <col min="15309" max="15314" width="11.44140625" style="115" customWidth="1"/>
    <col min="15315" max="15315" width="10.44140625" style="115" bestFit="1" customWidth="1"/>
    <col min="15316" max="15528" width="9.44140625" style="115"/>
    <col min="15529" max="15529" width="44.44140625" style="115" customWidth="1"/>
    <col min="15530" max="15553" width="9.44140625" style="115" customWidth="1"/>
    <col min="15554" max="15554" width="0.44140625" style="115" customWidth="1"/>
    <col min="15555" max="15564" width="9.44140625" style="115" customWidth="1"/>
    <col min="15565" max="15570" width="11.44140625" style="115" customWidth="1"/>
    <col min="15571" max="15571" width="10.44140625" style="115" bestFit="1" customWidth="1"/>
    <col min="15572" max="15784" width="9.44140625" style="115"/>
    <col min="15785" max="15785" width="44.44140625" style="115" customWidth="1"/>
    <col min="15786" max="15809" width="9.44140625" style="115" customWidth="1"/>
    <col min="15810" max="15810" width="0.44140625" style="115" customWidth="1"/>
    <col min="15811" max="15820" width="9.44140625" style="115" customWidth="1"/>
    <col min="15821" max="15826" width="11.44140625" style="115" customWidth="1"/>
    <col min="15827" max="15827" width="10.44140625" style="115" bestFit="1" customWidth="1"/>
    <col min="15828" max="16040" width="9.44140625" style="115"/>
    <col min="16041" max="16041" width="44.44140625" style="115" customWidth="1"/>
    <col min="16042" max="16065" width="9.44140625" style="115" customWidth="1"/>
    <col min="16066" max="16066" width="0.44140625" style="115" customWidth="1"/>
    <col min="16067" max="16076" width="9.44140625" style="115" customWidth="1"/>
    <col min="16077" max="16082" width="11.44140625" style="115" customWidth="1"/>
    <col min="16083" max="16083" width="10.44140625" style="115" bestFit="1" customWidth="1"/>
    <col min="16084" max="16369" width="9.44140625" style="115"/>
    <col min="16370" max="16384" width="9.44140625" style="115" customWidth="1"/>
  </cols>
  <sheetData>
    <row r="1" spans="1:153" s="167" customFormat="1" ht="18" x14ac:dyDescent="0.35">
      <c r="A1" s="166" t="s">
        <v>146</v>
      </c>
      <c r="B1" s="393" t="s">
        <v>98</v>
      </c>
      <c r="C1" s="403" t="s">
        <v>178</v>
      </c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  <c r="AE1" s="404"/>
      <c r="AF1" s="404"/>
      <c r="AG1" s="404"/>
      <c r="AH1" s="404"/>
      <c r="AI1" s="404"/>
      <c r="AJ1" s="404"/>
      <c r="AK1" s="404"/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  <c r="BC1" s="404"/>
      <c r="BD1" s="404"/>
      <c r="BE1" s="404"/>
      <c r="BF1" s="404"/>
      <c r="BG1" s="404"/>
      <c r="BH1" s="404"/>
      <c r="BI1" s="404"/>
      <c r="BJ1" s="404"/>
      <c r="BK1" s="404"/>
      <c r="BL1" s="404"/>
      <c r="BM1" s="404"/>
      <c r="BN1" s="404"/>
      <c r="BO1" s="404"/>
      <c r="BP1" s="404"/>
      <c r="BQ1" s="404"/>
      <c r="BR1" s="404"/>
      <c r="BS1" s="404"/>
      <c r="BT1" s="404"/>
      <c r="BU1" s="404"/>
      <c r="BV1" s="404"/>
      <c r="BW1" s="404"/>
      <c r="BX1" s="404"/>
      <c r="BY1" s="404"/>
      <c r="BZ1" s="404"/>
      <c r="CA1" s="404"/>
      <c r="CB1" s="404"/>
      <c r="CC1" s="404"/>
      <c r="CD1" s="404"/>
      <c r="CE1" s="404"/>
      <c r="CF1" s="404"/>
      <c r="CG1" s="404"/>
      <c r="CH1" s="404"/>
      <c r="CI1" s="404"/>
      <c r="CJ1" s="404"/>
      <c r="CK1" s="404"/>
      <c r="CL1" s="405"/>
    </row>
    <row r="2" spans="1:153" s="168" customFormat="1" ht="18" x14ac:dyDescent="0.35">
      <c r="A2" s="391" t="s">
        <v>102</v>
      </c>
      <c r="B2" s="394"/>
      <c r="C2" s="403" t="s">
        <v>158</v>
      </c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  <c r="T2" s="404"/>
      <c r="U2" s="404"/>
      <c r="V2" s="404"/>
      <c r="W2" s="404"/>
      <c r="X2" s="404"/>
      <c r="Y2" s="404"/>
      <c r="Z2" s="404"/>
      <c r="AA2" s="404"/>
      <c r="AB2" s="404"/>
      <c r="AC2" s="404"/>
      <c r="AD2" s="404"/>
      <c r="AE2" s="404"/>
      <c r="AF2" s="404"/>
      <c r="AG2" s="404"/>
      <c r="AH2" s="404"/>
      <c r="AI2" s="404"/>
      <c r="AJ2" s="404"/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V2" s="404"/>
      <c r="AW2" s="404"/>
      <c r="AX2" s="404"/>
      <c r="AY2" s="404"/>
      <c r="AZ2" s="404"/>
      <c r="BA2" s="404"/>
      <c r="BB2" s="404"/>
      <c r="BC2" s="404"/>
      <c r="BD2" s="404"/>
      <c r="BE2" s="404"/>
      <c r="BF2" s="404"/>
      <c r="BG2" s="404"/>
      <c r="BH2" s="404"/>
      <c r="BI2" s="404"/>
      <c r="BJ2" s="404"/>
      <c r="BK2" s="404"/>
      <c r="BL2" s="404"/>
      <c r="BM2" s="404"/>
      <c r="BN2" s="404"/>
      <c r="BO2" s="404"/>
      <c r="BP2" s="404"/>
      <c r="BQ2" s="404"/>
      <c r="BR2" s="404"/>
      <c r="BS2" s="404"/>
      <c r="BT2" s="404"/>
      <c r="BU2" s="404"/>
      <c r="BV2" s="404"/>
      <c r="BW2" s="404"/>
      <c r="BX2" s="404"/>
      <c r="BY2" s="404"/>
      <c r="BZ2" s="404"/>
      <c r="CA2" s="404"/>
      <c r="CB2" s="404"/>
      <c r="CC2" s="404"/>
      <c r="CD2" s="404"/>
      <c r="CE2" s="404"/>
      <c r="CF2" s="404"/>
      <c r="CG2" s="404"/>
      <c r="CH2" s="404"/>
      <c r="CI2" s="404"/>
      <c r="CJ2" s="404"/>
      <c r="CK2" s="404"/>
      <c r="CL2" s="405"/>
    </row>
    <row r="3" spans="1:153" ht="15.75" customHeight="1" x14ac:dyDescent="0.3">
      <c r="A3" s="402"/>
      <c r="B3" s="395"/>
      <c r="C3" s="396" t="s">
        <v>149</v>
      </c>
      <c r="D3" s="397"/>
      <c r="E3" s="397"/>
      <c r="F3" s="397"/>
      <c r="G3" s="397"/>
      <c r="H3" s="397"/>
      <c r="I3" s="397"/>
      <c r="J3" s="397"/>
      <c r="K3" s="397"/>
      <c r="L3" s="398"/>
      <c r="M3" s="330" t="s">
        <v>131</v>
      </c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2"/>
    </row>
    <row r="4" spans="1:153" x14ac:dyDescent="0.3">
      <c r="A4" s="169"/>
      <c r="B4" s="170"/>
      <c r="C4" s="399"/>
      <c r="D4" s="400"/>
      <c r="E4" s="400"/>
      <c r="F4" s="400"/>
      <c r="G4" s="400"/>
      <c r="H4" s="400"/>
      <c r="I4" s="400"/>
      <c r="J4" s="400"/>
      <c r="K4" s="400"/>
      <c r="L4" s="401"/>
      <c r="M4" s="341">
        <v>2016</v>
      </c>
      <c r="N4" s="341"/>
      <c r="O4" s="341"/>
      <c r="P4" s="341"/>
      <c r="Q4" s="290"/>
      <c r="R4" s="290"/>
      <c r="S4" s="290"/>
      <c r="T4" s="290"/>
      <c r="U4" s="290"/>
      <c r="V4" s="290"/>
      <c r="W4" s="290"/>
      <c r="X4" s="290"/>
      <c r="Y4" s="341">
        <v>2017</v>
      </c>
      <c r="Z4" s="341"/>
      <c r="AA4" s="341"/>
      <c r="AB4" s="341"/>
      <c r="AC4" s="290"/>
      <c r="AD4" s="290"/>
      <c r="AE4" s="290"/>
      <c r="AF4" s="290"/>
      <c r="AG4" s="290"/>
      <c r="AH4" s="290"/>
      <c r="AI4" s="290"/>
      <c r="AJ4" s="290"/>
      <c r="AK4" s="324">
        <v>2018</v>
      </c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6"/>
      <c r="AW4" s="385">
        <v>2019</v>
      </c>
      <c r="AX4" s="386"/>
      <c r="AY4" s="386"/>
      <c r="AZ4" s="386"/>
      <c r="BA4" s="386"/>
      <c r="BB4" s="386"/>
      <c r="BC4" s="386"/>
      <c r="BD4" s="386"/>
      <c r="BE4" s="386"/>
      <c r="BF4" s="386"/>
      <c r="BG4" s="386"/>
      <c r="BH4" s="387"/>
      <c r="BI4" s="385">
        <v>2020</v>
      </c>
      <c r="BJ4" s="386"/>
      <c r="BK4" s="386"/>
      <c r="BL4" s="386"/>
      <c r="BM4" s="386"/>
      <c r="BN4" s="386"/>
      <c r="BO4" s="386"/>
      <c r="BP4" s="386"/>
      <c r="BQ4" s="386"/>
      <c r="BR4" s="386"/>
      <c r="BS4" s="386"/>
      <c r="BT4" s="387"/>
      <c r="BU4" s="385">
        <v>2021</v>
      </c>
      <c r="BV4" s="386"/>
      <c r="BW4" s="386"/>
      <c r="BX4" s="386"/>
      <c r="BY4" s="386"/>
      <c r="BZ4" s="386"/>
      <c r="CA4" s="386"/>
      <c r="CB4" s="386"/>
      <c r="CC4" s="386"/>
      <c r="CD4" s="386"/>
      <c r="CE4" s="386"/>
      <c r="CF4" s="387"/>
      <c r="CG4" s="385" t="s">
        <v>284</v>
      </c>
      <c r="CH4" s="386"/>
      <c r="CI4" s="386"/>
      <c r="CJ4" s="386"/>
      <c r="CK4" s="386"/>
      <c r="CL4" s="386"/>
      <c r="CM4" s="386"/>
      <c r="CN4" s="386"/>
      <c r="CO4" s="386"/>
      <c r="CP4" s="386"/>
      <c r="CQ4" s="386"/>
      <c r="CR4" s="387"/>
    </row>
    <row r="5" spans="1:153" s="189" customFormat="1" x14ac:dyDescent="0.3">
      <c r="A5" s="169"/>
      <c r="B5" s="188"/>
      <c r="C5" s="135">
        <v>2013</v>
      </c>
      <c r="D5" s="135">
        <v>2014</v>
      </c>
      <c r="E5" s="135">
        <v>2015</v>
      </c>
      <c r="F5" s="135">
        <v>2016</v>
      </c>
      <c r="G5" s="244">
        <v>2017</v>
      </c>
      <c r="H5" s="244">
        <v>2018</v>
      </c>
      <c r="I5" s="128">
        <v>2019</v>
      </c>
      <c r="J5" s="128">
        <v>2020</v>
      </c>
      <c r="K5" s="128">
        <v>2021</v>
      </c>
      <c r="L5" s="216" t="s">
        <v>284</v>
      </c>
      <c r="M5" s="135" t="s">
        <v>3</v>
      </c>
      <c r="N5" s="135" t="s">
        <v>4</v>
      </c>
      <c r="O5" s="135" t="s">
        <v>5</v>
      </c>
      <c r="P5" s="135" t="s">
        <v>6</v>
      </c>
      <c r="Q5" s="136" t="s">
        <v>7</v>
      </c>
      <c r="R5" s="136" t="s">
        <v>159</v>
      </c>
      <c r="S5" s="136" t="s">
        <v>160</v>
      </c>
      <c r="T5" s="136" t="s">
        <v>161</v>
      </c>
      <c r="U5" s="136" t="s">
        <v>162</v>
      </c>
      <c r="V5" s="136" t="s">
        <v>163</v>
      </c>
      <c r="W5" s="136" t="s">
        <v>164</v>
      </c>
      <c r="X5" s="136" t="s">
        <v>165</v>
      </c>
      <c r="Y5" s="135" t="s">
        <v>3</v>
      </c>
      <c r="Z5" s="135" t="s">
        <v>4</v>
      </c>
      <c r="AA5" s="135" t="s">
        <v>5</v>
      </c>
      <c r="AB5" s="135" t="s">
        <v>6</v>
      </c>
      <c r="AC5" s="136" t="s">
        <v>7</v>
      </c>
      <c r="AD5" s="136" t="s">
        <v>159</v>
      </c>
      <c r="AE5" s="136" t="s">
        <v>160</v>
      </c>
      <c r="AF5" s="136" t="s">
        <v>161</v>
      </c>
      <c r="AG5" s="136" t="s">
        <v>162</v>
      </c>
      <c r="AH5" s="136" t="s">
        <v>163</v>
      </c>
      <c r="AI5" s="136" t="s">
        <v>164</v>
      </c>
      <c r="AJ5" s="136" t="s">
        <v>165</v>
      </c>
      <c r="AK5" s="135" t="s">
        <v>3</v>
      </c>
      <c r="AL5" s="135" t="s">
        <v>4</v>
      </c>
      <c r="AM5" s="135" t="s">
        <v>5</v>
      </c>
      <c r="AN5" s="135" t="s">
        <v>6</v>
      </c>
      <c r="AO5" s="136" t="s">
        <v>7</v>
      </c>
      <c r="AP5" s="136" t="s">
        <v>159</v>
      </c>
      <c r="AQ5" s="136" t="s">
        <v>160</v>
      </c>
      <c r="AR5" s="136" t="s">
        <v>161</v>
      </c>
      <c r="AS5" s="136" t="s">
        <v>162</v>
      </c>
      <c r="AT5" s="136" t="s">
        <v>163</v>
      </c>
      <c r="AU5" s="136" t="s">
        <v>164</v>
      </c>
      <c r="AV5" s="136" t="s">
        <v>165</v>
      </c>
      <c r="AW5" s="135" t="s">
        <v>3</v>
      </c>
      <c r="AX5" s="135" t="s">
        <v>4</v>
      </c>
      <c r="AY5" s="135" t="s">
        <v>5</v>
      </c>
      <c r="AZ5" s="135" t="s">
        <v>6</v>
      </c>
      <c r="BA5" s="136" t="s">
        <v>7</v>
      </c>
      <c r="BB5" s="136" t="s">
        <v>159</v>
      </c>
      <c r="BC5" s="136" t="s">
        <v>160</v>
      </c>
      <c r="BD5" s="136" t="s">
        <v>161</v>
      </c>
      <c r="BE5" s="136" t="s">
        <v>162</v>
      </c>
      <c r="BF5" s="136" t="s">
        <v>163</v>
      </c>
      <c r="BG5" s="136" t="s">
        <v>164</v>
      </c>
      <c r="BH5" s="136" t="s">
        <v>165</v>
      </c>
      <c r="BI5" s="135" t="s">
        <v>3</v>
      </c>
      <c r="BJ5" s="135" t="s">
        <v>4</v>
      </c>
      <c r="BK5" s="135" t="s">
        <v>5</v>
      </c>
      <c r="BL5" s="135" t="s">
        <v>6</v>
      </c>
      <c r="BM5" s="136" t="s">
        <v>7</v>
      </c>
      <c r="BN5" s="136" t="s">
        <v>159</v>
      </c>
      <c r="BO5" s="136" t="s">
        <v>160</v>
      </c>
      <c r="BP5" s="136" t="s">
        <v>161</v>
      </c>
      <c r="BQ5" s="136" t="s">
        <v>162</v>
      </c>
      <c r="BR5" s="136" t="s">
        <v>163</v>
      </c>
      <c r="BS5" s="136" t="s">
        <v>164</v>
      </c>
      <c r="BT5" s="136" t="s">
        <v>165</v>
      </c>
      <c r="BU5" s="135" t="s">
        <v>3</v>
      </c>
      <c r="BV5" s="135" t="s">
        <v>4</v>
      </c>
      <c r="BW5" s="135" t="s">
        <v>5</v>
      </c>
      <c r="BX5" s="135" t="s">
        <v>6</v>
      </c>
      <c r="BY5" s="136" t="s">
        <v>7</v>
      </c>
      <c r="BZ5" s="136" t="s">
        <v>159</v>
      </c>
      <c r="CA5" s="136" t="s">
        <v>160</v>
      </c>
      <c r="CB5" s="136" t="s">
        <v>161</v>
      </c>
      <c r="CC5" s="136" t="s">
        <v>162</v>
      </c>
      <c r="CD5" s="136" t="s">
        <v>163</v>
      </c>
      <c r="CE5" s="136" t="s">
        <v>164</v>
      </c>
      <c r="CF5" s="136" t="s">
        <v>165</v>
      </c>
      <c r="CG5" s="214" t="s">
        <v>3</v>
      </c>
      <c r="CH5" s="214" t="s">
        <v>4</v>
      </c>
      <c r="CI5" s="214" t="s">
        <v>5</v>
      </c>
      <c r="CJ5" s="214" t="s">
        <v>6</v>
      </c>
      <c r="CK5" s="214" t="s">
        <v>7</v>
      </c>
      <c r="CL5" s="214" t="s">
        <v>159</v>
      </c>
      <c r="CM5" s="214" t="s">
        <v>160</v>
      </c>
      <c r="CN5" s="214" t="s">
        <v>161</v>
      </c>
      <c r="CO5" s="214" t="s">
        <v>162</v>
      </c>
      <c r="CP5" s="214" t="s">
        <v>163</v>
      </c>
      <c r="CQ5" s="214" t="s">
        <v>164</v>
      </c>
      <c r="CR5" s="214" t="s">
        <v>165</v>
      </c>
    </row>
    <row r="6" spans="1:153" s="128" customFormat="1" x14ac:dyDescent="0.3">
      <c r="A6" s="104">
        <v>0</v>
      </c>
      <c r="B6" s="172" t="s">
        <v>103</v>
      </c>
      <c r="C6" s="173">
        <v>40036.718702459999</v>
      </c>
      <c r="D6" s="173">
        <v>38885.22249</v>
      </c>
      <c r="E6" s="173">
        <v>39745.960674100017</v>
      </c>
      <c r="F6" s="173">
        <v>55359.050673200014</v>
      </c>
      <c r="G6" s="103">
        <v>54640.616452116985</v>
      </c>
      <c r="H6" s="103">
        <v>52404.502379099999</v>
      </c>
      <c r="I6" s="105">
        <v>60668.495842247983</v>
      </c>
      <c r="J6" s="105">
        <v>66663.102714299996</v>
      </c>
      <c r="K6" s="106">
        <v>79117.542698899997</v>
      </c>
      <c r="L6" s="3">
        <f>SUM(CG6:CR6)</f>
        <v>79712.406010299965</v>
      </c>
      <c r="M6" s="105">
        <v>4565.5296199000013</v>
      </c>
      <c r="N6" s="105">
        <v>3450.585668499999</v>
      </c>
      <c r="O6" s="105">
        <v>3658.7976782000051</v>
      </c>
      <c r="P6" s="105">
        <v>3890.8436986999991</v>
      </c>
      <c r="Q6" s="105">
        <v>5626.3587582000018</v>
      </c>
      <c r="R6" s="105">
        <v>3944.1728105999978</v>
      </c>
      <c r="S6" s="105">
        <v>4638.5778581000013</v>
      </c>
      <c r="T6" s="105">
        <v>5246.4453507000044</v>
      </c>
      <c r="U6" s="105">
        <v>3965.687366900002</v>
      </c>
      <c r="V6" s="105">
        <v>5320.6283664000002</v>
      </c>
      <c r="W6" s="105">
        <v>5515.8399059999983</v>
      </c>
      <c r="X6" s="105">
        <v>5535.5835909999978</v>
      </c>
      <c r="Y6" s="103">
        <v>2896.3982403040013</v>
      </c>
      <c r="Z6" s="103">
        <v>3779.9655926130004</v>
      </c>
      <c r="AA6" s="103">
        <v>4528.9954813480017</v>
      </c>
      <c r="AB6" s="103">
        <v>3788.3581434359967</v>
      </c>
      <c r="AC6" s="103">
        <v>6373.6331783389996</v>
      </c>
      <c r="AD6" s="103">
        <v>4424.6589303750006</v>
      </c>
      <c r="AE6" s="103">
        <v>4909.6467788649989</v>
      </c>
      <c r="AF6" s="103">
        <v>3458.3444373989992</v>
      </c>
      <c r="AG6" s="103">
        <v>5145.1771911379947</v>
      </c>
      <c r="AH6" s="103">
        <v>5871.1264173649997</v>
      </c>
      <c r="AI6" s="103">
        <v>3619.4546741460044</v>
      </c>
      <c r="AJ6" s="103">
        <v>5844.8573867889963</v>
      </c>
      <c r="AK6" s="106">
        <v>3885.5203431999985</v>
      </c>
      <c r="AL6" s="106">
        <v>4732.636442699998</v>
      </c>
      <c r="AM6" s="106">
        <v>5007.2432182999992</v>
      </c>
      <c r="AN6" s="106">
        <v>4340.5217301000021</v>
      </c>
      <c r="AO6" s="106">
        <v>5033.5553970000028</v>
      </c>
      <c r="AP6" s="106">
        <v>5453.3582120000028</v>
      </c>
      <c r="AQ6" s="106">
        <v>4469.3526083999996</v>
      </c>
      <c r="AR6" s="106">
        <v>4316.6041582000016</v>
      </c>
      <c r="AS6" s="106">
        <v>4957.2600090999949</v>
      </c>
      <c r="AT6" s="106">
        <v>3620.3477010999982</v>
      </c>
      <c r="AU6" s="106">
        <v>5151.9037369999996</v>
      </c>
      <c r="AV6" s="106">
        <v>1436.1988220000005</v>
      </c>
      <c r="AW6" s="103">
        <v>2456.1311189039998</v>
      </c>
      <c r="AX6" s="103">
        <v>276.59485482000002</v>
      </c>
      <c r="AY6" s="103">
        <v>2057.3125933980004</v>
      </c>
      <c r="AZ6" s="103">
        <v>4691.7603049979962</v>
      </c>
      <c r="BA6" s="103">
        <v>4085.9922327470008</v>
      </c>
      <c r="BB6" s="103">
        <v>15901.662557240981</v>
      </c>
      <c r="BC6" s="103">
        <v>5036.1914616159966</v>
      </c>
      <c r="BD6" s="103">
        <v>4899.9350120090003</v>
      </c>
      <c r="BE6" s="103">
        <v>4006.9130919799977</v>
      </c>
      <c r="BF6" s="103">
        <v>6402.6175912720028</v>
      </c>
      <c r="BG6" s="103">
        <v>5746.468553638003</v>
      </c>
      <c r="BH6" s="103">
        <v>5106.9164696250018</v>
      </c>
      <c r="BI6" s="103">
        <v>5613.6972887000175</v>
      </c>
      <c r="BJ6" s="103">
        <v>5262.2843928000066</v>
      </c>
      <c r="BK6" s="103">
        <v>3007.6034855999997</v>
      </c>
      <c r="BL6" s="103">
        <v>1941.9693295999996</v>
      </c>
      <c r="BM6" s="103">
        <v>5993.9350943000018</v>
      </c>
      <c r="BN6" s="103">
        <v>6267.240530900006</v>
      </c>
      <c r="BO6" s="103">
        <v>9267.804335800005</v>
      </c>
      <c r="BP6" s="103">
        <v>7220.6237360999867</v>
      </c>
      <c r="BQ6" s="103">
        <v>4941.0590902000231</v>
      </c>
      <c r="BR6" s="103">
        <v>5637.3641159999788</v>
      </c>
      <c r="BS6" s="103">
        <v>4705.5989565999635</v>
      </c>
      <c r="BT6" s="103">
        <v>6803.922357700013</v>
      </c>
      <c r="BU6" s="103">
        <v>3056.9121355999987</v>
      </c>
      <c r="BV6" s="103">
        <v>8028.109830499995</v>
      </c>
      <c r="BW6" s="103">
        <v>5185.5035390000012</v>
      </c>
      <c r="BX6" s="103">
        <v>7005.954610499999</v>
      </c>
      <c r="BY6" s="103">
        <v>8992.0901858000034</v>
      </c>
      <c r="BZ6" s="103">
        <v>8589.3383062999965</v>
      </c>
      <c r="CA6" s="103">
        <v>3799.6270049</v>
      </c>
      <c r="CB6" s="103">
        <v>9873.5328809999974</v>
      </c>
      <c r="CC6" s="103">
        <v>6749.8375279000029</v>
      </c>
      <c r="CD6" s="103">
        <v>5672.6439449000018</v>
      </c>
      <c r="CE6" s="103">
        <v>7700.1110017000001</v>
      </c>
      <c r="CF6" s="103">
        <v>4463.8817307999998</v>
      </c>
      <c r="CG6" s="202">
        <v>10422.575549800004</v>
      </c>
      <c r="CH6" s="202">
        <v>2378.6245227000004</v>
      </c>
      <c r="CI6" s="202">
        <v>11877.776061700019</v>
      </c>
      <c r="CJ6" s="202">
        <v>7722.4426315999935</v>
      </c>
      <c r="CK6" s="202">
        <v>9601.7910186999961</v>
      </c>
      <c r="CL6" s="202">
        <v>10424.345087699958</v>
      </c>
      <c r="CM6" s="202">
        <v>1233.924509200001</v>
      </c>
      <c r="CN6" s="202">
        <v>2028.6590885999985</v>
      </c>
      <c r="CO6" s="202">
        <v>4721.9833674999991</v>
      </c>
      <c r="CP6" s="202">
        <v>3157.3467880000007</v>
      </c>
      <c r="CQ6" s="202">
        <v>8774.5595783999925</v>
      </c>
      <c r="CR6" s="202">
        <v>7368.3778064000089</v>
      </c>
    </row>
    <row r="7" spans="1:153" s="168" customFormat="1" ht="15" customHeight="1" x14ac:dyDescent="0.3">
      <c r="A7" s="104">
        <v>1</v>
      </c>
      <c r="B7" s="172" t="s">
        <v>104</v>
      </c>
      <c r="C7" s="173">
        <v>9620.0320535999999</v>
      </c>
      <c r="D7" s="173">
        <v>8345.3351670000011</v>
      </c>
      <c r="E7" s="173">
        <v>7370.6435251000012</v>
      </c>
      <c r="F7" s="173">
        <v>16370.481741200007</v>
      </c>
      <c r="G7" s="103">
        <v>12141.010161861999</v>
      </c>
      <c r="H7" s="103">
        <v>11433.987390800001</v>
      </c>
      <c r="I7" s="105">
        <v>13006.015852251001</v>
      </c>
      <c r="J7" s="105">
        <v>10793.715042200001</v>
      </c>
      <c r="K7" s="106">
        <v>14270.666173600002</v>
      </c>
      <c r="L7" s="3">
        <f t="shared" ref="L7:L15" si="0">SUM(CG7:CR7)</f>
        <v>13552.024378999999</v>
      </c>
      <c r="M7" s="105">
        <v>781.62583639999991</v>
      </c>
      <c r="N7" s="105">
        <v>757.77143629999978</v>
      </c>
      <c r="O7" s="105">
        <v>2158.7542245</v>
      </c>
      <c r="P7" s="105">
        <v>1026.0724683000008</v>
      </c>
      <c r="Q7" s="105">
        <v>593.69617319999975</v>
      </c>
      <c r="R7" s="105">
        <v>3297.619089700006</v>
      </c>
      <c r="S7" s="105">
        <v>379.35747720000006</v>
      </c>
      <c r="T7" s="105">
        <v>1062.2948421000001</v>
      </c>
      <c r="U7" s="105">
        <v>684.12303320000001</v>
      </c>
      <c r="V7" s="105">
        <v>2300.8868868000004</v>
      </c>
      <c r="W7" s="105">
        <v>769.01016619999928</v>
      </c>
      <c r="X7" s="105">
        <v>2559.2701073000007</v>
      </c>
      <c r="Y7" s="103">
        <v>550.90684393200024</v>
      </c>
      <c r="Z7" s="103">
        <v>1134.9582090669994</v>
      </c>
      <c r="AA7" s="103">
        <v>614.66051815099945</v>
      </c>
      <c r="AB7" s="103">
        <v>1211.4065692089989</v>
      </c>
      <c r="AC7" s="103">
        <v>835.11560911999982</v>
      </c>
      <c r="AD7" s="103">
        <v>1259.144591858</v>
      </c>
      <c r="AE7" s="103">
        <v>1366.7162344490011</v>
      </c>
      <c r="AF7" s="103">
        <v>1076.5156412660001</v>
      </c>
      <c r="AG7" s="103">
        <v>831.5203184890006</v>
      </c>
      <c r="AH7" s="103">
        <v>1523.7420046709997</v>
      </c>
      <c r="AI7" s="103">
        <v>855.97613515200021</v>
      </c>
      <c r="AJ7" s="103">
        <v>880.34748649799963</v>
      </c>
      <c r="AK7" s="106">
        <v>775.06116769999994</v>
      </c>
      <c r="AL7" s="106">
        <v>1055.6151851</v>
      </c>
      <c r="AM7" s="106">
        <v>1176.2551388999998</v>
      </c>
      <c r="AN7" s="106">
        <v>1020.2098585</v>
      </c>
      <c r="AO7" s="106">
        <v>979.61478180000006</v>
      </c>
      <c r="AP7" s="106">
        <v>1152.6249786999997</v>
      </c>
      <c r="AQ7" s="106">
        <v>841.90114210000002</v>
      </c>
      <c r="AR7" s="106">
        <v>1380.2062553999997</v>
      </c>
      <c r="AS7" s="106">
        <v>1032.9615195000001</v>
      </c>
      <c r="AT7" s="106">
        <v>864.38215290000005</v>
      </c>
      <c r="AU7" s="106">
        <v>912.32355660000019</v>
      </c>
      <c r="AV7" s="106">
        <v>242.83165360000001</v>
      </c>
      <c r="AW7" s="103">
        <v>420.37540737299986</v>
      </c>
      <c r="AX7" s="103">
        <v>71.752238844999994</v>
      </c>
      <c r="AY7" s="103">
        <v>1267.5957064169997</v>
      </c>
      <c r="AZ7" s="103">
        <v>1153.1808366189998</v>
      </c>
      <c r="BA7" s="103">
        <v>202.07093929600003</v>
      </c>
      <c r="BB7" s="103">
        <v>3181.2067128399981</v>
      </c>
      <c r="BC7" s="103">
        <v>1607.8628359380007</v>
      </c>
      <c r="BD7" s="103">
        <v>1612.5340648189999</v>
      </c>
      <c r="BE7" s="103">
        <v>746.00059240200005</v>
      </c>
      <c r="BF7" s="103">
        <v>1320.706001345</v>
      </c>
      <c r="BG7" s="103">
        <v>661.02432227199995</v>
      </c>
      <c r="BH7" s="103">
        <v>761.70619408499999</v>
      </c>
      <c r="BI7" s="103">
        <v>939.60019290000048</v>
      </c>
      <c r="BJ7" s="103">
        <v>568.48621830000002</v>
      </c>
      <c r="BK7" s="103">
        <v>868.45516699999985</v>
      </c>
      <c r="BL7" s="103">
        <v>732.60349469999983</v>
      </c>
      <c r="BM7" s="103">
        <v>894.36428109999997</v>
      </c>
      <c r="BN7" s="103">
        <v>559.22751089999997</v>
      </c>
      <c r="BO7" s="103">
        <v>1430.4459164000009</v>
      </c>
      <c r="BP7" s="103">
        <v>980.56645570000001</v>
      </c>
      <c r="BQ7" s="103">
        <v>1178.6774638000002</v>
      </c>
      <c r="BR7" s="103">
        <v>956.37584990000005</v>
      </c>
      <c r="BS7" s="103">
        <v>1078.4822789000002</v>
      </c>
      <c r="BT7" s="103">
        <v>606.4302126</v>
      </c>
      <c r="BU7" s="111">
        <v>1308.9751587999999</v>
      </c>
      <c r="BV7" s="111">
        <v>1164.9354781000006</v>
      </c>
      <c r="BW7" s="111">
        <v>458.31241509999995</v>
      </c>
      <c r="BX7" s="111">
        <v>847.12011110000003</v>
      </c>
      <c r="BY7" s="111">
        <v>1876.3747844000009</v>
      </c>
      <c r="BZ7" s="111">
        <v>1097.8905744000006</v>
      </c>
      <c r="CA7" s="111">
        <v>1191.1430152</v>
      </c>
      <c r="CB7" s="111">
        <v>2506.4986555</v>
      </c>
      <c r="CC7" s="111">
        <v>639.08863230000009</v>
      </c>
      <c r="CD7" s="111">
        <v>766.86303019999991</v>
      </c>
      <c r="CE7" s="111">
        <v>1331.2426427000005</v>
      </c>
      <c r="CF7" s="111">
        <v>1082.2216758000004</v>
      </c>
      <c r="CG7" s="202">
        <v>990.28356609999992</v>
      </c>
      <c r="CH7" s="202">
        <v>231.1433505</v>
      </c>
      <c r="CI7" s="202">
        <v>3268.7187669999998</v>
      </c>
      <c r="CJ7" s="202">
        <v>1426.3774927999996</v>
      </c>
      <c r="CK7" s="202">
        <v>999.99965970000005</v>
      </c>
      <c r="CL7" s="202">
        <v>1919.8832937999996</v>
      </c>
      <c r="CM7" s="202">
        <v>323.87418000000002</v>
      </c>
      <c r="CN7" s="202">
        <v>578.83400000000006</v>
      </c>
      <c r="CO7" s="202">
        <v>648.28853000000004</v>
      </c>
      <c r="CP7" s="202">
        <v>965.81295979999982</v>
      </c>
      <c r="CQ7" s="202">
        <v>723.76677949999998</v>
      </c>
      <c r="CR7" s="202">
        <v>1475.0417998000003</v>
      </c>
    </row>
    <row r="8" spans="1:153" s="168" customFormat="1" x14ac:dyDescent="0.3">
      <c r="A8" s="104">
        <v>2</v>
      </c>
      <c r="B8" s="172" t="s">
        <v>105</v>
      </c>
      <c r="C8" s="173">
        <v>2367.1879599999997</v>
      </c>
      <c r="D8" s="173">
        <v>6892.1214028000013</v>
      </c>
      <c r="E8" s="173">
        <v>8648.9640173999996</v>
      </c>
      <c r="F8" s="173">
        <v>17483.955798200001</v>
      </c>
      <c r="G8" s="103">
        <v>3517.0968239740005</v>
      </c>
      <c r="H8" s="103">
        <v>6693.5074456999992</v>
      </c>
      <c r="I8" s="105">
        <v>4620.7904220519995</v>
      </c>
      <c r="J8" s="105">
        <v>4120.1536252999995</v>
      </c>
      <c r="K8" s="106">
        <v>5939.4354775000011</v>
      </c>
      <c r="L8" s="3">
        <f t="shared" si="0"/>
        <v>3877.3310980999986</v>
      </c>
      <c r="M8" s="105">
        <v>1461.3663565000002</v>
      </c>
      <c r="N8" s="105">
        <v>913.49800729999993</v>
      </c>
      <c r="O8" s="105">
        <v>905.99104079999995</v>
      </c>
      <c r="P8" s="105">
        <v>1717.5934218</v>
      </c>
      <c r="Q8" s="105">
        <v>1090.0230918000002</v>
      </c>
      <c r="R8" s="105">
        <v>996.32721370000013</v>
      </c>
      <c r="S8" s="105">
        <v>1090.8487039999998</v>
      </c>
      <c r="T8" s="105">
        <v>1628.3739978999997</v>
      </c>
      <c r="U8" s="105">
        <v>1178.0755176</v>
      </c>
      <c r="V8" s="105">
        <v>970.48942780000004</v>
      </c>
      <c r="W8" s="105">
        <v>4560.1628976000011</v>
      </c>
      <c r="X8" s="105">
        <v>971.20612139999969</v>
      </c>
      <c r="Y8" s="103">
        <v>154.588066078</v>
      </c>
      <c r="Z8" s="103">
        <v>109.80390742500002</v>
      </c>
      <c r="AA8" s="103">
        <v>413.79438609599998</v>
      </c>
      <c r="AB8" s="103">
        <v>180.26162575400002</v>
      </c>
      <c r="AC8" s="103">
        <v>310.76113047200005</v>
      </c>
      <c r="AD8" s="103">
        <v>408.07341245899994</v>
      </c>
      <c r="AE8" s="103">
        <v>371.63762979900014</v>
      </c>
      <c r="AF8" s="103">
        <v>226.31835575700001</v>
      </c>
      <c r="AG8" s="103">
        <v>341.70798739200012</v>
      </c>
      <c r="AH8" s="103">
        <v>296.34257900599994</v>
      </c>
      <c r="AI8" s="103">
        <v>373.71339723599988</v>
      </c>
      <c r="AJ8" s="103">
        <v>330.09434650000003</v>
      </c>
      <c r="AK8" s="106">
        <v>147.20364690000002</v>
      </c>
      <c r="AL8" s="106">
        <v>148.23496560000001</v>
      </c>
      <c r="AM8" s="106">
        <v>579.36862219999989</v>
      </c>
      <c r="AN8" s="106">
        <v>741.48121130000015</v>
      </c>
      <c r="AO8" s="106">
        <v>522.92015730000003</v>
      </c>
      <c r="AP8" s="106">
        <v>673.01460109999994</v>
      </c>
      <c r="AQ8" s="106">
        <v>128.10210710000001</v>
      </c>
      <c r="AR8" s="106">
        <v>254.26696000000001</v>
      </c>
      <c r="AS8" s="106">
        <v>751.79510100000005</v>
      </c>
      <c r="AT8" s="106">
        <v>686.31916739999997</v>
      </c>
      <c r="AU8" s="106">
        <v>1096.8402719999999</v>
      </c>
      <c r="AV8" s="106">
        <v>963.96063379999987</v>
      </c>
      <c r="AW8" s="103">
        <v>121.20115251600001</v>
      </c>
      <c r="AX8" s="103">
        <v>1.901</v>
      </c>
      <c r="AY8" s="103">
        <v>407.42553239999995</v>
      </c>
      <c r="AZ8" s="103">
        <v>1078.5655807639998</v>
      </c>
      <c r="BA8" s="103">
        <v>163.51140477599998</v>
      </c>
      <c r="BB8" s="103">
        <v>1278.6283923400003</v>
      </c>
      <c r="BC8" s="103">
        <v>217.50051163500001</v>
      </c>
      <c r="BD8" s="103">
        <v>188.42549938599998</v>
      </c>
      <c r="BE8" s="103">
        <v>81.009440684000012</v>
      </c>
      <c r="BF8" s="103">
        <v>537.22805888800008</v>
      </c>
      <c r="BG8" s="103">
        <v>189.21335465199996</v>
      </c>
      <c r="BH8" s="103">
        <v>356.18049401100006</v>
      </c>
      <c r="BI8" s="103">
        <v>245.4379582</v>
      </c>
      <c r="BJ8" s="103">
        <v>198.54159969999998</v>
      </c>
      <c r="BK8" s="103">
        <v>125.44123620000001</v>
      </c>
      <c r="BL8" s="103">
        <v>55.549790000000002</v>
      </c>
      <c r="BM8" s="103">
        <v>381.21284860000003</v>
      </c>
      <c r="BN8" s="103">
        <v>81.679813999999993</v>
      </c>
      <c r="BO8" s="103">
        <v>1519.2974987</v>
      </c>
      <c r="BP8" s="103">
        <v>171.10384999999999</v>
      </c>
      <c r="BQ8" s="103">
        <v>110.448887</v>
      </c>
      <c r="BR8" s="103">
        <v>173.75923539999999</v>
      </c>
      <c r="BS8" s="103">
        <v>359.51748320000002</v>
      </c>
      <c r="BT8" s="103">
        <v>698.1634243000002</v>
      </c>
      <c r="BU8" s="111">
        <v>278.70396230000006</v>
      </c>
      <c r="BV8" s="111">
        <v>395.03697620000008</v>
      </c>
      <c r="BW8" s="111">
        <v>57.012413299999999</v>
      </c>
      <c r="BX8" s="111">
        <v>340.18408800000003</v>
      </c>
      <c r="BY8" s="111">
        <v>769.3416244</v>
      </c>
      <c r="BZ8" s="111">
        <v>1150.3071618000001</v>
      </c>
      <c r="CA8" s="111">
        <v>95.244076500000006</v>
      </c>
      <c r="CB8" s="111">
        <v>739.32430089999991</v>
      </c>
      <c r="CC8" s="111">
        <v>720.21510569999998</v>
      </c>
      <c r="CD8" s="111">
        <v>104.09110820000002</v>
      </c>
      <c r="CE8" s="111">
        <v>1004.4922574</v>
      </c>
      <c r="CF8" s="111">
        <v>285.48240279999999</v>
      </c>
      <c r="CG8" s="202">
        <v>928.98247249999929</v>
      </c>
      <c r="CH8" s="202">
        <v>105.17293999999997</v>
      </c>
      <c r="CI8" s="202">
        <v>474.11754599999938</v>
      </c>
      <c r="CJ8" s="202">
        <v>424.36694609999984</v>
      </c>
      <c r="CK8" s="202">
        <v>369.89897199999967</v>
      </c>
      <c r="CL8" s="202">
        <v>357.20255270000001</v>
      </c>
      <c r="CM8" s="202">
        <v>12.429459899999999</v>
      </c>
      <c r="CN8" s="202">
        <v>209.98193980000002</v>
      </c>
      <c r="CO8" s="202">
        <v>96.926309900000035</v>
      </c>
      <c r="CP8" s="202">
        <v>308.89964000000009</v>
      </c>
      <c r="CQ8" s="202">
        <v>46.809189900000014</v>
      </c>
      <c r="CR8" s="202">
        <v>542.54312930000003</v>
      </c>
    </row>
    <row r="9" spans="1:153" s="168" customFormat="1" x14ac:dyDescent="0.3">
      <c r="A9" s="104">
        <v>3</v>
      </c>
      <c r="B9" s="172" t="s">
        <v>106</v>
      </c>
      <c r="C9" s="173">
        <v>25338.13364</v>
      </c>
      <c r="D9" s="173">
        <v>18612.923963500005</v>
      </c>
      <c r="E9" s="173">
        <v>12888.504764199999</v>
      </c>
      <c r="F9" s="173">
        <v>15907.038330900003</v>
      </c>
      <c r="G9" s="103">
        <v>18512.976803899997</v>
      </c>
      <c r="H9" s="103">
        <v>22160.0777242</v>
      </c>
      <c r="I9" s="105">
        <v>26035.154299207999</v>
      </c>
      <c r="J9" s="105">
        <v>26667.961648299999</v>
      </c>
      <c r="K9" s="106">
        <v>29035.942916000004</v>
      </c>
      <c r="L9" s="3">
        <f t="shared" si="0"/>
        <v>46232.851409000003</v>
      </c>
      <c r="M9" s="105">
        <v>1327.9173208999998</v>
      </c>
      <c r="N9" s="105">
        <v>1157.3009520000003</v>
      </c>
      <c r="O9" s="105">
        <v>719.80743579999989</v>
      </c>
      <c r="P9" s="105">
        <v>892.1698528000004</v>
      </c>
      <c r="Q9" s="105">
        <v>2005.6476860999999</v>
      </c>
      <c r="R9" s="105">
        <v>1946.8111767999999</v>
      </c>
      <c r="S9" s="105">
        <v>1635.2596072000006</v>
      </c>
      <c r="T9" s="105">
        <v>1075.7304661999999</v>
      </c>
      <c r="U9" s="105">
        <v>1482.7051735000002</v>
      </c>
      <c r="V9" s="105">
        <v>718.44527880000032</v>
      </c>
      <c r="W9" s="105">
        <v>2113.8622913000004</v>
      </c>
      <c r="X9" s="105">
        <v>831.38108949999969</v>
      </c>
      <c r="Y9" s="103">
        <v>2245.8343298259997</v>
      </c>
      <c r="Z9" s="103">
        <v>1441.873039627</v>
      </c>
      <c r="AA9" s="103">
        <v>2087.8513673559996</v>
      </c>
      <c r="AB9" s="103">
        <v>2059.9012177440004</v>
      </c>
      <c r="AC9" s="103">
        <v>244.55412369400003</v>
      </c>
      <c r="AD9" s="103">
        <v>2084.9018254719999</v>
      </c>
      <c r="AE9" s="103">
        <v>2449.4021198359997</v>
      </c>
      <c r="AF9" s="103">
        <v>2420.5169695139998</v>
      </c>
      <c r="AG9" s="103">
        <v>412.03982000600001</v>
      </c>
      <c r="AH9" s="103">
        <v>302.25271157399987</v>
      </c>
      <c r="AI9" s="103">
        <v>2528.5600774430009</v>
      </c>
      <c r="AJ9" s="103">
        <v>235.289201808</v>
      </c>
      <c r="AK9" s="106">
        <v>1863.4977013000002</v>
      </c>
      <c r="AL9" s="106">
        <v>181.80100739999997</v>
      </c>
      <c r="AM9" s="106">
        <v>4675.0386223000005</v>
      </c>
      <c r="AN9" s="106">
        <v>185.97820239999996</v>
      </c>
      <c r="AO9" s="106">
        <v>3355.6958517000007</v>
      </c>
      <c r="AP9" s="106">
        <v>66.194783100000009</v>
      </c>
      <c r="AQ9" s="106">
        <v>2969.1163530999993</v>
      </c>
      <c r="AR9" s="106">
        <v>2204.7331621000008</v>
      </c>
      <c r="AS9" s="106">
        <v>2316.3776951</v>
      </c>
      <c r="AT9" s="106">
        <v>379.75246579999998</v>
      </c>
      <c r="AU9" s="106">
        <v>3949.2584798999987</v>
      </c>
      <c r="AV9" s="106">
        <v>12.633400000000002</v>
      </c>
      <c r="AW9" s="103">
        <v>295.90043734</v>
      </c>
      <c r="AX9" s="103">
        <v>0</v>
      </c>
      <c r="AY9" s="103">
        <v>1640.7249171499998</v>
      </c>
      <c r="AZ9" s="103">
        <v>2498.7778669440004</v>
      </c>
      <c r="BA9" s="103">
        <v>1556.3352344199998</v>
      </c>
      <c r="BB9" s="103">
        <v>5649.9962593289993</v>
      </c>
      <c r="BC9" s="103">
        <v>1880.1247713910002</v>
      </c>
      <c r="BD9" s="103">
        <v>2843.8019729110001</v>
      </c>
      <c r="BE9" s="103">
        <v>3563.2548276099997</v>
      </c>
      <c r="BF9" s="103">
        <v>2293.9037313580011</v>
      </c>
      <c r="BG9" s="103">
        <v>1266.2786151800001</v>
      </c>
      <c r="BH9" s="103">
        <v>2546.0556655749997</v>
      </c>
      <c r="BI9" s="103">
        <v>2633.6036559999998</v>
      </c>
      <c r="BJ9" s="103">
        <v>4268.5656642000004</v>
      </c>
      <c r="BK9" s="103">
        <v>207.56149020000001</v>
      </c>
      <c r="BL9" s="103">
        <v>2932.9647469000006</v>
      </c>
      <c r="BM9" s="103">
        <v>2943.6247324000001</v>
      </c>
      <c r="BN9" s="103">
        <v>2293.4080220999999</v>
      </c>
      <c r="BO9" s="103">
        <v>710.75870750000001</v>
      </c>
      <c r="BP9" s="103">
        <v>1957.2445899000002</v>
      </c>
      <c r="BQ9" s="103">
        <v>2045.5857808999999</v>
      </c>
      <c r="BR9" s="103">
        <v>3661.6930022999995</v>
      </c>
      <c r="BS9" s="103">
        <v>1872.5968630000004</v>
      </c>
      <c r="BT9" s="103">
        <v>1140.3543928999998</v>
      </c>
      <c r="BU9" s="111">
        <v>1842.0590273999999</v>
      </c>
      <c r="BV9" s="111">
        <v>2323.3859069999999</v>
      </c>
      <c r="BW9" s="111">
        <v>1802.6747663000001</v>
      </c>
      <c r="BX9" s="111">
        <v>1417.1419209000005</v>
      </c>
      <c r="BY9" s="111">
        <v>2629.7136036999987</v>
      </c>
      <c r="BZ9" s="111">
        <v>2301.7829508000004</v>
      </c>
      <c r="CA9" s="111">
        <v>2544.9724794000003</v>
      </c>
      <c r="CB9" s="111">
        <v>286.32708519999994</v>
      </c>
      <c r="CC9" s="111">
        <v>6414.879339600001</v>
      </c>
      <c r="CD9" s="111">
        <v>3519.184771799999</v>
      </c>
      <c r="CE9" s="111">
        <v>404.04010519999997</v>
      </c>
      <c r="CF9" s="111">
        <v>3549.7809587000006</v>
      </c>
      <c r="CG9" s="202">
        <v>391.9897289000001</v>
      </c>
      <c r="CH9" s="202">
        <v>4125.7683406000015</v>
      </c>
      <c r="CI9" s="202">
        <v>5307.9213001999997</v>
      </c>
      <c r="CJ9" s="202">
        <v>5624.4553355000007</v>
      </c>
      <c r="CK9" s="202">
        <v>5225.8095143999999</v>
      </c>
      <c r="CL9" s="202">
        <v>5041.560210300001</v>
      </c>
      <c r="CM9" s="202">
        <v>226.76537000000002</v>
      </c>
      <c r="CN9" s="202">
        <v>2956.9735999</v>
      </c>
      <c r="CO9" s="202">
        <v>288.42409979999996</v>
      </c>
      <c r="CP9" s="202">
        <v>8127.4376896000012</v>
      </c>
      <c r="CQ9" s="202">
        <v>601.67936989999998</v>
      </c>
      <c r="CR9" s="202">
        <v>8314.0668499000021</v>
      </c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0"/>
      <c r="DK9" s="180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0"/>
      <c r="DX9" s="180"/>
      <c r="DY9" s="180"/>
      <c r="DZ9" s="180"/>
      <c r="EA9" s="180"/>
      <c r="EB9" s="180"/>
      <c r="EC9" s="180"/>
      <c r="ED9" s="180"/>
      <c r="EE9" s="180"/>
      <c r="EF9" s="180"/>
      <c r="EG9" s="180"/>
      <c r="EH9" s="180"/>
      <c r="EI9" s="180"/>
      <c r="EJ9" s="180"/>
      <c r="EK9" s="180"/>
      <c r="EL9" s="180"/>
      <c r="EM9" s="180"/>
      <c r="EN9" s="180"/>
      <c r="EO9" s="180"/>
      <c r="EP9" s="180"/>
      <c r="EQ9" s="180"/>
      <c r="ER9" s="180"/>
      <c r="ES9" s="180"/>
      <c r="ET9" s="180"/>
      <c r="EU9" s="180"/>
      <c r="EV9" s="180"/>
      <c r="EW9" s="180"/>
    </row>
    <row r="10" spans="1:153" x14ac:dyDescent="0.3">
      <c r="A10" s="104">
        <v>4</v>
      </c>
      <c r="B10" s="172" t="s">
        <v>107</v>
      </c>
      <c r="C10" s="173">
        <v>842.15135999999995</v>
      </c>
      <c r="D10" s="173">
        <v>720.57953910000003</v>
      </c>
      <c r="E10" s="173">
        <v>1212.7124715999998</v>
      </c>
      <c r="F10" s="173">
        <v>1108.3870694</v>
      </c>
      <c r="G10" s="103">
        <v>1285.2996416609999</v>
      </c>
      <c r="H10" s="103">
        <v>1043.0764712999999</v>
      </c>
      <c r="I10" s="105">
        <v>1515.2988898890003</v>
      </c>
      <c r="J10" s="105">
        <v>1261.5304573999997</v>
      </c>
      <c r="K10" s="106">
        <v>2290.5075688000002</v>
      </c>
      <c r="L10" s="3">
        <f t="shared" si="0"/>
        <v>2365.5615462000001</v>
      </c>
      <c r="M10" s="105">
        <v>56.818048200000014</v>
      </c>
      <c r="N10" s="105">
        <v>67.000867299999982</v>
      </c>
      <c r="O10" s="105">
        <v>116.6405944</v>
      </c>
      <c r="P10" s="105">
        <v>44.952299899999993</v>
      </c>
      <c r="Q10" s="105">
        <v>112.2191129</v>
      </c>
      <c r="R10" s="105">
        <v>85.709756300000024</v>
      </c>
      <c r="S10" s="105">
        <v>134.94243469999998</v>
      </c>
      <c r="T10" s="105">
        <v>77.870466700000023</v>
      </c>
      <c r="U10" s="105">
        <v>107.32138720000002</v>
      </c>
      <c r="V10" s="105">
        <v>102.24049400000004</v>
      </c>
      <c r="W10" s="105">
        <v>127.81860369999997</v>
      </c>
      <c r="X10" s="105">
        <v>74.853004099999978</v>
      </c>
      <c r="Y10" s="103">
        <v>67.116921620000014</v>
      </c>
      <c r="Z10" s="103">
        <v>143.99064365200002</v>
      </c>
      <c r="AA10" s="103">
        <v>38.120790669000002</v>
      </c>
      <c r="AB10" s="103">
        <v>51.644692455999994</v>
      </c>
      <c r="AC10" s="103">
        <v>164.17789283700003</v>
      </c>
      <c r="AD10" s="103">
        <v>114.19075368999998</v>
      </c>
      <c r="AE10" s="103">
        <v>33.101890196999996</v>
      </c>
      <c r="AF10" s="103">
        <v>169.71425214899998</v>
      </c>
      <c r="AG10" s="103">
        <v>149.77485582600002</v>
      </c>
      <c r="AH10" s="103">
        <v>107.83089951999999</v>
      </c>
      <c r="AI10" s="103">
        <v>89.699306532999998</v>
      </c>
      <c r="AJ10" s="103">
        <v>155.93674251200002</v>
      </c>
      <c r="AK10" s="106">
        <v>95.495054799999991</v>
      </c>
      <c r="AL10" s="106">
        <v>60.428358199999991</v>
      </c>
      <c r="AM10" s="106">
        <v>89.949788800000022</v>
      </c>
      <c r="AN10" s="106">
        <v>69.589557799999994</v>
      </c>
      <c r="AO10" s="106">
        <v>44.713833799999996</v>
      </c>
      <c r="AP10" s="106">
        <v>156.30655819999996</v>
      </c>
      <c r="AQ10" s="106">
        <v>113.5044829</v>
      </c>
      <c r="AR10" s="106">
        <v>76.168485700000019</v>
      </c>
      <c r="AS10" s="106">
        <v>114.8448367</v>
      </c>
      <c r="AT10" s="106">
        <v>139.36723089999998</v>
      </c>
      <c r="AU10" s="106">
        <v>80.788194400000009</v>
      </c>
      <c r="AV10" s="106">
        <v>1.9200891</v>
      </c>
      <c r="AW10" s="103">
        <v>13.8084381</v>
      </c>
      <c r="AX10" s="103">
        <v>0</v>
      </c>
      <c r="AY10" s="103">
        <v>49.659885053000011</v>
      </c>
      <c r="AZ10" s="103">
        <v>5.931086831</v>
      </c>
      <c r="BA10" s="103">
        <v>171.51884091400001</v>
      </c>
      <c r="BB10" s="103">
        <v>400.20396065000011</v>
      </c>
      <c r="BC10" s="103">
        <v>171.015578863</v>
      </c>
      <c r="BD10" s="103">
        <v>98.588864525999995</v>
      </c>
      <c r="BE10" s="103">
        <v>178.00137218900005</v>
      </c>
      <c r="BF10" s="103">
        <v>172.22009584700001</v>
      </c>
      <c r="BG10" s="103">
        <v>120.79316876900002</v>
      </c>
      <c r="BH10" s="103">
        <v>133.55759814700005</v>
      </c>
      <c r="BI10" s="103">
        <v>51.054222300000042</v>
      </c>
      <c r="BJ10" s="103">
        <v>36.428379100000008</v>
      </c>
      <c r="BK10" s="103">
        <v>63.702195899999992</v>
      </c>
      <c r="BL10" s="103">
        <v>129.87609999999998</v>
      </c>
      <c r="BM10" s="103">
        <v>95.052388599999986</v>
      </c>
      <c r="BN10" s="103">
        <v>47.543792500000009</v>
      </c>
      <c r="BO10" s="103">
        <v>129.9660944</v>
      </c>
      <c r="BP10" s="103">
        <v>168.52310599999993</v>
      </c>
      <c r="BQ10" s="103">
        <v>196.09417969999996</v>
      </c>
      <c r="BR10" s="103">
        <v>78.206582799999978</v>
      </c>
      <c r="BS10" s="103">
        <v>61.915287899999996</v>
      </c>
      <c r="BT10" s="103">
        <v>203.16812820000001</v>
      </c>
      <c r="BU10" s="111">
        <v>35.138193199999996</v>
      </c>
      <c r="BV10" s="111">
        <v>157.92040990000004</v>
      </c>
      <c r="BW10" s="111">
        <v>38.643605000000001</v>
      </c>
      <c r="BX10" s="111">
        <v>151.72921000000002</v>
      </c>
      <c r="BY10" s="111">
        <v>352.46991060000005</v>
      </c>
      <c r="BZ10" s="111">
        <v>205.5617014</v>
      </c>
      <c r="CA10" s="111">
        <v>217.45200619999997</v>
      </c>
      <c r="CB10" s="111">
        <v>285.05199340000001</v>
      </c>
      <c r="CC10" s="111">
        <v>117.25972469999999</v>
      </c>
      <c r="CD10" s="111">
        <v>108.77480080000001</v>
      </c>
      <c r="CE10" s="111">
        <v>269.51186150000001</v>
      </c>
      <c r="CF10" s="111">
        <v>350.99415210000006</v>
      </c>
      <c r="CG10" s="202">
        <v>171.99623429999997</v>
      </c>
      <c r="CH10" s="202">
        <v>88.588211900000019</v>
      </c>
      <c r="CI10" s="202">
        <v>325.60843450000004</v>
      </c>
      <c r="CJ10" s="202">
        <v>112.50535579999996</v>
      </c>
      <c r="CK10" s="202">
        <v>59.998556900000025</v>
      </c>
      <c r="CL10" s="202">
        <v>108.11030289999995</v>
      </c>
      <c r="CM10" s="202">
        <v>197.0658</v>
      </c>
      <c r="CN10" s="202">
        <v>47.536890000000007</v>
      </c>
      <c r="CO10" s="202">
        <v>398.26852999999994</v>
      </c>
      <c r="CP10" s="202">
        <v>305.66696000000002</v>
      </c>
      <c r="CQ10" s="202">
        <v>358.84983000000005</v>
      </c>
      <c r="CR10" s="202">
        <v>191.36643990000002</v>
      </c>
    </row>
    <row r="11" spans="1:153" ht="16.5" customHeight="1" x14ac:dyDescent="0.3">
      <c r="A11" s="104">
        <v>5</v>
      </c>
      <c r="B11" s="172" t="s">
        <v>108</v>
      </c>
      <c r="C11" s="173">
        <v>5276.3670199999997</v>
      </c>
      <c r="D11" s="173">
        <v>5774.8987269999998</v>
      </c>
      <c r="E11" s="173">
        <v>7288.183661</v>
      </c>
      <c r="F11" s="173">
        <v>7670.2787797000001</v>
      </c>
      <c r="G11" s="103">
        <v>9476.9024820249997</v>
      </c>
      <c r="H11" s="103">
        <v>7271.2035889999988</v>
      </c>
      <c r="I11" s="105">
        <v>7672.5676707179982</v>
      </c>
      <c r="J11" s="105">
        <v>8228.0384187</v>
      </c>
      <c r="K11" s="106">
        <v>12396.243893199999</v>
      </c>
      <c r="L11" s="3">
        <f t="shared" si="0"/>
        <v>22944.082763000002</v>
      </c>
      <c r="M11" s="105">
        <v>499.64840419999973</v>
      </c>
      <c r="N11" s="105">
        <v>543.92483119999963</v>
      </c>
      <c r="O11" s="105">
        <v>574.16723130000003</v>
      </c>
      <c r="P11" s="105">
        <v>664.50496260000034</v>
      </c>
      <c r="Q11" s="105">
        <v>867.63100620000034</v>
      </c>
      <c r="R11" s="105">
        <v>693.34406650000028</v>
      </c>
      <c r="S11" s="105">
        <v>450.30705139999992</v>
      </c>
      <c r="T11" s="105">
        <v>527.27203080000027</v>
      </c>
      <c r="U11" s="105">
        <v>667.7003448999991</v>
      </c>
      <c r="V11" s="105">
        <v>975.32197370000006</v>
      </c>
      <c r="W11" s="105">
        <v>632.73975010000083</v>
      </c>
      <c r="X11" s="105">
        <v>573.71712680000007</v>
      </c>
      <c r="Y11" s="103">
        <v>924.6746984840006</v>
      </c>
      <c r="Z11" s="103">
        <v>342.14420229300009</v>
      </c>
      <c r="AA11" s="103">
        <v>871.49087201499879</v>
      </c>
      <c r="AB11" s="103">
        <v>580.60110021100036</v>
      </c>
      <c r="AC11" s="103">
        <v>512.74135932300021</v>
      </c>
      <c r="AD11" s="103">
        <v>811.26457707600048</v>
      </c>
      <c r="AE11" s="103">
        <v>592.81221204899987</v>
      </c>
      <c r="AF11" s="103">
        <v>435.78004160899985</v>
      </c>
      <c r="AG11" s="103">
        <v>604.41130617500039</v>
      </c>
      <c r="AH11" s="103">
        <v>855.58593224800018</v>
      </c>
      <c r="AI11" s="103">
        <v>2252.954114702999</v>
      </c>
      <c r="AJ11" s="103">
        <v>692.44206583900018</v>
      </c>
      <c r="AK11" s="106">
        <v>530.86054959999967</v>
      </c>
      <c r="AL11" s="106">
        <v>318.56031230000008</v>
      </c>
      <c r="AM11" s="106">
        <v>557.12937790000001</v>
      </c>
      <c r="AN11" s="106">
        <v>447.18446280000012</v>
      </c>
      <c r="AO11" s="106">
        <v>843.07141930000034</v>
      </c>
      <c r="AP11" s="106">
        <v>523.73691729999996</v>
      </c>
      <c r="AQ11" s="106">
        <v>1055.0634780999999</v>
      </c>
      <c r="AR11" s="106">
        <v>820.9503492999994</v>
      </c>
      <c r="AS11" s="106">
        <v>614.47592670000006</v>
      </c>
      <c r="AT11" s="106">
        <v>702.2107960000003</v>
      </c>
      <c r="AU11" s="106">
        <v>591.18436059999965</v>
      </c>
      <c r="AV11" s="106">
        <v>266.77563910000009</v>
      </c>
      <c r="AW11" s="103">
        <v>331.83135229900017</v>
      </c>
      <c r="AX11" s="103">
        <v>101.5452762</v>
      </c>
      <c r="AY11" s="103">
        <v>253.10026632999998</v>
      </c>
      <c r="AZ11" s="103">
        <v>1004.6222158899999</v>
      </c>
      <c r="BA11" s="103">
        <v>1146.313935008</v>
      </c>
      <c r="BB11" s="103">
        <v>1739.033254196999</v>
      </c>
      <c r="BC11" s="103">
        <v>562.9535530600001</v>
      </c>
      <c r="BD11" s="103">
        <v>554.82752668699982</v>
      </c>
      <c r="BE11" s="103">
        <v>377.37685773800007</v>
      </c>
      <c r="BF11" s="103">
        <v>800.23578935499961</v>
      </c>
      <c r="BG11" s="103">
        <v>405.44749075300012</v>
      </c>
      <c r="BH11" s="103">
        <v>395.28015320099991</v>
      </c>
      <c r="BI11" s="103">
        <v>729.20140649999848</v>
      </c>
      <c r="BJ11" s="103">
        <v>296.21514710000019</v>
      </c>
      <c r="BK11" s="103">
        <v>512.88869419999969</v>
      </c>
      <c r="BL11" s="103">
        <v>236.18935619999999</v>
      </c>
      <c r="BM11" s="103">
        <v>1064.8739262999995</v>
      </c>
      <c r="BN11" s="103">
        <v>659.51081590000081</v>
      </c>
      <c r="BO11" s="103">
        <v>941.91094169999872</v>
      </c>
      <c r="BP11" s="103">
        <v>665.12196640000116</v>
      </c>
      <c r="BQ11" s="103">
        <v>642.71062019999999</v>
      </c>
      <c r="BR11" s="103">
        <v>781.57203360000028</v>
      </c>
      <c r="BS11" s="103">
        <v>550.79352619999997</v>
      </c>
      <c r="BT11" s="103">
        <v>1147.0499844000001</v>
      </c>
      <c r="BU11" s="111">
        <v>664.36001840000063</v>
      </c>
      <c r="BV11" s="111">
        <v>1767.4261993999996</v>
      </c>
      <c r="BW11" s="111">
        <v>687.32378529999994</v>
      </c>
      <c r="BX11" s="111">
        <v>920.54721159999951</v>
      </c>
      <c r="BY11" s="111">
        <v>2462.5193231999997</v>
      </c>
      <c r="BZ11" s="111">
        <v>897.90259319999984</v>
      </c>
      <c r="CA11" s="111">
        <v>428.4400715000001</v>
      </c>
      <c r="CB11" s="111">
        <v>1260.8056893000005</v>
      </c>
      <c r="CC11" s="111">
        <v>751.67150419999984</v>
      </c>
      <c r="CD11" s="111">
        <v>1304.1664314999996</v>
      </c>
      <c r="CE11" s="111">
        <v>842.84315009999989</v>
      </c>
      <c r="CF11" s="111">
        <v>408.23791549999993</v>
      </c>
      <c r="CG11" s="202">
        <v>2096.2170329999999</v>
      </c>
      <c r="CH11" s="202">
        <v>304.93358860000023</v>
      </c>
      <c r="CI11" s="202">
        <v>1807.7351105999987</v>
      </c>
      <c r="CJ11" s="202">
        <v>847.91045619999852</v>
      </c>
      <c r="CK11" s="202">
        <v>1127.1360181000005</v>
      </c>
      <c r="CL11" s="202">
        <v>1658.2547181000023</v>
      </c>
      <c r="CM11" s="202">
        <v>128.82545999999999</v>
      </c>
      <c r="CN11" s="202">
        <v>256.25412899999992</v>
      </c>
      <c r="CO11" s="202">
        <v>12360.571609300001</v>
      </c>
      <c r="CP11" s="202">
        <v>816.6459987999998</v>
      </c>
      <c r="CQ11" s="202">
        <v>523.10730260000014</v>
      </c>
      <c r="CR11" s="202">
        <v>1016.4913387000001</v>
      </c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</row>
    <row r="12" spans="1:153" s="168" customFormat="1" x14ac:dyDescent="0.3">
      <c r="A12" s="182">
        <v>6</v>
      </c>
      <c r="B12" s="172" t="s">
        <v>109</v>
      </c>
      <c r="C12" s="173">
        <v>13146.813634999999</v>
      </c>
      <c r="D12" s="173">
        <v>20542.719648699993</v>
      </c>
      <c r="E12" s="173">
        <v>22367.062550400002</v>
      </c>
      <c r="F12" s="173">
        <v>18841.958308600013</v>
      </c>
      <c r="G12" s="103">
        <v>24371.669667616996</v>
      </c>
      <c r="H12" s="103">
        <v>19726.068701599997</v>
      </c>
      <c r="I12" s="105">
        <v>22136.125062389994</v>
      </c>
      <c r="J12" s="105">
        <v>21267.878957400004</v>
      </c>
      <c r="K12" s="106">
        <v>28230.628215499997</v>
      </c>
      <c r="L12" s="3">
        <f t="shared" si="0"/>
        <v>29892.918169100041</v>
      </c>
      <c r="M12" s="105">
        <v>1543.5470210000026</v>
      </c>
      <c r="N12" s="105">
        <v>1387.1100958000002</v>
      </c>
      <c r="O12" s="105">
        <v>1576.1796262000014</v>
      </c>
      <c r="P12" s="105">
        <v>1429.2185376999985</v>
      </c>
      <c r="Q12" s="105">
        <v>1577.8130826000013</v>
      </c>
      <c r="R12" s="105">
        <v>2007.2834499000003</v>
      </c>
      <c r="S12" s="105">
        <v>1898.8665488000024</v>
      </c>
      <c r="T12" s="105">
        <v>1248.321417700002</v>
      </c>
      <c r="U12" s="105">
        <v>1398.3691084000018</v>
      </c>
      <c r="V12" s="105">
        <v>1485.8101567999986</v>
      </c>
      <c r="W12" s="105">
        <v>1823.2189822999999</v>
      </c>
      <c r="X12" s="105">
        <v>1466.2202813999995</v>
      </c>
      <c r="Y12" s="103">
        <v>1445.6972076819993</v>
      </c>
      <c r="Z12" s="103">
        <v>1278.3908025619999</v>
      </c>
      <c r="AA12" s="103">
        <v>1908.8883535439991</v>
      </c>
      <c r="AB12" s="103">
        <v>1401.6860344520012</v>
      </c>
      <c r="AC12" s="103">
        <v>1410.0727358059999</v>
      </c>
      <c r="AD12" s="103">
        <v>2570.9992041880023</v>
      </c>
      <c r="AE12" s="103">
        <v>2383.1486199210012</v>
      </c>
      <c r="AF12" s="103">
        <v>1863.1827215619985</v>
      </c>
      <c r="AG12" s="103">
        <v>1950.1400486350001</v>
      </c>
      <c r="AH12" s="103">
        <v>3075.1674110450003</v>
      </c>
      <c r="AI12" s="103">
        <v>2621.5037351329993</v>
      </c>
      <c r="AJ12" s="103">
        <v>2462.7927930869964</v>
      </c>
      <c r="AK12" s="106">
        <v>1950.7106256999982</v>
      </c>
      <c r="AL12" s="106">
        <v>2314.3744019000019</v>
      </c>
      <c r="AM12" s="106">
        <v>1757.0889803999992</v>
      </c>
      <c r="AN12" s="106">
        <v>1114.2255719000011</v>
      </c>
      <c r="AO12" s="106">
        <v>1924.5282378000013</v>
      </c>
      <c r="AP12" s="106">
        <v>1818.9614437999994</v>
      </c>
      <c r="AQ12" s="106">
        <v>1312.8896938000005</v>
      </c>
      <c r="AR12" s="106">
        <v>1934.3391800000002</v>
      </c>
      <c r="AS12" s="106">
        <v>1912.9909632000008</v>
      </c>
      <c r="AT12" s="106">
        <v>1312.0866322999989</v>
      </c>
      <c r="AU12" s="106">
        <v>1805.3261954999994</v>
      </c>
      <c r="AV12" s="106">
        <v>568.54677530000015</v>
      </c>
      <c r="AW12" s="103">
        <v>1448.2553986039986</v>
      </c>
      <c r="AX12" s="103">
        <v>180.29996349999993</v>
      </c>
      <c r="AY12" s="103">
        <v>1251.2081321550008</v>
      </c>
      <c r="AZ12" s="103">
        <v>2497.2103319520015</v>
      </c>
      <c r="BA12" s="103">
        <v>608.15089675799948</v>
      </c>
      <c r="BB12" s="103">
        <v>5021.6625989160011</v>
      </c>
      <c r="BC12" s="103">
        <v>2351.7536975390003</v>
      </c>
      <c r="BD12" s="103">
        <v>3013.0840197689963</v>
      </c>
      <c r="BE12" s="103">
        <v>1241.2464645919997</v>
      </c>
      <c r="BF12" s="103">
        <v>1726.1552261309992</v>
      </c>
      <c r="BG12" s="103">
        <v>1041.2206030220002</v>
      </c>
      <c r="BH12" s="103">
        <v>1755.8777294520007</v>
      </c>
      <c r="BI12" s="103">
        <v>1830.7739965000001</v>
      </c>
      <c r="BJ12" s="103">
        <v>906.79718040000125</v>
      </c>
      <c r="BK12" s="103">
        <v>1264.449061999999</v>
      </c>
      <c r="BL12" s="103">
        <v>2998.3531908000014</v>
      </c>
      <c r="BM12" s="103">
        <v>2590.184779300002</v>
      </c>
      <c r="BN12" s="103">
        <v>1523.9983849000034</v>
      </c>
      <c r="BO12" s="103">
        <v>3255.2400522999983</v>
      </c>
      <c r="BP12" s="103">
        <v>1265.8095995999995</v>
      </c>
      <c r="BQ12" s="103">
        <v>1190.2429011999989</v>
      </c>
      <c r="BR12" s="103">
        <v>1407.8822339000001</v>
      </c>
      <c r="BS12" s="103">
        <v>982.87216160000105</v>
      </c>
      <c r="BT12" s="103">
        <v>2051.2754148999979</v>
      </c>
      <c r="BU12" s="111">
        <v>1044.9255889999997</v>
      </c>
      <c r="BV12" s="111">
        <v>2051.7915891999983</v>
      </c>
      <c r="BW12" s="111">
        <v>1237.2076181999996</v>
      </c>
      <c r="BX12" s="111">
        <v>3500.2556302000003</v>
      </c>
      <c r="BY12" s="111">
        <v>4430.7339790999995</v>
      </c>
      <c r="BZ12" s="111">
        <v>2487.6362707999992</v>
      </c>
      <c r="CA12" s="111">
        <v>926.24814609999987</v>
      </c>
      <c r="CB12" s="111">
        <v>3758.1552574999987</v>
      </c>
      <c r="CC12" s="111">
        <v>1291.0357428999989</v>
      </c>
      <c r="CD12" s="111">
        <v>1552.6859583</v>
      </c>
      <c r="CE12" s="111">
        <v>3967.3505207999988</v>
      </c>
      <c r="CF12" s="111">
        <v>1982.6019134000005</v>
      </c>
      <c r="CG12" s="202">
        <v>3384.2444338000014</v>
      </c>
      <c r="CH12" s="202">
        <v>946.64722719999952</v>
      </c>
      <c r="CI12" s="202">
        <v>5738.1861055000036</v>
      </c>
      <c r="CJ12" s="202">
        <v>2699.3201024000036</v>
      </c>
      <c r="CK12" s="202">
        <v>3382.6700573000235</v>
      </c>
      <c r="CL12" s="202">
        <v>6355.9276982000083</v>
      </c>
      <c r="CM12" s="202">
        <v>465.8726889999997</v>
      </c>
      <c r="CN12" s="202">
        <v>160.02809980000006</v>
      </c>
      <c r="CO12" s="202">
        <v>1148.0860076999998</v>
      </c>
      <c r="CP12" s="202">
        <v>1297.0424463000002</v>
      </c>
      <c r="CQ12" s="202">
        <v>2368.2991554000009</v>
      </c>
      <c r="CR12" s="202">
        <v>1946.5941464999992</v>
      </c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0"/>
      <c r="DG12" s="180"/>
      <c r="DH12" s="180"/>
      <c r="DI12" s="180"/>
      <c r="DJ12" s="180"/>
      <c r="DK12" s="180"/>
      <c r="DL12" s="180"/>
      <c r="DM12" s="180"/>
      <c r="DN12" s="180"/>
      <c r="DO12" s="180"/>
      <c r="DP12" s="180"/>
      <c r="DQ12" s="180"/>
      <c r="DR12" s="180"/>
      <c r="DS12" s="180"/>
      <c r="DT12" s="180"/>
      <c r="DU12" s="180"/>
      <c r="DV12" s="180"/>
      <c r="DW12" s="180"/>
      <c r="DX12" s="180"/>
      <c r="DY12" s="180"/>
      <c r="DZ12" s="180"/>
      <c r="EA12" s="180"/>
      <c r="EB12" s="180"/>
      <c r="EC12" s="180"/>
      <c r="ED12" s="180"/>
      <c r="EE12" s="180"/>
      <c r="EF12" s="180"/>
      <c r="EG12" s="180"/>
      <c r="EH12" s="180"/>
      <c r="EI12" s="180"/>
      <c r="EJ12" s="180"/>
      <c r="EK12" s="180"/>
      <c r="EL12" s="180"/>
      <c r="EM12" s="180"/>
      <c r="EN12" s="180"/>
      <c r="EO12" s="180"/>
      <c r="EP12" s="180"/>
      <c r="EQ12" s="180"/>
      <c r="ER12" s="180"/>
      <c r="ES12" s="180"/>
      <c r="ET12" s="180"/>
      <c r="EU12" s="180"/>
      <c r="EV12" s="180"/>
      <c r="EW12" s="180"/>
    </row>
    <row r="13" spans="1:153" x14ac:dyDescent="0.3">
      <c r="A13" s="182">
        <v>7</v>
      </c>
      <c r="B13" s="172" t="s">
        <v>110</v>
      </c>
      <c r="C13" s="173">
        <v>38074.396994800001</v>
      </c>
      <c r="D13" s="173">
        <v>39247.198352700012</v>
      </c>
      <c r="E13" s="173">
        <v>45034.422082100013</v>
      </c>
      <c r="F13" s="173">
        <v>39910.538784000004</v>
      </c>
      <c r="G13" s="103">
        <v>37230.500176585003</v>
      </c>
      <c r="H13" s="103">
        <v>29955.352527399991</v>
      </c>
      <c r="I13" s="105">
        <v>41279.397657922003</v>
      </c>
      <c r="J13" s="105">
        <v>37184.656549499974</v>
      </c>
      <c r="K13" s="106">
        <v>41040.171616700012</v>
      </c>
      <c r="L13" s="3">
        <f t="shared" si="0"/>
        <v>62726.854935800045</v>
      </c>
      <c r="M13" s="105">
        <v>3247.7208702000071</v>
      </c>
      <c r="N13" s="105">
        <v>2944.0686452000023</v>
      </c>
      <c r="O13" s="105">
        <v>4816.5534254000004</v>
      </c>
      <c r="P13" s="105">
        <v>2218.7866107999994</v>
      </c>
      <c r="Q13" s="105">
        <v>3138.9253500000013</v>
      </c>
      <c r="R13" s="105">
        <v>2914.0687255000012</v>
      </c>
      <c r="S13" s="105">
        <v>2110.2757585000004</v>
      </c>
      <c r="T13" s="105">
        <v>3128.0766505000042</v>
      </c>
      <c r="U13" s="105">
        <v>4616.236667199998</v>
      </c>
      <c r="V13" s="105">
        <v>2533.0503481000005</v>
      </c>
      <c r="W13" s="105">
        <v>3012.5400654</v>
      </c>
      <c r="X13" s="105">
        <v>5230.2356671999978</v>
      </c>
      <c r="Y13" s="103">
        <v>2552.2367479759978</v>
      </c>
      <c r="Z13" s="103">
        <v>2111.3788154720005</v>
      </c>
      <c r="AA13" s="103">
        <v>4672.1954998779993</v>
      </c>
      <c r="AB13" s="103">
        <v>1877.913163486</v>
      </c>
      <c r="AC13" s="103">
        <v>2686.7637150080018</v>
      </c>
      <c r="AD13" s="103">
        <v>1560.0130914959993</v>
      </c>
      <c r="AE13" s="103">
        <v>4931.7749954830024</v>
      </c>
      <c r="AF13" s="103">
        <v>2470.3486004970027</v>
      </c>
      <c r="AG13" s="103">
        <v>1492.5789603700009</v>
      </c>
      <c r="AH13" s="103">
        <v>7465.1736892939953</v>
      </c>
      <c r="AI13" s="103">
        <v>3280.382989175996</v>
      </c>
      <c r="AJ13" s="103">
        <v>2129.7399084489994</v>
      </c>
      <c r="AK13" s="106">
        <v>3783.9458191999984</v>
      </c>
      <c r="AL13" s="106">
        <v>2395.919121599999</v>
      </c>
      <c r="AM13" s="106">
        <v>4342.1425022999965</v>
      </c>
      <c r="AN13" s="106">
        <v>1950.3066736999995</v>
      </c>
      <c r="AO13" s="106">
        <v>2159.1691670999994</v>
      </c>
      <c r="AP13" s="106">
        <v>2034.8420585000008</v>
      </c>
      <c r="AQ13" s="106">
        <v>1950.2505012000001</v>
      </c>
      <c r="AR13" s="106">
        <v>2810.7655058000009</v>
      </c>
      <c r="AS13" s="106">
        <v>2532.8683536999993</v>
      </c>
      <c r="AT13" s="106">
        <v>2666.8325983000004</v>
      </c>
      <c r="AU13" s="106">
        <v>2255.4354659999995</v>
      </c>
      <c r="AV13" s="106">
        <v>1072.874759999999</v>
      </c>
      <c r="AW13" s="103">
        <v>1269.7554530400002</v>
      </c>
      <c r="AX13" s="103">
        <v>483.38061398499997</v>
      </c>
      <c r="AY13" s="103">
        <v>2203.6904644609986</v>
      </c>
      <c r="AZ13" s="103">
        <v>7369.1506964040045</v>
      </c>
      <c r="BA13" s="103">
        <v>933.09630150999999</v>
      </c>
      <c r="BB13" s="103">
        <v>14699.358630609995</v>
      </c>
      <c r="BC13" s="103">
        <v>2082.5290550590007</v>
      </c>
      <c r="BD13" s="103">
        <v>1787.1731017050004</v>
      </c>
      <c r="BE13" s="103">
        <v>3625.6788006550005</v>
      </c>
      <c r="BF13" s="103">
        <v>2022.5576574690003</v>
      </c>
      <c r="BG13" s="103">
        <v>2562.0286775199993</v>
      </c>
      <c r="BH13" s="103">
        <v>2240.9982055039995</v>
      </c>
      <c r="BI13" s="103">
        <v>3183.6751520000012</v>
      </c>
      <c r="BJ13" s="103">
        <v>6541.9340909000002</v>
      </c>
      <c r="BK13" s="103">
        <v>3820.7080441999974</v>
      </c>
      <c r="BL13" s="103">
        <v>1756.7057914999989</v>
      </c>
      <c r="BM13" s="103">
        <v>3678.9007799000001</v>
      </c>
      <c r="BN13" s="103">
        <v>1555.5837172000031</v>
      </c>
      <c r="BO13" s="103">
        <v>2914.6802542999844</v>
      </c>
      <c r="BP13" s="103">
        <v>3621.4742467999949</v>
      </c>
      <c r="BQ13" s="103">
        <v>1515.1586007000008</v>
      </c>
      <c r="BR13" s="103">
        <v>3096.2039570000006</v>
      </c>
      <c r="BS13" s="103">
        <v>1783.8040129000017</v>
      </c>
      <c r="BT13" s="103">
        <v>3715.8279020999898</v>
      </c>
      <c r="BU13" s="111">
        <v>1843.7379594999995</v>
      </c>
      <c r="BV13" s="111">
        <v>3148.253406900003</v>
      </c>
      <c r="BW13" s="111">
        <v>1914.1622966000007</v>
      </c>
      <c r="BX13" s="111">
        <v>5063.848514900008</v>
      </c>
      <c r="BY13" s="111">
        <v>4656.8960228999995</v>
      </c>
      <c r="BZ13" s="111">
        <v>4135.2291297000029</v>
      </c>
      <c r="CA13" s="111">
        <v>1956.7904359999991</v>
      </c>
      <c r="CB13" s="111">
        <v>4843.9071213999932</v>
      </c>
      <c r="CC13" s="111">
        <v>2552.7419114000004</v>
      </c>
      <c r="CD13" s="111">
        <v>1940.4944911999996</v>
      </c>
      <c r="CE13" s="111">
        <v>5065.8840595000029</v>
      </c>
      <c r="CF13" s="111">
        <v>3918.2262666999995</v>
      </c>
      <c r="CG13" s="202">
        <v>13231.417915000018</v>
      </c>
      <c r="CH13" s="202">
        <v>1193.4023387999994</v>
      </c>
      <c r="CI13" s="202">
        <v>7260.6869443000223</v>
      </c>
      <c r="CJ13" s="202">
        <v>22016.566395000005</v>
      </c>
      <c r="CK13" s="202">
        <v>4759.4779416000029</v>
      </c>
      <c r="CL13" s="202">
        <v>3469.6227324000042</v>
      </c>
      <c r="CM13" s="202">
        <v>1183.0431878000002</v>
      </c>
      <c r="CN13" s="202">
        <v>778.09889999999973</v>
      </c>
      <c r="CO13" s="202">
        <v>1470.2715289</v>
      </c>
      <c r="CP13" s="202">
        <v>2315.7381668999928</v>
      </c>
      <c r="CQ13" s="202">
        <v>3034.7288975999995</v>
      </c>
      <c r="CR13" s="202">
        <v>2013.7999875000012</v>
      </c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</row>
    <row r="14" spans="1:153" s="168" customFormat="1" x14ac:dyDescent="0.3">
      <c r="A14" s="182">
        <v>8</v>
      </c>
      <c r="B14" s="172" t="s">
        <v>111</v>
      </c>
      <c r="C14" s="173">
        <v>6928.7024952000002</v>
      </c>
      <c r="D14" s="173">
        <v>8901.3841125000017</v>
      </c>
      <c r="E14" s="173">
        <v>10391.7065829</v>
      </c>
      <c r="F14" s="173">
        <v>11514.677775900002</v>
      </c>
      <c r="G14" s="103">
        <v>9851.7253429469947</v>
      </c>
      <c r="H14" s="103">
        <v>11951.078479400001</v>
      </c>
      <c r="I14" s="105">
        <v>12414.844903345</v>
      </c>
      <c r="J14" s="105">
        <v>16749.648371800005</v>
      </c>
      <c r="K14" s="106">
        <v>21568.8607691</v>
      </c>
      <c r="L14" s="3">
        <f t="shared" si="0"/>
        <v>29996.800878000027</v>
      </c>
      <c r="M14" s="105">
        <v>1004.0548561999983</v>
      </c>
      <c r="N14" s="105">
        <v>918.57476069999962</v>
      </c>
      <c r="O14" s="105">
        <v>693.05879290000098</v>
      </c>
      <c r="P14" s="105">
        <v>929.81379300000197</v>
      </c>
      <c r="Q14" s="105">
        <v>831.64725900000064</v>
      </c>
      <c r="R14" s="105">
        <v>883.38609310000049</v>
      </c>
      <c r="S14" s="105">
        <v>1087.9311549999998</v>
      </c>
      <c r="T14" s="105">
        <v>870.41577760000052</v>
      </c>
      <c r="U14" s="105">
        <v>702.16081559999975</v>
      </c>
      <c r="V14" s="105">
        <v>817.60713009999984</v>
      </c>
      <c r="W14" s="105">
        <v>1579.6023845000009</v>
      </c>
      <c r="X14" s="105">
        <v>1196.4249581999993</v>
      </c>
      <c r="Y14" s="103">
        <v>929.8761540319997</v>
      </c>
      <c r="Z14" s="103">
        <v>518.09332401800009</v>
      </c>
      <c r="AA14" s="103">
        <v>635.8398014500001</v>
      </c>
      <c r="AB14" s="103">
        <v>629.50309864200028</v>
      </c>
      <c r="AC14" s="103">
        <v>724.23621634399888</v>
      </c>
      <c r="AD14" s="103">
        <v>825.19583871400005</v>
      </c>
      <c r="AE14" s="103">
        <v>904.33318646599901</v>
      </c>
      <c r="AF14" s="103">
        <v>895.09882161699977</v>
      </c>
      <c r="AG14" s="103">
        <v>949.33221116099935</v>
      </c>
      <c r="AH14" s="103">
        <v>881.92763207799908</v>
      </c>
      <c r="AI14" s="103">
        <v>1024.6019697039978</v>
      </c>
      <c r="AJ14" s="103">
        <v>933.68708872099842</v>
      </c>
      <c r="AK14" s="106">
        <v>776.54578160000051</v>
      </c>
      <c r="AL14" s="106">
        <v>1222.8762053000003</v>
      </c>
      <c r="AM14" s="106">
        <v>1295.5603322000002</v>
      </c>
      <c r="AN14" s="106">
        <v>804.62642799999958</v>
      </c>
      <c r="AO14" s="106">
        <v>2043.2254692999991</v>
      </c>
      <c r="AP14" s="106">
        <v>817.91124799999977</v>
      </c>
      <c r="AQ14" s="106">
        <v>952.4837147999998</v>
      </c>
      <c r="AR14" s="106">
        <v>893.49136840000028</v>
      </c>
      <c r="AS14" s="106">
        <v>719.86557270000026</v>
      </c>
      <c r="AT14" s="106">
        <v>1028.7432583999994</v>
      </c>
      <c r="AU14" s="106">
        <v>844.91277120000018</v>
      </c>
      <c r="AV14" s="106">
        <v>550.83632950000015</v>
      </c>
      <c r="AW14" s="103">
        <v>722.95419013400056</v>
      </c>
      <c r="AX14" s="103">
        <v>193.17381770800006</v>
      </c>
      <c r="AY14" s="103">
        <v>2132.2860308299996</v>
      </c>
      <c r="AZ14" s="103">
        <v>1213.613174826</v>
      </c>
      <c r="BA14" s="103">
        <v>232.42345249699991</v>
      </c>
      <c r="BB14" s="103">
        <v>2212.0857402129996</v>
      </c>
      <c r="BC14" s="103">
        <v>1449.024935918</v>
      </c>
      <c r="BD14" s="103">
        <v>646.33443375100023</v>
      </c>
      <c r="BE14" s="103">
        <v>1027.0627846990001</v>
      </c>
      <c r="BF14" s="103">
        <v>916.90569060299924</v>
      </c>
      <c r="BG14" s="103">
        <v>702.35631349699952</v>
      </c>
      <c r="BH14" s="103">
        <v>966.62433866900017</v>
      </c>
      <c r="BI14" s="103">
        <v>914.60128739999868</v>
      </c>
      <c r="BJ14" s="103">
        <v>607.34381200000041</v>
      </c>
      <c r="BK14" s="103">
        <v>1218.0135066000005</v>
      </c>
      <c r="BL14" s="103">
        <v>3988.499784600001</v>
      </c>
      <c r="BM14" s="103">
        <v>1250.9219770000009</v>
      </c>
      <c r="BN14" s="103">
        <v>886.36566770000138</v>
      </c>
      <c r="BO14" s="103">
        <v>1798.5488873000031</v>
      </c>
      <c r="BP14" s="103">
        <v>925.11641929999939</v>
      </c>
      <c r="BQ14" s="103">
        <v>1269.551444099998</v>
      </c>
      <c r="BR14" s="103">
        <v>1256.3349059999996</v>
      </c>
      <c r="BS14" s="103">
        <v>656.39598059999958</v>
      </c>
      <c r="BT14" s="103">
        <v>1977.9546992000032</v>
      </c>
      <c r="BU14" s="111">
        <v>832.13379719999887</v>
      </c>
      <c r="BV14" s="111">
        <v>3309.259686299999</v>
      </c>
      <c r="BW14" s="111">
        <v>2069.2068436999989</v>
      </c>
      <c r="BX14" s="111">
        <v>1788.5006150999998</v>
      </c>
      <c r="BY14" s="111">
        <v>2744.2045693000009</v>
      </c>
      <c r="BZ14" s="111">
        <v>2146.2396272000005</v>
      </c>
      <c r="CA14" s="111">
        <v>659.3534462000008</v>
      </c>
      <c r="CB14" s="111">
        <v>2264.3848816999985</v>
      </c>
      <c r="CC14" s="111">
        <v>762.66688699999963</v>
      </c>
      <c r="CD14" s="111">
        <v>1469.7077358999995</v>
      </c>
      <c r="CE14" s="111">
        <v>2706.6070012</v>
      </c>
      <c r="CF14" s="111">
        <v>816.59567829999969</v>
      </c>
      <c r="CG14" s="202">
        <v>3297.2669354000027</v>
      </c>
      <c r="CH14" s="202">
        <v>1019.9217221999987</v>
      </c>
      <c r="CI14" s="202">
        <v>4637.5771273000046</v>
      </c>
      <c r="CJ14" s="202">
        <v>3050.9965981000046</v>
      </c>
      <c r="CK14" s="202">
        <v>5549.10767820001</v>
      </c>
      <c r="CL14" s="202">
        <v>1976.5797730999971</v>
      </c>
      <c r="CM14" s="202">
        <v>748.26265960000001</v>
      </c>
      <c r="CN14" s="202">
        <v>89.423219599999982</v>
      </c>
      <c r="CO14" s="202">
        <v>502.64945759999972</v>
      </c>
      <c r="CP14" s="202">
        <v>1420.8576135999999</v>
      </c>
      <c r="CQ14" s="202">
        <v>6799.852226200006</v>
      </c>
      <c r="CR14" s="202">
        <v>904.30586710000102</v>
      </c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180"/>
      <c r="DY14" s="180"/>
      <c r="DZ14" s="180"/>
      <c r="EA14" s="180"/>
      <c r="EB14" s="180"/>
      <c r="EC14" s="180"/>
      <c r="ED14" s="180"/>
      <c r="EE14" s="180"/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0"/>
      <c r="ER14" s="180"/>
      <c r="ES14" s="180"/>
      <c r="ET14" s="180"/>
      <c r="EU14" s="180"/>
      <c r="EV14" s="180"/>
      <c r="EW14" s="180"/>
    </row>
    <row r="15" spans="1:153" ht="28.8" x14ac:dyDescent="0.3">
      <c r="A15" s="182">
        <v>9</v>
      </c>
      <c r="B15" s="172" t="s">
        <v>112</v>
      </c>
      <c r="C15" s="173">
        <v>227.28112000000002</v>
      </c>
      <c r="D15" s="173">
        <v>0.11520269999999999</v>
      </c>
      <c r="E15" s="173">
        <v>500</v>
      </c>
      <c r="F15" s="173">
        <v>0</v>
      </c>
      <c r="G15" s="103">
        <v>0</v>
      </c>
      <c r="H15" s="103">
        <v>0</v>
      </c>
      <c r="I15" s="105">
        <v>0</v>
      </c>
      <c r="J15" s="105">
        <v>0</v>
      </c>
      <c r="K15" s="115">
        <v>0</v>
      </c>
      <c r="L15" s="3">
        <f t="shared" si="0"/>
        <v>0</v>
      </c>
      <c r="M15" s="111">
        <v>0</v>
      </c>
      <c r="N15" s="111">
        <v>0</v>
      </c>
      <c r="O15" s="111">
        <v>0</v>
      </c>
      <c r="P15" s="111">
        <v>0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v>0</v>
      </c>
      <c r="AD15" s="103">
        <v>0</v>
      </c>
      <c r="AE15" s="103">
        <v>0</v>
      </c>
      <c r="AF15" s="103">
        <v>0</v>
      </c>
      <c r="AG15" s="103">
        <v>0</v>
      </c>
      <c r="AH15" s="103">
        <v>0</v>
      </c>
      <c r="AI15" s="103">
        <v>0</v>
      </c>
      <c r="AJ15" s="103">
        <v>0</v>
      </c>
      <c r="AK15" s="106">
        <v>0</v>
      </c>
      <c r="AL15" s="106">
        <v>0</v>
      </c>
      <c r="AM15" s="106">
        <v>0</v>
      </c>
      <c r="AN15" s="106">
        <v>0</v>
      </c>
      <c r="AO15" s="106">
        <v>0</v>
      </c>
      <c r="AP15" s="106">
        <v>0</v>
      </c>
      <c r="AQ15" s="106">
        <v>0</v>
      </c>
      <c r="AR15" s="106">
        <v>0</v>
      </c>
      <c r="AS15" s="106">
        <v>0</v>
      </c>
      <c r="AT15" s="106">
        <v>0</v>
      </c>
      <c r="AU15" s="106">
        <v>0</v>
      </c>
      <c r="AV15" s="106">
        <v>0</v>
      </c>
      <c r="AW15" s="103">
        <v>0</v>
      </c>
      <c r="AX15" s="103">
        <v>0</v>
      </c>
      <c r="AY15" s="103">
        <v>0</v>
      </c>
      <c r="AZ15" s="103">
        <v>0</v>
      </c>
      <c r="BA15" s="103">
        <v>0</v>
      </c>
      <c r="BB15" s="103">
        <v>0</v>
      </c>
      <c r="BC15" s="103">
        <v>0</v>
      </c>
      <c r="BD15" s="103">
        <v>0</v>
      </c>
      <c r="BE15" s="103">
        <v>0</v>
      </c>
      <c r="BF15" s="103">
        <v>0</v>
      </c>
      <c r="BG15" s="103">
        <v>0</v>
      </c>
      <c r="BH15" s="103">
        <v>0</v>
      </c>
      <c r="BI15" s="103">
        <v>0</v>
      </c>
      <c r="BJ15" s="103">
        <v>0</v>
      </c>
      <c r="BK15" s="103">
        <v>0</v>
      </c>
      <c r="BL15" s="103">
        <v>0</v>
      </c>
      <c r="BM15" s="103">
        <v>0</v>
      </c>
      <c r="BN15" s="103">
        <v>0</v>
      </c>
      <c r="BO15" s="103">
        <v>0</v>
      </c>
      <c r="BP15" s="103">
        <v>0</v>
      </c>
      <c r="BQ15" s="103">
        <v>0</v>
      </c>
      <c r="BR15" s="103">
        <v>0</v>
      </c>
      <c r="BS15" s="103">
        <v>0</v>
      </c>
      <c r="BT15" s="103">
        <v>0</v>
      </c>
      <c r="BU15" s="111">
        <v>0</v>
      </c>
      <c r="BV15" s="111">
        <v>0</v>
      </c>
      <c r="BW15" s="111">
        <v>0</v>
      </c>
      <c r="BX15" s="111">
        <v>0</v>
      </c>
      <c r="BY15" s="111">
        <v>0</v>
      </c>
      <c r="BZ15" s="111">
        <v>0</v>
      </c>
      <c r="CA15" s="111">
        <v>0</v>
      </c>
      <c r="CB15" s="111">
        <v>0</v>
      </c>
      <c r="CC15" s="111">
        <v>0</v>
      </c>
      <c r="CD15" s="111">
        <v>0</v>
      </c>
      <c r="CE15" s="111">
        <v>0</v>
      </c>
      <c r="CF15" s="111">
        <v>0</v>
      </c>
      <c r="CG15" s="202">
        <v>0</v>
      </c>
      <c r="CH15" s="202">
        <v>0</v>
      </c>
      <c r="CI15" s="202">
        <v>0</v>
      </c>
      <c r="CJ15" s="202">
        <v>0</v>
      </c>
      <c r="CK15" s="202">
        <v>0</v>
      </c>
      <c r="CL15" s="202">
        <v>0</v>
      </c>
      <c r="CM15" s="202">
        <v>0</v>
      </c>
      <c r="CN15" s="202">
        <v>0</v>
      </c>
      <c r="CO15" s="202">
        <v>0</v>
      </c>
      <c r="CP15" s="202">
        <v>0</v>
      </c>
      <c r="CQ15" s="202">
        <v>0</v>
      </c>
      <c r="CR15" s="202">
        <v>0</v>
      </c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181"/>
      <c r="DY15" s="181"/>
      <c r="DZ15" s="181"/>
      <c r="EA15" s="181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</row>
    <row r="16" spans="1:153" s="168" customFormat="1" x14ac:dyDescent="0.3">
      <c r="A16" s="128"/>
      <c r="B16" s="190" t="s">
        <v>113</v>
      </c>
      <c r="C16" s="245">
        <v>141857.78498105999</v>
      </c>
      <c r="D16" s="245">
        <v>147922.49860600004</v>
      </c>
      <c r="E16" s="245">
        <v>155448.16032880003</v>
      </c>
      <c r="F16" s="245">
        <v>184166.36726110004</v>
      </c>
      <c r="G16" s="246">
        <v>171027.79755268799</v>
      </c>
      <c r="H16" s="246">
        <v>162638.85470849997</v>
      </c>
      <c r="I16" s="127">
        <f t="shared" ref="I16" si="1">SUM(AW16:BH16)</f>
        <v>189348.69060002299</v>
      </c>
      <c r="J16" s="127">
        <v>192936.68578490001</v>
      </c>
      <c r="K16" s="247">
        <v>233889.99932930002</v>
      </c>
      <c r="L16" s="2">
        <f>SUM(CG16:CR16)</f>
        <v>291300.83118850016</v>
      </c>
      <c r="M16" s="248">
        <f>SUM(M6:M15)</f>
        <v>14488.228333500008</v>
      </c>
      <c r="N16" s="248">
        <f t="shared" ref="N16:X16" si="2">SUM(N6:N15)</f>
        <v>12139.835264300002</v>
      </c>
      <c r="O16" s="248">
        <f t="shared" si="2"/>
        <v>15219.950049500005</v>
      </c>
      <c r="P16" s="248">
        <f t="shared" si="2"/>
        <v>12813.955645600001</v>
      </c>
      <c r="Q16" s="248">
        <f t="shared" si="2"/>
        <v>15843.961520000006</v>
      </c>
      <c r="R16" s="248">
        <f t="shared" si="2"/>
        <v>16768.722382100008</v>
      </c>
      <c r="S16" s="248">
        <f t="shared" si="2"/>
        <v>13426.366594900004</v>
      </c>
      <c r="T16" s="248">
        <f t="shared" si="2"/>
        <v>14864.801000200014</v>
      </c>
      <c r="U16" s="248">
        <f t="shared" si="2"/>
        <v>14802.379414500003</v>
      </c>
      <c r="V16" s="248">
        <f t="shared" si="2"/>
        <v>15224.480062499997</v>
      </c>
      <c r="W16" s="248">
        <f t="shared" si="2"/>
        <v>20134.7950471</v>
      </c>
      <c r="X16" s="248">
        <f t="shared" si="2"/>
        <v>18438.891946899996</v>
      </c>
      <c r="Y16" s="248">
        <v>11767.329209934</v>
      </c>
      <c r="Z16" s="248">
        <v>10860.598536729001</v>
      </c>
      <c r="AA16" s="248">
        <v>15771.837070506999</v>
      </c>
      <c r="AB16" s="248">
        <v>11781.275645389998</v>
      </c>
      <c r="AC16" s="248">
        <v>13262.055960943</v>
      </c>
      <c r="AD16" s="248">
        <v>14058.442225328003</v>
      </c>
      <c r="AE16" s="248">
        <v>17942.573667065004</v>
      </c>
      <c r="AF16" s="248">
        <v>13015.819841369999</v>
      </c>
      <c r="AG16" s="248">
        <v>11876.682699191997</v>
      </c>
      <c r="AH16" s="248">
        <v>20379.149276800992</v>
      </c>
      <c r="AI16" s="248">
        <v>16646.846399225997</v>
      </c>
      <c r="AJ16" s="248">
        <v>13665.18702020299</v>
      </c>
      <c r="AK16" s="248">
        <f t="shared" ref="AK16:AV16" si="3">SUM(AK6:AK15)</f>
        <v>13808.840689999995</v>
      </c>
      <c r="AL16" s="248">
        <f t="shared" si="3"/>
        <v>12430.446000099999</v>
      </c>
      <c r="AM16" s="248">
        <f t="shared" si="3"/>
        <v>19479.776583299998</v>
      </c>
      <c r="AN16" s="248">
        <f t="shared" si="3"/>
        <v>10674.123696500003</v>
      </c>
      <c r="AO16" s="248">
        <f t="shared" si="3"/>
        <v>16906.494315100004</v>
      </c>
      <c r="AP16" s="248">
        <f t="shared" si="3"/>
        <v>12696.950800700002</v>
      </c>
      <c r="AQ16" s="248">
        <f t="shared" si="3"/>
        <v>13792.664081499999</v>
      </c>
      <c r="AR16" s="248">
        <f t="shared" si="3"/>
        <v>14691.525424900005</v>
      </c>
      <c r="AS16" s="248">
        <f t="shared" si="3"/>
        <v>14953.439977699996</v>
      </c>
      <c r="AT16" s="248">
        <f t="shared" si="3"/>
        <v>11400.042003099998</v>
      </c>
      <c r="AU16" s="248">
        <f t="shared" si="3"/>
        <v>16687.973033199996</v>
      </c>
      <c r="AV16" s="248">
        <f t="shared" si="3"/>
        <v>5116.5781023999998</v>
      </c>
      <c r="AW16" s="246">
        <v>7080.2129483099989</v>
      </c>
      <c r="AX16" s="246">
        <v>1308.647765058</v>
      </c>
      <c r="AY16" s="246">
        <v>11263.003528194</v>
      </c>
      <c r="AZ16" s="246">
        <v>21512.812095228004</v>
      </c>
      <c r="BA16" s="246">
        <v>9099.4132379259991</v>
      </c>
      <c r="BB16" s="246">
        <v>50083.838106335977</v>
      </c>
      <c r="BC16" s="246">
        <v>15358.956401018999</v>
      </c>
      <c r="BD16" s="246">
        <v>15644.704495562999</v>
      </c>
      <c r="BE16" s="246">
        <v>14846.544232548997</v>
      </c>
      <c r="BF16" s="246">
        <v>16192.529842268003</v>
      </c>
      <c r="BG16" s="246">
        <v>12694.831099303003</v>
      </c>
      <c r="BH16" s="246">
        <v>14263.196848269003</v>
      </c>
      <c r="BI16" s="246">
        <f t="shared" ref="BI16:CR16" si="4">SUM(BI6:BI15)</f>
        <v>16141.645160500017</v>
      </c>
      <c r="BJ16" s="246">
        <f t="shared" si="4"/>
        <v>18686.596484500005</v>
      </c>
      <c r="BK16" s="246">
        <f t="shared" si="4"/>
        <v>11088.822881899996</v>
      </c>
      <c r="BL16" s="246">
        <f t="shared" si="4"/>
        <v>14772.711584300001</v>
      </c>
      <c r="BM16" s="246">
        <f t="shared" si="4"/>
        <v>18893.070807500004</v>
      </c>
      <c r="BN16" s="246">
        <f t="shared" si="4"/>
        <v>13874.558256100016</v>
      </c>
      <c r="BO16" s="246">
        <f t="shared" si="4"/>
        <v>21968.65268839999</v>
      </c>
      <c r="BP16" s="246">
        <f t="shared" si="4"/>
        <v>16975.58396979998</v>
      </c>
      <c r="BQ16" s="246">
        <f t="shared" si="4"/>
        <v>13089.528967800019</v>
      </c>
      <c r="BR16" s="246">
        <f t="shared" si="4"/>
        <v>17049.391916899978</v>
      </c>
      <c r="BS16" s="246">
        <f t="shared" si="4"/>
        <v>12051.976550899966</v>
      </c>
      <c r="BT16" s="246">
        <f t="shared" si="4"/>
        <v>18344.146516300007</v>
      </c>
      <c r="BU16" s="246">
        <f t="shared" si="4"/>
        <v>10906.945841399998</v>
      </c>
      <c r="BV16" s="246">
        <f t="shared" si="4"/>
        <v>22346.119483499999</v>
      </c>
      <c r="BW16" s="246">
        <f t="shared" si="4"/>
        <v>13450.047282500003</v>
      </c>
      <c r="BX16" s="246">
        <f t="shared" si="4"/>
        <v>21035.281912300008</v>
      </c>
      <c r="BY16" s="246">
        <f t="shared" si="4"/>
        <v>28914.344003400005</v>
      </c>
      <c r="BZ16" s="246">
        <f t="shared" si="4"/>
        <v>23011.888315599997</v>
      </c>
      <c r="CA16" s="246">
        <f t="shared" si="4"/>
        <v>11819.270682</v>
      </c>
      <c r="CB16" s="246">
        <f t="shared" si="4"/>
        <v>25817.987865899991</v>
      </c>
      <c r="CC16" s="246">
        <f t="shared" si="4"/>
        <v>19999.396375700002</v>
      </c>
      <c r="CD16" s="246">
        <f t="shared" si="4"/>
        <v>16438.612272800001</v>
      </c>
      <c r="CE16" s="246">
        <f t="shared" si="4"/>
        <v>23292.082600100002</v>
      </c>
      <c r="CF16" s="246">
        <f t="shared" si="4"/>
        <v>16858.0226941</v>
      </c>
      <c r="CG16" s="249">
        <f t="shared" si="4"/>
        <v>34914.973868800029</v>
      </c>
      <c r="CH16" s="249">
        <f t="shared" si="4"/>
        <v>10394.2022425</v>
      </c>
      <c r="CI16" s="249">
        <f t="shared" si="4"/>
        <v>40698.327397100053</v>
      </c>
      <c r="CJ16" s="249">
        <f t="shared" si="4"/>
        <v>43924.941313500007</v>
      </c>
      <c r="CK16" s="249">
        <f t="shared" si="4"/>
        <v>31075.88941690003</v>
      </c>
      <c r="CL16" s="249">
        <f t="shared" si="4"/>
        <v>31311.486369199971</v>
      </c>
      <c r="CM16" s="249">
        <f t="shared" si="4"/>
        <v>4520.0633155000014</v>
      </c>
      <c r="CN16" s="249">
        <f t="shared" si="4"/>
        <v>7105.789866699999</v>
      </c>
      <c r="CO16" s="249">
        <f t="shared" si="4"/>
        <v>21635.469440700002</v>
      </c>
      <c r="CP16" s="249">
        <f t="shared" si="4"/>
        <v>18715.448262999995</v>
      </c>
      <c r="CQ16" s="249">
        <f t="shared" si="4"/>
        <v>23231.652329499993</v>
      </c>
      <c r="CR16" s="249">
        <f t="shared" si="4"/>
        <v>23772.587365100015</v>
      </c>
    </row>
    <row r="17" spans="1:90" s="168" customFormat="1" x14ac:dyDescent="0.3">
      <c r="B17" s="180"/>
      <c r="C17" s="183"/>
      <c r="D17" s="183"/>
      <c r="E17" s="183"/>
      <c r="F17" s="183"/>
      <c r="G17" s="183"/>
      <c r="H17" s="183"/>
      <c r="CL17" s="111"/>
    </row>
    <row r="18" spans="1:90" x14ac:dyDescent="0.3">
      <c r="A18" s="143" t="s">
        <v>272</v>
      </c>
      <c r="B18" s="151"/>
      <c r="CL18" s="111"/>
    </row>
    <row r="19" spans="1:90" x14ac:dyDescent="0.3">
      <c r="A19" s="143" t="s">
        <v>273</v>
      </c>
      <c r="B19" s="151"/>
      <c r="CL19" s="111"/>
    </row>
    <row r="20" spans="1:90" x14ac:dyDescent="0.3">
      <c r="A20" s="143" t="s">
        <v>274</v>
      </c>
      <c r="B20" s="151"/>
      <c r="CL20" s="111"/>
    </row>
    <row r="21" spans="1:90" ht="19.5" customHeight="1" x14ac:dyDescent="0.3">
      <c r="A21" s="143" t="s">
        <v>276</v>
      </c>
      <c r="B21" s="151"/>
      <c r="CL21" s="111"/>
    </row>
    <row r="22" spans="1:90" x14ac:dyDescent="0.3">
      <c r="CL22" s="111"/>
    </row>
  </sheetData>
  <mergeCells count="13">
    <mergeCell ref="A2:A3"/>
    <mergeCell ref="B1:B3"/>
    <mergeCell ref="M4:X4"/>
    <mergeCell ref="Y4:AJ4"/>
    <mergeCell ref="C3:L4"/>
    <mergeCell ref="C1:CL1"/>
    <mergeCell ref="C2:CL2"/>
    <mergeCell ref="M3:CL3"/>
    <mergeCell ref="BU4:CF4"/>
    <mergeCell ref="BI4:BT4"/>
    <mergeCell ref="AW4:BH4"/>
    <mergeCell ref="AK4:AV4"/>
    <mergeCell ref="CG4:CR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BV215"/>
  <sheetViews>
    <sheetView tabSelected="1" workbookViewId="0">
      <pane xSplit="2" ySplit="5" topLeftCell="C34" activePane="bottomRight" state="frozen"/>
      <selection pane="topRight" activeCell="C1" sqref="C1"/>
      <selection pane="bottomLeft" activeCell="A6" sqref="A6"/>
      <selection pane="bottomRight" activeCell="M46" sqref="M46"/>
    </sheetView>
  </sheetViews>
  <sheetFormatPr defaultColWidth="9.44140625" defaultRowHeight="14.4" x14ac:dyDescent="0.3"/>
  <cols>
    <col min="1" max="1" width="10.77734375" style="151" customWidth="1"/>
    <col min="2" max="2" width="37.5546875" style="151" customWidth="1"/>
    <col min="3" max="3" width="8.5546875" style="151" bestFit="1" customWidth="1"/>
    <col min="4" max="4" width="8.44140625" style="151" customWidth="1"/>
    <col min="5" max="5" width="7.44140625" style="151" customWidth="1"/>
    <col min="6" max="6" width="7.77734375" style="151" bestFit="1" customWidth="1"/>
    <col min="7" max="7" width="7.77734375" style="151" customWidth="1"/>
    <col min="8" max="8" width="9.21875" style="151" bestFit="1" customWidth="1"/>
    <col min="9" max="9" width="7.44140625" style="151" bestFit="1" customWidth="1"/>
    <col min="10" max="20" width="6.5546875" style="151" bestFit="1" customWidth="1"/>
    <col min="21" max="31" width="6.77734375" style="151" bestFit="1" customWidth="1"/>
    <col min="32" max="33" width="6.5546875" style="151" bestFit="1" customWidth="1"/>
    <col min="34" max="34" width="5.77734375" style="151" bestFit="1" customWidth="1"/>
    <col min="35" max="35" width="6.77734375" style="151" bestFit="1" customWidth="1"/>
    <col min="36" max="36" width="7.21875" style="151" bestFit="1" customWidth="1"/>
    <col min="37" max="37" width="6.5546875" style="151" bestFit="1" customWidth="1"/>
    <col min="38" max="38" width="7.5546875" style="151" bestFit="1" customWidth="1"/>
    <col min="39" max="43" width="6.77734375" style="151" bestFit="1" customWidth="1"/>
    <col min="44" max="47" width="6.5546875" style="151" bestFit="1" customWidth="1"/>
    <col min="48" max="48" width="7.21875" style="151" bestFit="1" customWidth="1"/>
    <col min="49" max="50" width="6.5546875" style="151" bestFit="1" customWidth="1"/>
    <col min="51" max="51" width="7.21875" style="151" bestFit="1" customWidth="1"/>
    <col min="52" max="56" width="6.5546875" style="151" bestFit="1" customWidth="1"/>
    <col min="57" max="57" width="6.5546875" style="116" bestFit="1" customWidth="1"/>
    <col min="58" max="58" width="7.21875" style="116" bestFit="1" customWidth="1"/>
    <col min="59" max="60" width="6.5546875" style="116" bestFit="1" customWidth="1"/>
    <col min="61" max="62" width="7.21875" style="116" bestFit="1" customWidth="1"/>
    <col min="63" max="63" width="6.5546875" style="116" bestFit="1" customWidth="1"/>
    <col min="64" max="64" width="7.21875" style="116" bestFit="1" customWidth="1"/>
    <col min="65" max="66" width="6.5546875" style="116" bestFit="1" customWidth="1"/>
    <col min="67" max="67" width="7.21875" style="116" bestFit="1" customWidth="1"/>
    <col min="68" max="68" width="6.5546875" style="116" bestFit="1" customWidth="1"/>
    <col min="69" max="16384" width="9.44140625" style="151"/>
  </cols>
  <sheetData>
    <row r="1" spans="1:74" ht="18.75" customHeight="1" x14ac:dyDescent="0.35">
      <c r="A1" s="191" t="s">
        <v>217</v>
      </c>
      <c r="B1" s="192"/>
      <c r="C1" s="327" t="s">
        <v>268</v>
      </c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</row>
    <row r="2" spans="1:74" ht="18.75" customHeight="1" x14ac:dyDescent="0.35">
      <c r="C2" s="327" t="s">
        <v>158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</row>
    <row r="3" spans="1:74" s="176" customFormat="1" ht="18.75" customHeight="1" x14ac:dyDescent="0.3">
      <c r="A3" s="410" t="s">
        <v>218</v>
      </c>
      <c r="B3" s="413" t="s">
        <v>98</v>
      </c>
      <c r="C3" s="330" t="s">
        <v>149</v>
      </c>
      <c r="D3" s="331"/>
      <c r="E3" s="331"/>
      <c r="F3" s="331"/>
      <c r="G3" s="331"/>
      <c r="H3" s="332"/>
      <c r="I3" s="330" t="s">
        <v>131</v>
      </c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</row>
    <row r="4" spans="1:74" s="176" customFormat="1" ht="18.75" customHeight="1" x14ac:dyDescent="0.3">
      <c r="A4" s="411"/>
      <c r="B4" s="414"/>
      <c r="C4" s="415">
        <v>2017</v>
      </c>
      <c r="D4" s="415">
        <v>2018</v>
      </c>
      <c r="E4" s="415">
        <v>2019</v>
      </c>
      <c r="F4" s="239"/>
      <c r="G4" s="239"/>
      <c r="H4" s="415">
        <v>2022</v>
      </c>
      <c r="I4" s="341">
        <v>2017</v>
      </c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30">
        <v>2018</v>
      </c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2"/>
      <c r="AG4" s="330">
        <v>2019</v>
      </c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2"/>
      <c r="AS4" s="330">
        <v>2020</v>
      </c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2"/>
      <c r="BE4" s="330">
        <v>2021</v>
      </c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2"/>
      <c r="BQ4" s="331"/>
      <c r="BR4" s="331"/>
      <c r="BS4" s="332"/>
    </row>
    <row r="5" spans="1:74" s="176" customFormat="1" ht="18.75" customHeight="1" x14ac:dyDescent="0.3">
      <c r="A5" s="412"/>
      <c r="B5" s="414"/>
      <c r="C5" s="402"/>
      <c r="D5" s="402"/>
      <c r="E5" s="402"/>
      <c r="F5" s="240">
        <v>2020</v>
      </c>
      <c r="G5" s="240">
        <v>2021</v>
      </c>
      <c r="H5" s="416"/>
      <c r="I5" s="135" t="s">
        <v>3</v>
      </c>
      <c r="J5" s="135" t="s">
        <v>4</v>
      </c>
      <c r="K5" s="135" t="s">
        <v>5</v>
      </c>
      <c r="L5" s="135" t="s">
        <v>6</v>
      </c>
      <c r="M5" s="135" t="s">
        <v>7</v>
      </c>
      <c r="N5" s="135" t="s">
        <v>159</v>
      </c>
      <c r="O5" s="135" t="s">
        <v>160</v>
      </c>
      <c r="P5" s="135" t="s">
        <v>161</v>
      </c>
      <c r="Q5" s="135" t="s">
        <v>162</v>
      </c>
      <c r="R5" s="135" t="s">
        <v>163</v>
      </c>
      <c r="S5" s="135" t="s">
        <v>164</v>
      </c>
      <c r="T5" s="135" t="s">
        <v>165</v>
      </c>
      <c r="U5" s="135" t="s">
        <v>3</v>
      </c>
      <c r="V5" s="135" t="s">
        <v>4</v>
      </c>
      <c r="W5" s="135" t="s">
        <v>5</v>
      </c>
      <c r="X5" s="135" t="s">
        <v>6</v>
      </c>
      <c r="Y5" s="135" t="s">
        <v>7</v>
      </c>
      <c r="Z5" s="135" t="s">
        <v>159</v>
      </c>
      <c r="AA5" s="135" t="s">
        <v>160</v>
      </c>
      <c r="AB5" s="135" t="s">
        <v>161</v>
      </c>
      <c r="AC5" s="135" t="s">
        <v>162</v>
      </c>
      <c r="AD5" s="135" t="s">
        <v>163</v>
      </c>
      <c r="AE5" s="135" t="s">
        <v>164</v>
      </c>
      <c r="AF5" s="135" t="s">
        <v>165</v>
      </c>
      <c r="AG5" s="135" t="s">
        <v>3</v>
      </c>
      <c r="AH5" s="135" t="s">
        <v>4</v>
      </c>
      <c r="AI5" s="135" t="s">
        <v>5</v>
      </c>
      <c r="AJ5" s="135" t="s">
        <v>6</v>
      </c>
      <c r="AK5" s="135" t="s">
        <v>7</v>
      </c>
      <c r="AL5" s="135" t="s">
        <v>159</v>
      </c>
      <c r="AM5" s="135" t="s">
        <v>160</v>
      </c>
      <c r="AN5" s="135" t="s">
        <v>161</v>
      </c>
      <c r="AO5" s="135" t="s">
        <v>162</v>
      </c>
      <c r="AP5" s="135" t="s">
        <v>163</v>
      </c>
      <c r="AQ5" s="135" t="s">
        <v>164</v>
      </c>
      <c r="AR5" s="135" t="s">
        <v>165</v>
      </c>
      <c r="AS5" s="135" t="s">
        <v>3</v>
      </c>
      <c r="AT5" s="135" t="s">
        <v>4</v>
      </c>
      <c r="AU5" s="135" t="s">
        <v>5</v>
      </c>
      <c r="AV5" s="135" t="s">
        <v>6</v>
      </c>
      <c r="AW5" s="135" t="s">
        <v>7</v>
      </c>
      <c r="AX5" s="135" t="s">
        <v>159</v>
      </c>
      <c r="AY5" s="135" t="s">
        <v>160</v>
      </c>
      <c r="AZ5" s="135" t="s">
        <v>161</v>
      </c>
      <c r="BA5" s="135" t="s">
        <v>162</v>
      </c>
      <c r="BB5" s="135" t="s">
        <v>163</v>
      </c>
      <c r="BC5" s="135" t="s">
        <v>164</v>
      </c>
      <c r="BD5" s="135" t="s">
        <v>165</v>
      </c>
      <c r="BE5" s="135" t="s">
        <v>3</v>
      </c>
      <c r="BF5" s="135" t="s">
        <v>4</v>
      </c>
      <c r="BG5" s="135" t="s">
        <v>5</v>
      </c>
      <c r="BH5" s="135" t="s">
        <v>6</v>
      </c>
      <c r="BI5" s="135" t="s">
        <v>7</v>
      </c>
      <c r="BJ5" s="135" t="s">
        <v>159</v>
      </c>
      <c r="BK5" s="135" t="s">
        <v>160</v>
      </c>
      <c r="BL5" s="135" t="s">
        <v>161</v>
      </c>
      <c r="BM5" s="135" t="s">
        <v>162</v>
      </c>
      <c r="BN5" s="135" t="s">
        <v>163</v>
      </c>
      <c r="BO5" s="135" t="s">
        <v>164</v>
      </c>
      <c r="BP5" s="135" t="s">
        <v>165</v>
      </c>
    </row>
    <row r="6" spans="1:74" s="136" customFormat="1" ht="18.75" customHeight="1" x14ac:dyDescent="0.3">
      <c r="A6" s="136" t="s">
        <v>219</v>
      </c>
      <c r="B6" s="136" t="s">
        <v>220</v>
      </c>
      <c r="C6" s="156">
        <v>59547.785843052989</v>
      </c>
      <c r="D6" s="156">
        <v>57602.154242699995</v>
      </c>
      <c r="E6" s="156">
        <f>SUM(AG6:AR6)</f>
        <v>66986.788730877</v>
      </c>
      <c r="F6" s="156">
        <f>SUM(AS6:BD6)</f>
        <v>71928.691535399979</v>
      </c>
      <c r="G6" s="156">
        <f t="shared" ref="G6:G35" si="0">SUM(BE6:BP6)</f>
        <v>87143.601500400007</v>
      </c>
      <c r="H6" s="243"/>
      <c r="I6" s="156">
        <v>3159.8226627069985</v>
      </c>
      <c r="J6" s="156">
        <v>4160.2837622799998</v>
      </c>
      <c r="K6" s="156">
        <v>4809.1740201680022</v>
      </c>
      <c r="L6" s="156">
        <v>4135.1130224940007</v>
      </c>
      <c r="M6" s="156">
        <v>6874.6428448989991</v>
      </c>
      <c r="N6" s="156">
        <v>4772.6128302969992</v>
      </c>
      <c r="O6" s="156">
        <v>5368.7022735120017</v>
      </c>
      <c r="P6" s="156">
        <v>3874.2189445140025</v>
      </c>
      <c r="Q6" s="156">
        <v>5496.1717115280007</v>
      </c>
      <c r="R6" s="156">
        <v>6336.6335315559927</v>
      </c>
      <c r="S6" s="156">
        <v>3995.3301013759997</v>
      </c>
      <c r="T6" s="156">
        <v>6565.0801377219868</v>
      </c>
      <c r="U6" s="156">
        <v>6565.0801377219868</v>
      </c>
      <c r="V6" s="156">
        <f t="shared" ref="V6:BD6" si="1">V7+V10</f>
        <v>5155.7621412000053</v>
      </c>
      <c r="W6" s="156">
        <f t="shared" si="1"/>
        <v>5351.4157775999993</v>
      </c>
      <c r="X6" s="156">
        <f t="shared" si="1"/>
        <v>4704.3047674999971</v>
      </c>
      <c r="Y6" s="156">
        <f t="shared" si="1"/>
        <v>5456.864096199999</v>
      </c>
      <c r="Z6" s="156">
        <f t="shared" si="1"/>
        <v>6048.9575659000002</v>
      </c>
      <c r="AA6" s="156">
        <f t="shared" si="1"/>
        <v>4926.5327824999949</v>
      </c>
      <c r="AB6" s="156">
        <f t="shared" si="1"/>
        <v>4876.9090399000024</v>
      </c>
      <c r="AC6" s="156">
        <f t="shared" si="1"/>
        <v>5364.5944857000022</v>
      </c>
      <c r="AD6" s="156">
        <f t="shared" si="1"/>
        <v>4133.6428548999984</v>
      </c>
      <c r="AE6" s="156">
        <f t="shared" si="1"/>
        <v>5768.9637208000004</v>
      </c>
      <c r="AF6" s="156">
        <f t="shared" si="1"/>
        <v>1646.0063988000004</v>
      </c>
      <c r="AG6" s="156">
        <f t="shared" si="1"/>
        <v>2785.5087896290001</v>
      </c>
      <c r="AH6" s="156">
        <f t="shared" si="1"/>
        <v>323.24265366499998</v>
      </c>
      <c r="AI6" s="156">
        <f t="shared" si="1"/>
        <v>2315.7810408320001</v>
      </c>
      <c r="AJ6" s="156">
        <f t="shared" si="1"/>
        <v>5030.3774112479987</v>
      </c>
      <c r="AK6" s="156">
        <f t="shared" si="1"/>
        <v>4348.8153451450016</v>
      </c>
      <c r="AL6" s="156">
        <f t="shared" si="1"/>
        <v>17451.841401144997</v>
      </c>
      <c r="AM6" s="156">
        <f t="shared" si="1"/>
        <v>6170.7071200870014</v>
      </c>
      <c r="AN6" s="156">
        <f t="shared" si="1"/>
        <v>5166.6196625729981</v>
      </c>
      <c r="AO6" s="156">
        <f t="shared" si="1"/>
        <v>4575.5386521709988</v>
      </c>
      <c r="AP6" s="156">
        <f t="shared" si="1"/>
        <v>7095.9786413509983</v>
      </c>
      <c r="AQ6" s="156">
        <f t="shared" si="1"/>
        <v>6133.5188306340015</v>
      </c>
      <c r="AR6" s="156">
        <f t="shared" si="1"/>
        <v>5588.8591823970028</v>
      </c>
      <c r="AS6" s="156">
        <f t="shared" si="1"/>
        <v>6007.920189500006</v>
      </c>
      <c r="AT6" s="156">
        <f t="shared" si="1"/>
        <v>5500.0836970999981</v>
      </c>
      <c r="AU6" s="156">
        <f t="shared" si="1"/>
        <v>3391.7152758000002</v>
      </c>
      <c r="AV6" s="156">
        <f t="shared" si="1"/>
        <v>2236.7907243</v>
      </c>
      <c r="AW6" s="156">
        <f t="shared" si="1"/>
        <v>6440.8890058999978</v>
      </c>
      <c r="AX6" s="156">
        <f t="shared" si="1"/>
        <v>6572.4178642999977</v>
      </c>
      <c r="AY6" s="156">
        <f t="shared" si="1"/>
        <v>9883.6940931999834</v>
      </c>
      <c r="AZ6" s="156">
        <f t="shared" si="1"/>
        <v>7815.2857830999965</v>
      </c>
      <c r="BA6" s="156">
        <f t="shared" si="1"/>
        <v>5676.4178899999924</v>
      </c>
      <c r="BB6" s="156">
        <f t="shared" si="1"/>
        <v>5915.0136348000015</v>
      </c>
      <c r="BC6" s="156">
        <f t="shared" si="1"/>
        <v>5168.6413189000004</v>
      </c>
      <c r="BD6" s="156">
        <f t="shared" si="1"/>
        <v>7319.8220585000045</v>
      </c>
      <c r="BE6" s="156">
        <v>3337.4609905999987</v>
      </c>
      <c r="BF6" s="156">
        <v>8732.8255158000011</v>
      </c>
      <c r="BG6" s="156">
        <v>5406.4177826999994</v>
      </c>
      <c r="BH6" s="156">
        <v>7423.432221099999</v>
      </c>
      <c r="BI6" s="156">
        <v>10055.329992099998</v>
      </c>
      <c r="BJ6" s="156">
        <v>9423.4625954000003</v>
      </c>
      <c r="BK6" s="156">
        <v>4372.9058913000008</v>
      </c>
      <c r="BL6" s="156">
        <v>11002.384267500011</v>
      </c>
      <c r="BM6" s="156">
        <v>7154.2302856000006</v>
      </c>
      <c r="BN6" s="156">
        <v>6096.0522623999987</v>
      </c>
      <c r="BO6" s="156">
        <v>8563.7317672000008</v>
      </c>
      <c r="BP6" s="156">
        <v>5575.3679286999995</v>
      </c>
    </row>
    <row r="7" spans="1:74" s="136" customFormat="1" ht="18.75" customHeight="1" x14ac:dyDescent="0.3">
      <c r="B7" s="136" t="s">
        <v>221</v>
      </c>
      <c r="C7" s="156">
        <v>7817.3398207470009</v>
      </c>
      <c r="D7" s="156">
        <v>9368.2352040000005</v>
      </c>
      <c r="E7" s="156">
        <f t="shared" ref="E7:E35" si="2">SUM(AG7:AR7)</f>
        <v>14894.001884426998</v>
      </c>
      <c r="F7" s="156">
        <f t="shared" ref="F7:F34" si="3">SUM(AS7:BD7)</f>
        <v>13291.009445300002</v>
      </c>
      <c r="G7" s="156">
        <f t="shared" si="0"/>
        <v>20146.814687599999</v>
      </c>
      <c r="H7" s="243"/>
      <c r="I7" s="156">
        <v>96.589537912999987</v>
      </c>
      <c r="J7" s="156">
        <v>1077.7066012169998</v>
      </c>
      <c r="K7" s="156">
        <v>1060.9682817130001</v>
      </c>
      <c r="L7" s="156">
        <v>190.11110759399992</v>
      </c>
      <c r="M7" s="156">
        <v>898.91517308900018</v>
      </c>
      <c r="N7" s="156">
        <v>289.34784254700003</v>
      </c>
      <c r="O7" s="156">
        <v>644.83206476300006</v>
      </c>
      <c r="P7" s="156">
        <v>501.63754806899988</v>
      </c>
      <c r="Q7" s="156">
        <v>561.78260348399999</v>
      </c>
      <c r="R7" s="156">
        <v>806.05281411500005</v>
      </c>
      <c r="S7" s="156">
        <v>694.70597231700003</v>
      </c>
      <c r="T7" s="156">
        <v>994.69027392599992</v>
      </c>
      <c r="U7" s="156">
        <v>994.69027392599992</v>
      </c>
      <c r="V7" s="156">
        <f t="shared" ref="V7:AF7" si="4">V8+V9</f>
        <v>827.73797739999998</v>
      </c>
      <c r="W7" s="156">
        <f t="shared" si="4"/>
        <v>761.24871629999984</v>
      </c>
      <c r="X7" s="156">
        <f t="shared" si="4"/>
        <v>703.04488960000015</v>
      </c>
      <c r="Y7" s="156">
        <f t="shared" si="4"/>
        <v>1361.6765355999999</v>
      </c>
      <c r="Z7" s="156">
        <f t="shared" si="4"/>
        <v>1059.1921079999997</v>
      </c>
      <c r="AA7" s="156">
        <f t="shared" si="4"/>
        <v>433.69099489999996</v>
      </c>
      <c r="AB7" s="156">
        <f t="shared" si="4"/>
        <v>969.83967670000015</v>
      </c>
      <c r="AC7" s="156">
        <f t="shared" si="4"/>
        <v>965.33875769999997</v>
      </c>
      <c r="AD7" s="156">
        <f t="shared" si="4"/>
        <v>569.46695669999997</v>
      </c>
      <c r="AE7" s="156">
        <f t="shared" si="4"/>
        <v>1251.2746793000001</v>
      </c>
      <c r="AF7" s="156">
        <f t="shared" si="4"/>
        <v>204.67014760000001</v>
      </c>
      <c r="AG7" s="156">
        <v>562.10070209000003</v>
      </c>
      <c r="AH7" s="156">
        <v>0.96899999999999997</v>
      </c>
      <c r="AI7" s="156">
        <v>685.2083032160001</v>
      </c>
      <c r="AJ7" s="156">
        <v>1791.289131388</v>
      </c>
      <c r="AK7" s="156">
        <v>1028.136481343</v>
      </c>
      <c r="AL7" s="156">
        <v>3617.1537579869996</v>
      </c>
      <c r="AM7" s="156">
        <v>1200.1841387970001</v>
      </c>
      <c r="AN7" s="156">
        <v>1359.9337381349999</v>
      </c>
      <c r="AO7" s="156">
        <v>811.16206411500002</v>
      </c>
      <c r="AP7" s="156">
        <v>1147.847366015</v>
      </c>
      <c r="AQ7" s="156">
        <v>1858.0003677890002</v>
      </c>
      <c r="AR7" s="156">
        <v>832.01683355200009</v>
      </c>
      <c r="AS7" s="117">
        <v>1586.0146712000001</v>
      </c>
      <c r="AT7" s="117">
        <v>1143.4708450000001</v>
      </c>
      <c r="AU7" s="117">
        <v>480.0635226</v>
      </c>
      <c r="AV7" s="117">
        <v>106.30379970000001</v>
      </c>
      <c r="AW7" s="117">
        <v>1495.2914584000002</v>
      </c>
      <c r="AX7" s="117">
        <v>984.50197820000017</v>
      </c>
      <c r="AY7" s="117">
        <v>1100.4247504999998</v>
      </c>
      <c r="AZ7" s="117">
        <v>982.3763770999999</v>
      </c>
      <c r="BA7" s="117">
        <v>836.63859460000003</v>
      </c>
      <c r="BB7" s="117">
        <v>1655.2746915000002</v>
      </c>
      <c r="BC7" s="117">
        <v>475.88657560000007</v>
      </c>
      <c r="BD7" s="117">
        <v>2444.7621809000002</v>
      </c>
      <c r="BE7" s="156">
        <v>344.08786669999995</v>
      </c>
      <c r="BF7" s="156">
        <v>1454.1527502000004</v>
      </c>
      <c r="BG7" s="156">
        <v>1532.4298198999998</v>
      </c>
      <c r="BH7" s="156">
        <v>2547.5788719000002</v>
      </c>
      <c r="BI7" s="156">
        <v>3052.609568899999</v>
      </c>
      <c r="BJ7" s="156">
        <v>2368.9098098000004</v>
      </c>
      <c r="BK7" s="156">
        <v>1044.9994546</v>
      </c>
      <c r="BL7" s="156">
        <v>2857.9552705999999</v>
      </c>
      <c r="BM7" s="156">
        <v>1179.4443719999999</v>
      </c>
      <c r="BN7" s="156">
        <v>1166.4205723</v>
      </c>
      <c r="BO7" s="156">
        <v>2281.9253234000003</v>
      </c>
      <c r="BP7" s="156">
        <v>316.30100729999992</v>
      </c>
    </row>
    <row r="8" spans="1:74" ht="18.75" customHeight="1" x14ac:dyDescent="0.3">
      <c r="B8" s="151" t="s">
        <v>222</v>
      </c>
      <c r="C8" s="117">
        <v>5319.7735654450007</v>
      </c>
      <c r="D8" s="117">
        <v>7153.2322236000009</v>
      </c>
      <c r="E8" s="117">
        <f t="shared" si="2"/>
        <v>12232.863188066</v>
      </c>
      <c r="F8" s="117">
        <f t="shared" si="3"/>
        <v>10406.7860903</v>
      </c>
      <c r="G8" s="117">
        <f t="shared" si="0"/>
        <v>15902.118665899998</v>
      </c>
      <c r="H8" s="243"/>
      <c r="I8" s="117">
        <v>33.333730000000003</v>
      </c>
      <c r="J8" s="117">
        <v>826.10208588699993</v>
      </c>
      <c r="K8" s="117">
        <v>628.92768999999998</v>
      </c>
      <c r="L8" s="117">
        <v>1.338860691</v>
      </c>
      <c r="M8" s="117">
        <v>629.86967860300001</v>
      </c>
      <c r="N8" s="117">
        <v>226.12232932699999</v>
      </c>
      <c r="O8" s="117">
        <v>363.91768000000002</v>
      </c>
      <c r="P8" s="117">
        <v>302.10389406699994</v>
      </c>
      <c r="Q8" s="117">
        <v>479.40675773200002</v>
      </c>
      <c r="R8" s="117">
        <v>601.32612853599994</v>
      </c>
      <c r="S8" s="117">
        <v>471.15327462200003</v>
      </c>
      <c r="T8" s="117">
        <v>756.17145597999991</v>
      </c>
      <c r="U8" s="106">
        <v>756.17145597999991</v>
      </c>
      <c r="V8" s="106">
        <v>647.43897760000004</v>
      </c>
      <c r="W8" s="106">
        <v>380.64245669999997</v>
      </c>
      <c r="X8" s="106">
        <v>617.91487770000015</v>
      </c>
      <c r="Y8" s="106">
        <v>1005.8225438999999</v>
      </c>
      <c r="Z8" s="106">
        <v>929.32837329999984</v>
      </c>
      <c r="AA8" s="106">
        <v>242.83458999999999</v>
      </c>
      <c r="AB8" s="106">
        <v>809.61092530000008</v>
      </c>
      <c r="AC8" s="106">
        <v>724.28987310000002</v>
      </c>
      <c r="AD8" s="106">
        <v>496.05904370000002</v>
      </c>
      <c r="AE8" s="106">
        <v>992.92346229999998</v>
      </c>
      <c r="AF8" s="106">
        <v>94.113510000000005</v>
      </c>
      <c r="AG8" s="106">
        <v>467.987755252</v>
      </c>
      <c r="AH8" s="106">
        <v>0.40200000000000002</v>
      </c>
      <c r="AI8" s="106">
        <v>474.78025000000002</v>
      </c>
      <c r="AJ8" s="106">
        <v>1646.6645799999999</v>
      </c>
      <c r="AK8" s="106">
        <v>830.17881218799994</v>
      </c>
      <c r="AL8" s="106">
        <v>2810.1419319639999</v>
      </c>
      <c r="AM8" s="106">
        <v>1040.953</v>
      </c>
      <c r="AN8" s="106">
        <v>1150.6723199999999</v>
      </c>
      <c r="AO8" s="106">
        <v>764.70348000000001</v>
      </c>
      <c r="AP8" s="106">
        <v>908.94824026699996</v>
      </c>
      <c r="AQ8" s="106">
        <v>1692.6559499550001</v>
      </c>
      <c r="AR8" s="106">
        <v>444.77486843999998</v>
      </c>
      <c r="AS8" s="106">
        <v>1257.3855507000001</v>
      </c>
      <c r="AT8" s="106">
        <v>896.22904689999996</v>
      </c>
      <c r="AU8" s="106">
        <v>288.57277419999997</v>
      </c>
      <c r="AV8" s="106">
        <v>28.051916400000003</v>
      </c>
      <c r="AW8" s="106">
        <v>1130.9931104000002</v>
      </c>
      <c r="AX8" s="106">
        <v>730.2775223000001</v>
      </c>
      <c r="AY8" s="106">
        <v>765.45361269999989</v>
      </c>
      <c r="AZ8" s="106">
        <v>773.4714434</v>
      </c>
      <c r="BA8" s="106">
        <v>704.77863739999998</v>
      </c>
      <c r="BB8" s="106">
        <v>1267.2909546000001</v>
      </c>
      <c r="BC8" s="106">
        <v>418.74271510000005</v>
      </c>
      <c r="BD8" s="106">
        <v>2145.5388062000002</v>
      </c>
      <c r="BE8" s="117">
        <v>128.359488</v>
      </c>
      <c r="BF8" s="117">
        <v>826.19011320000016</v>
      </c>
      <c r="BG8" s="117">
        <v>1199.4644199999998</v>
      </c>
      <c r="BH8" s="117">
        <v>2287.1486173000003</v>
      </c>
      <c r="BI8" s="117">
        <v>2725.7619260999991</v>
      </c>
      <c r="BJ8" s="117">
        <v>2042.9738935000003</v>
      </c>
      <c r="BK8" s="117">
        <v>895.18341020000003</v>
      </c>
      <c r="BL8" s="117">
        <v>2137.0727785999998</v>
      </c>
      <c r="BM8" s="117">
        <v>887.84845669999993</v>
      </c>
      <c r="BN8" s="117">
        <v>847.60450149999997</v>
      </c>
      <c r="BO8" s="117">
        <v>1789.2862508000001</v>
      </c>
      <c r="BP8" s="117">
        <v>135.22480999999996</v>
      </c>
    </row>
    <row r="9" spans="1:74" ht="18.75" customHeight="1" x14ac:dyDescent="0.3">
      <c r="B9" s="151" t="s">
        <v>223</v>
      </c>
      <c r="C9" s="117">
        <v>2497.5662553020002</v>
      </c>
      <c r="D9" s="117">
        <v>2215.0029803999996</v>
      </c>
      <c r="E9" s="117">
        <f t="shared" si="2"/>
        <v>2661.1386963610003</v>
      </c>
      <c r="F9" s="117">
        <f t="shared" si="3"/>
        <v>2884.2233550000001</v>
      </c>
      <c r="G9" s="117">
        <f t="shared" si="0"/>
        <v>4244.6960217000005</v>
      </c>
      <c r="H9" s="243"/>
      <c r="I9" s="117">
        <v>63.255807912999991</v>
      </c>
      <c r="J9" s="117">
        <v>251.60451532999997</v>
      </c>
      <c r="K9" s="117">
        <v>432.04059171300008</v>
      </c>
      <c r="L9" s="117">
        <v>188.77224690299991</v>
      </c>
      <c r="M9" s="117">
        <v>269.04549448600017</v>
      </c>
      <c r="N9" s="117">
        <v>63.225513220000018</v>
      </c>
      <c r="O9" s="117">
        <v>280.91438476299999</v>
      </c>
      <c r="P9" s="117">
        <v>199.53365400199996</v>
      </c>
      <c r="Q9" s="117">
        <v>82.375845751999989</v>
      </c>
      <c r="R9" s="117">
        <v>204.72668557900005</v>
      </c>
      <c r="S9" s="117">
        <v>223.55269769500001</v>
      </c>
      <c r="T9" s="117">
        <v>238.51881794600001</v>
      </c>
      <c r="U9" s="106">
        <v>238.51881794600001</v>
      </c>
      <c r="V9" s="106">
        <v>180.29899979999996</v>
      </c>
      <c r="W9" s="106">
        <v>380.60625959999993</v>
      </c>
      <c r="X9" s="106">
        <v>85.130011900000028</v>
      </c>
      <c r="Y9" s="106">
        <v>355.85399169999988</v>
      </c>
      <c r="Z9" s="106">
        <v>129.86373470000001</v>
      </c>
      <c r="AA9" s="106">
        <v>190.8564049</v>
      </c>
      <c r="AB9" s="106">
        <v>160.22875140000005</v>
      </c>
      <c r="AC9" s="106">
        <v>241.04888459999998</v>
      </c>
      <c r="AD9" s="106">
        <v>73.407912999999979</v>
      </c>
      <c r="AE9" s="106">
        <v>258.35121700000002</v>
      </c>
      <c r="AF9" s="106">
        <v>110.55663760000002</v>
      </c>
      <c r="AG9" s="106">
        <v>94.112946837999985</v>
      </c>
      <c r="AH9" s="106">
        <v>0.56699999999999995</v>
      </c>
      <c r="AI9" s="106">
        <v>210.42805321600005</v>
      </c>
      <c r="AJ9" s="106">
        <v>144.62455138800001</v>
      </c>
      <c r="AK9" s="106">
        <v>197.95766915499999</v>
      </c>
      <c r="AL9" s="106">
        <v>807.0118260229998</v>
      </c>
      <c r="AM9" s="106">
        <v>159.23113879700003</v>
      </c>
      <c r="AN9" s="106">
        <v>209.26141813499996</v>
      </c>
      <c r="AO9" s="106">
        <v>46.458584115000008</v>
      </c>
      <c r="AP9" s="106">
        <v>238.89912574800002</v>
      </c>
      <c r="AQ9" s="106">
        <v>165.34441783399998</v>
      </c>
      <c r="AR9" s="106">
        <v>387.24196511200012</v>
      </c>
      <c r="AS9" s="106">
        <v>328.62912050000011</v>
      </c>
      <c r="AT9" s="106">
        <v>247.24179810000007</v>
      </c>
      <c r="AU9" s="106">
        <v>191.49074840000003</v>
      </c>
      <c r="AV9" s="106">
        <v>78.251883300000003</v>
      </c>
      <c r="AW9" s="106">
        <v>364.29834800000003</v>
      </c>
      <c r="AX9" s="106">
        <v>254.22445590000012</v>
      </c>
      <c r="AY9" s="106">
        <v>334.97113779999984</v>
      </c>
      <c r="AZ9" s="106">
        <v>208.9049336999999</v>
      </c>
      <c r="BA9" s="106">
        <v>131.85995720000003</v>
      </c>
      <c r="BB9" s="106">
        <v>387.98373690000011</v>
      </c>
      <c r="BC9" s="106">
        <v>57.143860499999995</v>
      </c>
      <c r="BD9" s="106">
        <v>299.22337470000002</v>
      </c>
      <c r="BE9" s="117">
        <v>215.72837869999992</v>
      </c>
      <c r="BF9" s="117">
        <v>627.9626370000002</v>
      </c>
      <c r="BG9" s="117">
        <v>332.96539990000002</v>
      </c>
      <c r="BH9" s="117">
        <v>260.43025460000001</v>
      </c>
      <c r="BI9" s="117">
        <v>326.84764280000002</v>
      </c>
      <c r="BJ9" s="117">
        <v>325.93591630000009</v>
      </c>
      <c r="BK9" s="117">
        <v>149.81604439999998</v>
      </c>
      <c r="BL9" s="117">
        <v>720.88249200000018</v>
      </c>
      <c r="BM9" s="117">
        <v>291.5959153</v>
      </c>
      <c r="BN9" s="117">
        <v>318.81607079999998</v>
      </c>
      <c r="BO9" s="117">
        <v>492.63907260000002</v>
      </c>
      <c r="BP9" s="117">
        <v>181.07619729999999</v>
      </c>
    </row>
    <row r="10" spans="1:74" s="136" customFormat="1" ht="18.75" customHeight="1" x14ac:dyDescent="0.3">
      <c r="B10" s="136" t="s">
        <v>224</v>
      </c>
      <c r="C10" s="156">
        <v>51730.446022305987</v>
      </c>
      <c r="D10" s="156">
        <v>48233.919038699991</v>
      </c>
      <c r="E10" s="156">
        <f t="shared" si="2"/>
        <v>52092.786846449992</v>
      </c>
      <c r="F10" s="156">
        <f t="shared" si="3"/>
        <v>58637.682090099974</v>
      </c>
      <c r="G10" s="156">
        <f t="shared" si="0"/>
        <v>66996.786812799997</v>
      </c>
      <c r="H10" s="243"/>
      <c r="I10" s="156">
        <v>3063.2331247939983</v>
      </c>
      <c r="J10" s="156">
        <v>3082.5771610629995</v>
      </c>
      <c r="K10" s="156">
        <v>3748.2057384550017</v>
      </c>
      <c r="L10" s="156">
        <v>3945.0019149000009</v>
      </c>
      <c r="M10" s="156">
        <v>5975.7276718099993</v>
      </c>
      <c r="N10" s="156">
        <v>4483.2649877499989</v>
      </c>
      <c r="O10" s="156">
        <v>4723.8702087490019</v>
      </c>
      <c r="P10" s="156">
        <v>3372.5813964450026</v>
      </c>
      <c r="Q10" s="156">
        <v>4934.3891080440007</v>
      </c>
      <c r="R10" s="156">
        <v>5530.5807174409929</v>
      </c>
      <c r="S10" s="156">
        <v>3300.6241290589996</v>
      </c>
      <c r="T10" s="156">
        <v>5570.3898637959874</v>
      </c>
      <c r="U10" s="142">
        <v>5570.3898637959874</v>
      </c>
      <c r="V10" s="142">
        <f t="shared" ref="V10:AG10" si="5">V11+V12</f>
        <v>4328.0241638000052</v>
      </c>
      <c r="W10" s="142">
        <f t="shared" si="5"/>
        <v>4590.1670612999997</v>
      </c>
      <c r="X10" s="142">
        <f t="shared" si="5"/>
        <v>4001.2598778999968</v>
      </c>
      <c r="Y10" s="142">
        <f t="shared" si="5"/>
        <v>4095.187560599999</v>
      </c>
      <c r="Z10" s="142">
        <f t="shared" si="5"/>
        <v>4989.7654579000009</v>
      </c>
      <c r="AA10" s="142">
        <f t="shared" si="5"/>
        <v>4492.8417875999949</v>
      </c>
      <c r="AB10" s="142">
        <f t="shared" si="5"/>
        <v>3907.069363200002</v>
      </c>
      <c r="AC10" s="142">
        <f t="shared" si="5"/>
        <v>4399.2557280000019</v>
      </c>
      <c r="AD10" s="142">
        <f t="shared" si="5"/>
        <v>3564.1758981999983</v>
      </c>
      <c r="AE10" s="142">
        <f t="shared" si="5"/>
        <v>4517.6890414999998</v>
      </c>
      <c r="AF10" s="142">
        <f t="shared" si="5"/>
        <v>1441.3362512000003</v>
      </c>
      <c r="AG10" s="142">
        <f t="shared" si="5"/>
        <v>2223.408087539</v>
      </c>
      <c r="AH10" s="142">
        <v>322.27365366499998</v>
      </c>
      <c r="AI10" s="142">
        <v>1630.572737616</v>
      </c>
      <c r="AJ10" s="142">
        <v>3239.0882798599982</v>
      </c>
      <c r="AK10" s="142">
        <v>3320.6788638020016</v>
      </c>
      <c r="AL10" s="142">
        <v>13834.687643157997</v>
      </c>
      <c r="AM10" s="142">
        <v>4970.5229812900016</v>
      </c>
      <c r="AN10" s="142">
        <v>3806.6859244379984</v>
      </c>
      <c r="AO10" s="142">
        <v>3764.3765880559986</v>
      </c>
      <c r="AP10" s="142">
        <v>5948.131275335998</v>
      </c>
      <c r="AQ10" s="142">
        <v>4275.5184628450015</v>
      </c>
      <c r="AR10" s="142">
        <v>4756.8423488450026</v>
      </c>
      <c r="AS10" s="156">
        <v>4421.9055183000055</v>
      </c>
      <c r="AT10" s="156">
        <v>4356.6128520999982</v>
      </c>
      <c r="AU10" s="156">
        <v>2911.6517532000003</v>
      </c>
      <c r="AV10" s="156">
        <v>2130.4869245999998</v>
      </c>
      <c r="AW10" s="156">
        <v>4945.5975474999977</v>
      </c>
      <c r="AX10" s="156">
        <v>5587.9158860999978</v>
      </c>
      <c r="AY10" s="156">
        <v>8783.2693426999831</v>
      </c>
      <c r="AZ10" s="156">
        <v>6832.9094059999961</v>
      </c>
      <c r="BA10" s="156">
        <v>4839.7792953999924</v>
      </c>
      <c r="BB10" s="156">
        <v>4259.7389433000017</v>
      </c>
      <c r="BC10" s="156">
        <v>4692.7547433</v>
      </c>
      <c r="BD10" s="156">
        <v>4875.0598776000043</v>
      </c>
      <c r="BE10" s="156">
        <v>2993.373123899999</v>
      </c>
      <c r="BF10" s="156">
        <v>7278.6727656000003</v>
      </c>
      <c r="BG10" s="156">
        <v>3873.9879627999994</v>
      </c>
      <c r="BH10" s="156">
        <v>4875.8533491999988</v>
      </c>
      <c r="BI10" s="156">
        <v>7002.7204231999985</v>
      </c>
      <c r="BJ10" s="156">
        <v>7054.5527856000008</v>
      </c>
      <c r="BK10" s="156">
        <v>3327.9064367000005</v>
      </c>
      <c r="BL10" s="156">
        <v>8144.4289969000101</v>
      </c>
      <c r="BM10" s="156">
        <v>5974.7859136000006</v>
      </c>
      <c r="BN10" s="156">
        <v>4929.6316900999991</v>
      </c>
      <c r="BO10" s="156">
        <v>6281.806443800001</v>
      </c>
      <c r="BP10" s="156">
        <v>5259.0669214</v>
      </c>
      <c r="BQ10" s="156"/>
      <c r="BR10" s="156"/>
      <c r="BS10" s="156"/>
      <c r="BT10" s="156"/>
      <c r="BU10" s="156"/>
    </row>
    <row r="11" spans="1:74" ht="18.75" customHeight="1" x14ac:dyDescent="0.3">
      <c r="B11" s="151" t="s">
        <v>225</v>
      </c>
      <c r="C11" s="117">
        <v>13286.090481010999</v>
      </c>
      <c r="D11" s="117">
        <v>9062.1029781999987</v>
      </c>
      <c r="E11" s="117">
        <f t="shared" si="2"/>
        <v>11909.609353458001</v>
      </c>
      <c r="F11" s="117">
        <f t="shared" si="3"/>
        <v>12322.2535482</v>
      </c>
      <c r="G11" s="117">
        <f t="shared" si="0"/>
        <v>14750.500270799999</v>
      </c>
      <c r="H11" s="243"/>
      <c r="I11" s="117">
        <v>381.8991920510004</v>
      </c>
      <c r="J11" s="117">
        <v>788.2737736639998</v>
      </c>
      <c r="K11" s="117">
        <v>1029.7385542909997</v>
      </c>
      <c r="L11" s="117">
        <v>1061.9643469600003</v>
      </c>
      <c r="M11" s="117">
        <v>1632.6671992189997</v>
      </c>
      <c r="N11" s="117">
        <v>1916.4823745460003</v>
      </c>
      <c r="O11" s="117">
        <v>1129.2942794079995</v>
      </c>
      <c r="P11" s="117">
        <v>853.10863937799979</v>
      </c>
      <c r="Q11" s="117">
        <v>1182.8442669440001</v>
      </c>
      <c r="R11" s="117">
        <v>892.91988656100011</v>
      </c>
      <c r="S11" s="117">
        <v>1141.606114492</v>
      </c>
      <c r="T11" s="117">
        <v>1275.2918534969997</v>
      </c>
      <c r="U11" s="106">
        <v>1275.2918534969997</v>
      </c>
      <c r="V11" s="106">
        <v>764.61163789999989</v>
      </c>
      <c r="W11" s="106">
        <v>1026.6060095999999</v>
      </c>
      <c r="X11" s="106">
        <v>597.07893440000009</v>
      </c>
      <c r="Y11" s="106">
        <v>1052.2451284999997</v>
      </c>
      <c r="Z11" s="106">
        <v>1181.4544094000003</v>
      </c>
      <c r="AA11" s="106">
        <v>519.8983313</v>
      </c>
      <c r="AB11" s="106">
        <v>880.31752359999996</v>
      </c>
      <c r="AC11" s="106">
        <v>779.15793830000007</v>
      </c>
      <c r="AD11" s="106">
        <v>394.37997209999997</v>
      </c>
      <c r="AE11" s="106">
        <v>856.87257260000001</v>
      </c>
      <c r="AF11" s="106">
        <v>17.600833999999999</v>
      </c>
      <c r="AG11" s="106">
        <v>585.36919426100008</v>
      </c>
      <c r="AH11" s="106">
        <v>5.2197100000000001</v>
      </c>
      <c r="AI11" s="106">
        <v>394.95350704499992</v>
      </c>
      <c r="AJ11" s="106">
        <v>560.514267378</v>
      </c>
      <c r="AK11" s="106">
        <v>1034.510483476</v>
      </c>
      <c r="AL11" s="106">
        <v>3263.6588302710002</v>
      </c>
      <c r="AM11" s="106">
        <v>1038.4090202249999</v>
      </c>
      <c r="AN11" s="106">
        <v>646.30313239399993</v>
      </c>
      <c r="AO11" s="106">
        <v>1262.5872266660003</v>
      </c>
      <c r="AP11" s="106">
        <v>1273.8562048669996</v>
      </c>
      <c r="AQ11" s="106">
        <v>776.41584241300018</v>
      </c>
      <c r="AR11" s="106">
        <v>1067.8119344620002</v>
      </c>
      <c r="AS11" s="106">
        <v>830.10867609999991</v>
      </c>
      <c r="AT11" s="106">
        <v>650.49676599999998</v>
      </c>
      <c r="AU11" s="106">
        <v>692.61517540000011</v>
      </c>
      <c r="AV11" s="106">
        <v>332.40997999999996</v>
      </c>
      <c r="AW11" s="106">
        <v>576.16559330000041</v>
      </c>
      <c r="AX11" s="106">
        <v>1283.7944356999999</v>
      </c>
      <c r="AY11" s="106">
        <v>1659.7868900000003</v>
      </c>
      <c r="AZ11" s="106">
        <v>1761.1193211999998</v>
      </c>
      <c r="BA11" s="106">
        <v>933.04700610000009</v>
      </c>
      <c r="BB11" s="106">
        <v>1257.6809338000003</v>
      </c>
      <c r="BC11" s="106">
        <v>1232.0146163999993</v>
      </c>
      <c r="BD11" s="106">
        <v>1113.0141541999997</v>
      </c>
      <c r="BE11" s="117">
        <v>1070.5756363</v>
      </c>
      <c r="BF11" s="117">
        <v>1413.3265294999994</v>
      </c>
      <c r="BG11" s="117">
        <v>833.57128729999999</v>
      </c>
      <c r="BH11" s="117">
        <v>1115.2928339000002</v>
      </c>
      <c r="BI11" s="117">
        <v>1742.8074322999998</v>
      </c>
      <c r="BJ11" s="117">
        <v>1173.0842419999997</v>
      </c>
      <c r="BK11" s="117">
        <v>331.49500669999998</v>
      </c>
      <c r="BL11" s="117">
        <v>1511.4432273999998</v>
      </c>
      <c r="BM11" s="117">
        <v>2071.6000881999998</v>
      </c>
      <c r="BN11" s="117">
        <v>1439.6588936000003</v>
      </c>
      <c r="BO11" s="117">
        <v>1359.2582921000001</v>
      </c>
      <c r="BP11" s="117">
        <v>688.38680149999993</v>
      </c>
      <c r="BQ11" s="117"/>
      <c r="BR11" s="117"/>
      <c r="BS11" s="117"/>
      <c r="BT11" s="117"/>
      <c r="BU11" s="117"/>
    </row>
    <row r="12" spans="1:74" ht="18.75" customHeight="1" x14ac:dyDescent="0.3">
      <c r="B12" s="151" t="s">
        <v>226</v>
      </c>
      <c r="C12" s="117">
        <v>38444.355541294986</v>
      </c>
      <c r="D12" s="117">
        <v>39171.816060499994</v>
      </c>
      <c r="E12" s="117">
        <f t="shared" si="2"/>
        <v>40130.495803471997</v>
      </c>
      <c r="F12" s="156">
        <f t="shared" si="3"/>
        <v>46315.428541899979</v>
      </c>
      <c r="G12" s="156">
        <f t="shared" si="0"/>
        <v>52192.405049600013</v>
      </c>
      <c r="H12" s="243"/>
      <c r="I12" s="117">
        <v>2681.3339327429981</v>
      </c>
      <c r="J12" s="117">
        <v>2294.3033873989998</v>
      </c>
      <c r="K12" s="117">
        <v>2718.467184164002</v>
      </c>
      <c r="L12" s="117">
        <v>2883.0375679400008</v>
      </c>
      <c r="M12" s="117">
        <v>4343.0604725909998</v>
      </c>
      <c r="N12" s="117">
        <v>2566.7826132039991</v>
      </c>
      <c r="O12" s="117">
        <v>3594.5759293410024</v>
      </c>
      <c r="P12" s="117">
        <v>2519.4727570670029</v>
      </c>
      <c r="Q12" s="117">
        <v>3751.5448411000007</v>
      </c>
      <c r="R12" s="117">
        <v>4637.6608308799932</v>
      </c>
      <c r="S12" s="117">
        <v>2159.0180145669997</v>
      </c>
      <c r="T12" s="117">
        <v>4295.0980102989879</v>
      </c>
      <c r="U12" s="106">
        <v>4295.0980102989879</v>
      </c>
      <c r="V12" s="106">
        <v>3563.4125259000052</v>
      </c>
      <c r="W12" s="106">
        <v>3563.5610516999996</v>
      </c>
      <c r="X12" s="106">
        <v>3404.1809434999968</v>
      </c>
      <c r="Y12" s="106">
        <v>3042.9424320999992</v>
      </c>
      <c r="Z12" s="106">
        <v>3808.3110485000007</v>
      </c>
      <c r="AA12" s="106">
        <v>3972.9434562999945</v>
      </c>
      <c r="AB12" s="106">
        <v>3026.7518396000023</v>
      </c>
      <c r="AC12" s="106">
        <v>3620.0977897000016</v>
      </c>
      <c r="AD12" s="106">
        <v>3169.7959260999983</v>
      </c>
      <c r="AE12" s="106">
        <v>3660.8164689</v>
      </c>
      <c r="AF12" s="106">
        <v>1423.7354172000003</v>
      </c>
      <c r="AG12" s="106">
        <v>1638.0388932780002</v>
      </c>
      <c r="AH12" s="106">
        <v>317.05394366499996</v>
      </c>
      <c r="AI12" s="106">
        <v>1235.6192305710001</v>
      </c>
      <c r="AJ12" s="106">
        <v>2678.5740124819981</v>
      </c>
      <c r="AK12" s="106">
        <v>2283.5251315970013</v>
      </c>
      <c r="AL12" s="106">
        <v>10561.411509607997</v>
      </c>
      <c r="AM12" s="106">
        <v>3932.1139610650016</v>
      </c>
      <c r="AN12" s="106">
        <v>3157.1382754249985</v>
      </c>
      <c r="AO12" s="106">
        <v>2501.7893613899982</v>
      </c>
      <c r="AP12" s="106">
        <v>4665.9248860539983</v>
      </c>
      <c r="AQ12" s="106">
        <v>3490.7948725240012</v>
      </c>
      <c r="AR12" s="106">
        <v>3668.5117258130022</v>
      </c>
      <c r="AS12" s="106">
        <v>3591.7968422000058</v>
      </c>
      <c r="AT12" s="106">
        <v>3706.116086099998</v>
      </c>
      <c r="AU12" s="106">
        <v>2219.0365778</v>
      </c>
      <c r="AV12" s="106">
        <v>1798.0769445999997</v>
      </c>
      <c r="AW12" s="106">
        <v>4369.4319541999976</v>
      </c>
      <c r="AX12" s="106">
        <v>4304.1214503999981</v>
      </c>
      <c r="AY12" s="106">
        <v>7123.4824526999837</v>
      </c>
      <c r="AZ12" s="106">
        <v>5071.7900847999963</v>
      </c>
      <c r="BA12" s="106">
        <v>3906.7322892999923</v>
      </c>
      <c r="BB12" s="106">
        <v>3002.0580095000014</v>
      </c>
      <c r="BC12" s="106">
        <v>3460.7401269000002</v>
      </c>
      <c r="BD12" s="106">
        <v>3762.045723400005</v>
      </c>
      <c r="BE12" s="117">
        <v>1922.7974875999992</v>
      </c>
      <c r="BF12" s="117">
        <v>5858.7153943000012</v>
      </c>
      <c r="BG12" s="117">
        <v>3029.0444413999994</v>
      </c>
      <c r="BH12" s="117">
        <v>3760.5605152999983</v>
      </c>
      <c r="BI12" s="117">
        <v>5259.9129908999985</v>
      </c>
      <c r="BJ12" s="117">
        <v>5881.4685436000009</v>
      </c>
      <c r="BK12" s="117">
        <v>2996.4114300000006</v>
      </c>
      <c r="BL12" s="117">
        <v>6622.01376480001</v>
      </c>
      <c r="BM12" s="117">
        <v>3894.5032818000004</v>
      </c>
      <c r="BN12" s="117">
        <v>3475.3533838999992</v>
      </c>
      <c r="BO12" s="117">
        <v>4920.943696100001</v>
      </c>
      <c r="BP12" s="117">
        <v>4570.6801199000001</v>
      </c>
      <c r="BQ12" s="117"/>
      <c r="BR12" s="117"/>
      <c r="BS12" s="117"/>
      <c r="BT12" s="117"/>
      <c r="BU12" s="117"/>
    </row>
    <row r="13" spans="1:74" s="136" customFormat="1" ht="32.700000000000003" customHeight="1" x14ac:dyDescent="0.3">
      <c r="A13" s="136" t="s">
        <v>227</v>
      </c>
      <c r="B13" s="154" t="s">
        <v>228</v>
      </c>
      <c r="C13" s="156">
        <v>33085.758627709009</v>
      </c>
      <c r="D13" s="156">
        <v>29523.861172000001</v>
      </c>
      <c r="E13" s="156">
        <f t="shared" si="2"/>
        <v>32858.743634357001</v>
      </c>
      <c r="F13" s="156">
        <f t="shared" si="3"/>
        <v>29896.38301720002</v>
      </c>
      <c r="G13" s="156">
        <f t="shared" si="0"/>
        <v>38144.321319600007</v>
      </c>
      <c r="H13" s="243"/>
      <c r="I13" s="156">
        <v>2258.9724144209968</v>
      </c>
      <c r="J13" s="156">
        <v>1399.5913915850008</v>
      </c>
      <c r="K13" s="156">
        <v>2685.1211882450034</v>
      </c>
      <c r="L13" s="156">
        <v>1980.7254843999992</v>
      </c>
      <c r="M13" s="156">
        <v>1811.4020201720011</v>
      </c>
      <c r="N13" s="156">
        <v>3167.7422510870015</v>
      </c>
      <c r="O13" s="156">
        <v>3081.5001442999983</v>
      </c>
      <c r="P13" s="156">
        <v>2108.8662617299974</v>
      </c>
      <c r="Q13" s="156">
        <v>2791.0748853600003</v>
      </c>
      <c r="R13" s="156">
        <v>3810.5471019070001</v>
      </c>
      <c r="S13" s="156">
        <v>5161.1953348040124</v>
      </c>
      <c r="T13" s="156">
        <v>2829.0201496979962</v>
      </c>
      <c r="U13" s="142">
        <v>2829.0201496979962</v>
      </c>
      <c r="V13" s="142">
        <f t="shared" ref="V13:AF13" si="6">V14+V15</f>
        <v>2840.1181009999987</v>
      </c>
      <c r="W13" s="142">
        <f t="shared" si="6"/>
        <v>2370.1304021999995</v>
      </c>
      <c r="X13" s="142">
        <f t="shared" si="6"/>
        <v>2277.8606098000009</v>
      </c>
      <c r="Y13" s="142">
        <f t="shared" si="6"/>
        <v>2797.8332971999994</v>
      </c>
      <c r="Z13" s="142">
        <f t="shared" si="6"/>
        <v>2492.2117173000001</v>
      </c>
      <c r="AA13" s="142">
        <f t="shared" si="6"/>
        <v>1859.9426520999993</v>
      </c>
      <c r="AB13" s="142">
        <f t="shared" si="6"/>
        <v>2480.6473676000028</v>
      </c>
      <c r="AC13" s="142">
        <f t="shared" si="6"/>
        <v>3113.8760728000007</v>
      </c>
      <c r="AD13" s="142">
        <f t="shared" si="6"/>
        <v>2246.8062675000001</v>
      </c>
      <c r="AE13" s="142">
        <f t="shared" si="6"/>
        <v>2837.3393052999991</v>
      </c>
      <c r="AF13" s="142">
        <f t="shared" si="6"/>
        <v>1734.4066840000005</v>
      </c>
      <c r="AG13" s="142">
        <f>AG14+AG15</f>
        <v>1413.5855216249981</v>
      </c>
      <c r="AH13" s="142">
        <f t="shared" ref="AH13:AQ13" si="7">AH14+AH15</f>
        <v>214.10293849999999</v>
      </c>
      <c r="AI13" s="142">
        <f t="shared" si="7"/>
        <v>3641.9120725899993</v>
      </c>
      <c r="AJ13" s="142">
        <f t="shared" si="7"/>
        <v>4248.1846342140025</v>
      </c>
      <c r="AK13" s="142">
        <f t="shared" si="7"/>
        <v>1898.8654776709996</v>
      </c>
      <c r="AL13" s="142">
        <f t="shared" si="7"/>
        <v>6820.3152024980054</v>
      </c>
      <c r="AM13" s="142">
        <f t="shared" si="7"/>
        <v>2753.2732155289996</v>
      </c>
      <c r="AN13" s="142">
        <f t="shared" si="7"/>
        <v>3735.2333755259988</v>
      </c>
      <c r="AO13" s="142">
        <f t="shared" si="7"/>
        <v>1648.3112121890003</v>
      </c>
      <c r="AP13" s="142">
        <f t="shared" si="7"/>
        <v>2708.425274751999</v>
      </c>
      <c r="AQ13" s="142">
        <f t="shared" si="7"/>
        <v>1734.5301892309988</v>
      </c>
      <c r="AR13" s="142">
        <v>2042.0045200319987</v>
      </c>
      <c r="AS13" s="156">
        <v>2211.2253278000012</v>
      </c>
      <c r="AT13" s="156">
        <v>1096.369070400001</v>
      </c>
      <c r="AU13" s="156">
        <v>1795.6635343999981</v>
      </c>
      <c r="AV13" s="156">
        <v>6593.0653839000024</v>
      </c>
      <c r="AW13" s="156">
        <v>2926.7081118000137</v>
      </c>
      <c r="AX13" s="156">
        <v>1613.5242545000049</v>
      </c>
      <c r="AY13" s="156">
        <v>4634.5678365999956</v>
      </c>
      <c r="AZ13" s="156">
        <v>1640.5619409000001</v>
      </c>
      <c r="BA13" s="156">
        <v>1385.5787542999992</v>
      </c>
      <c r="BB13" s="156">
        <v>1694.007520099997</v>
      </c>
      <c r="BC13" s="156">
        <v>1253.9161616000004</v>
      </c>
      <c r="BD13" s="156">
        <v>3051.1951209000022</v>
      </c>
      <c r="BE13" s="156">
        <v>1480.8695416</v>
      </c>
      <c r="BF13" s="156">
        <v>3021.6548074000002</v>
      </c>
      <c r="BG13" s="156">
        <v>2157.2937133000009</v>
      </c>
      <c r="BH13" s="156">
        <v>4223.0046304999978</v>
      </c>
      <c r="BI13" s="156">
        <v>6440.782886200006</v>
      </c>
      <c r="BJ13" s="156">
        <v>3338.9905625999991</v>
      </c>
      <c r="BK13" s="156">
        <v>1068.2562981000001</v>
      </c>
      <c r="BL13" s="156">
        <v>4285.1020188000002</v>
      </c>
      <c r="BM13" s="156">
        <v>2377.3199625000002</v>
      </c>
      <c r="BN13" s="156">
        <v>2481.6171034000004</v>
      </c>
      <c r="BO13" s="156">
        <v>4971.5508704000013</v>
      </c>
      <c r="BP13" s="156">
        <v>2297.8789247999998</v>
      </c>
      <c r="BQ13" s="406"/>
      <c r="BR13" s="406"/>
      <c r="BS13" s="406"/>
      <c r="BT13" s="406"/>
      <c r="BU13" s="406"/>
      <c r="BV13" s="407"/>
    </row>
    <row r="14" spans="1:74" ht="18.75" customHeight="1" x14ac:dyDescent="0.3">
      <c r="B14" s="151" t="s">
        <v>229</v>
      </c>
      <c r="C14" s="117">
        <v>3224.0496692900006</v>
      </c>
      <c r="D14" s="117">
        <v>5984.0766915000013</v>
      </c>
      <c r="E14" s="117">
        <f t="shared" si="2"/>
        <v>8246.8702255619992</v>
      </c>
      <c r="F14" s="117">
        <f t="shared" si="3"/>
        <v>3437.4092373999993</v>
      </c>
      <c r="G14" s="117">
        <f t="shared" si="0"/>
        <v>3932.2239246999993</v>
      </c>
      <c r="H14" s="243"/>
      <c r="I14" s="117">
        <v>158.024072838</v>
      </c>
      <c r="J14" s="117">
        <v>109.87752342499998</v>
      </c>
      <c r="K14" s="117">
        <v>369.34255009600002</v>
      </c>
      <c r="L14" s="117">
        <v>207.36919082499998</v>
      </c>
      <c r="M14" s="117">
        <v>273.06765656900006</v>
      </c>
      <c r="N14" s="117">
        <v>351.79462961999997</v>
      </c>
      <c r="O14" s="117">
        <v>359.93527764499999</v>
      </c>
      <c r="P14" s="117">
        <v>178.74977151900003</v>
      </c>
      <c r="Q14" s="117">
        <v>339.59807699499999</v>
      </c>
      <c r="R14" s="117">
        <v>243.49397191399999</v>
      </c>
      <c r="S14" s="117">
        <v>362.79414063299998</v>
      </c>
      <c r="T14" s="117">
        <v>270.002807211</v>
      </c>
      <c r="U14" s="106">
        <v>270.002807211</v>
      </c>
      <c r="V14" s="106">
        <v>127.28089559999998</v>
      </c>
      <c r="W14" s="106">
        <v>521.92358000000002</v>
      </c>
      <c r="X14" s="106">
        <v>744.41352600000005</v>
      </c>
      <c r="Y14" s="106">
        <v>493.55937989999995</v>
      </c>
      <c r="Z14" s="106">
        <v>648.88112620000004</v>
      </c>
      <c r="AA14" s="106">
        <v>164.23526710000004</v>
      </c>
      <c r="AB14" s="106">
        <v>172.08583150000001</v>
      </c>
      <c r="AC14" s="106">
        <v>699.71430220000002</v>
      </c>
      <c r="AD14" s="106">
        <v>667.8983111</v>
      </c>
      <c r="AE14" s="106">
        <v>1042.2170558000003</v>
      </c>
      <c r="AF14" s="106">
        <v>552.05978379999999</v>
      </c>
      <c r="AG14" s="106">
        <v>193.37032726399997</v>
      </c>
      <c r="AH14" s="106">
        <v>24.426439999999996</v>
      </c>
      <c r="AI14" s="106">
        <v>1002.2189964359999</v>
      </c>
      <c r="AJ14" s="106">
        <v>1448.861234924</v>
      </c>
      <c r="AK14" s="106">
        <v>193.095733478</v>
      </c>
      <c r="AL14" s="106">
        <v>2107.3426510859999</v>
      </c>
      <c r="AM14" s="106">
        <v>272.97528163500004</v>
      </c>
      <c r="AN14" s="106">
        <v>649.63925938600005</v>
      </c>
      <c r="AO14" s="106">
        <v>348.88527068400015</v>
      </c>
      <c r="AP14" s="106">
        <v>902.26301850099992</v>
      </c>
      <c r="AQ14" s="106">
        <v>487.3673486969999</v>
      </c>
      <c r="AR14" s="106">
        <v>616.42466347099992</v>
      </c>
      <c r="AS14" s="106">
        <v>231.86983109999997</v>
      </c>
      <c r="AT14" s="106">
        <v>147.89655279999999</v>
      </c>
      <c r="AU14" s="106">
        <v>103.833545</v>
      </c>
      <c r="AV14" s="106">
        <v>0.64178999999999997</v>
      </c>
      <c r="AW14" s="106">
        <v>389.50699889999999</v>
      </c>
      <c r="AX14" s="106">
        <v>50.597594000000001</v>
      </c>
      <c r="AY14" s="106">
        <v>1404.7001101999999</v>
      </c>
      <c r="AZ14" s="106">
        <v>117.75416130000001</v>
      </c>
      <c r="BA14" s="106">
        <v>109.59917039999999</v>
      </c>
      <c r="BB14" s="106">
        <v>109.2656337</v>
      </c>
      <c r="BC14" s="106">
        <v>258.81160629999999</v>
      </c>
      <c r="BD14" s="106">
        <v>512.93224369999996</v>
      </c>
      <c r="BE14" s="117">
        <v>192.35552749999999</v>
      </c>
      <c r="BF14" s="117">
        <v>310.95218319999998</v>
      </c>
      <c r="BG14" s="117">
        <v>58.808563299999996</v>
      </c>
      <c r="BH14" s="117">
        <v>194.00382039999997</v>
      </c>
      <c r="BI14" s="117">
        <v>546.49406610000005</v>
      </c>
      <c r="BJ14" s="117">
        <v>805.48540689999982</v>
      </c>
      <c r="BK14" s="117">
        <v>93.766076500000011</v>
      </c>
      <c r="BL14" s="117">
        <v>491.01839169999965</v>
      </c>
      <c r="BM14" s="117">
        <v>241.2833096</v>
      </c>
      <c r="BN14" s="117">
        <v>104.5661724</v>
      </c>
      <c r="BO14" s="117">
        <v>663.88313430000005</v>
      </c>
      <c r="BP14" s="117">
        <v>229.6072728</v>
      </c>
      <c r="BQ14" s="408"/>
      <c r="BR14" s="408"/>
      <c r="BS14" s="408"/>
      <c r="BT14" s="408"/>
      <c r="BU14" s="408"/>
      <c r="BV14" s="409"/>
    </row>
    <row r="15" spans="1:74" ht="18.75" customHeight="1" x14ac:dyDescent="0.3">
      <c r="B15" s="151" t="s">
        <v>230</v>
      </c>
      <c r="C15" s="117">
        <v>29861.708958419011</v>
      </c>
      <c r="D15" s="117">
        <v>23539.784480499999</v>
      </c>
      <c r="E15" s="117">
        <f t="shared" si="2"/>
        <v>24611.873408795</v>
      </c>
      <c r="F15" s="117">
        <f t="shared" si="3"/>
        <v>26458.973779800017</v>
      </c>
      <c r="G15" s="117">
        <f t="shared" si="0"/>
        <v>34212.097394900011</v>
      </c>
      <c r="H15" s="243"/>
      <c r="I15" s="117">
        <v>2100.9483415829968</v>
      </c>
      <c r="J15" s="117">
        <v>1289.7138681600009</v>
      </c>
      <c r="K15" s="117">
        <v>2315.7786381490032</v>
      </c>
      <c r="L15" s="117">
        <v>1773.3562935749992</v>
      </c>
      <c r="M15" s="117">
        <v>1538.3343636030011</v>
      </c>
      <c r="N15" s="117">
        <v>2815.9476214670017</v>
      </c>
      <c r="O15" s="117">
        <v>2721.5648666549982</v>
      </c>
      <c r="P15" s="117">
        <v>1930.1164902109974</v>
      </c>
      <c r="Q15" s="117">
        <v>2451.4768083650001</v>
      </c>
      <c r="R15" s="117">
        <v>3567.0531299929999</v>
      </c>
      <c r="S15" s="117">
        <v>4798.4011941710123</v>
      </c>
      <c r="T15" s="117">
        <v>2559.0173424869963</v>
      </c>
      <c r="U15" s="106">
        <v>2559.0173424869963</v>
      </c>
      <c r="V15" s="106">
        <v>2712.8372053999988</v>
      </c>
      <c r="W15" s="106">
        <v>1848.2068221999994</v>
      </c>
      <c r="X15" s="106">
        <v>1533.4470838000009</v>
      </c>
      <c r="Y15" s="106">
        <v>2304.2739172999995</v>
      </c>
      <c r="Z15" s="106">
        <v>1843.3305911</v>
      </c>
      <c r="AA15" s="106">
        <v>1695.7073849999992</v>
      </c>
      <c r="AB15" s="106">
        <v>2308.5615361000027</v>
      </c>
      <c r="AC15" s="106">
        <v>2414.1617706000006</v>
      </c>
      <c r="AD15" s="106">
        <v>1578.9079564000001</v>
      </c>
      <c r="AE15" s="106">
        <v>1795.122249499999</v>
      </c>
      <c r="AF15" s="106">
        <v>1182.3469002000004</v>
      </c>
      <c r="AG15" s="106">
        <v>1220.2151943609981</v>
      </c>
      <c r="AH15" s="106">
        <v>189.67649850000001</v>
      </c>
      <c r="AI15" s="106">
        <v>2639.6930761539993</v>
      </c>
      <c r="AJ15" s="106">
        <v>2799.3233992900027</v>
      </c>
      <c r="AK15" s="106">
        <v>1705.7697441929995</v>
      </c>
      <c r="AL15" s="106">
        <v>4712.9725514120055</v>
      </c>
      <c r="AM15" s="106">
        <v>2480.2979338939995</v>
      </c>
      <c r="AN15" s="106">
        <v>3085.5941161399987</v>
      </c>
      <c r="AO15" s="106">
        <v>1299.4259415050003</v>
      </c>
      <c r="AP15" s="106">
        <v>1806.1622562509992</v>
      </c>
      <c r="AQ15" s="106">
        <v>1247.1628405339989</v>
      </c>
      <c r="AR15" s="106">
        <v>1425.5798565609989</v>
      </c>
      <c r="AS15" s="106">
        <v>1979.3554967000014</v>
      </c>
      <c r="AT15" s="106">
        <v>948.47251760000086</v>
      </c>
      <c r="AU15" s="106">
        <v>1691.8299893999981</v>
      </c>
      <c r="AV15" s="106">
        <v>6592.4235939000027</v>
      </c>
      <c r="AW15" s="106">
        <v>2537.2011129000139</v>
      </c>
      <c r="AX15" s="106">
        <v>1562.9266605000048</v>
      </c>
      <c r="AY15" s="106">
        <v>3229.8677263999953</v>
      </c>
      <c r="AZ15" s="106">
        <v>1522.8077796</v>
      </c>
      <c r="BA15" s="106">
        <v>1275.9795838999992</v>
      </c>
      <c r="BB15" s="106">
        <v>1584.7418863999969</v>
      </c>
      <c r="BC15" s="106">
        <v>995.10455530000036</v>
      </c>
      <c r="BD15" s="106">
        <v>2538.2628772000021</v>
      </c>
      <c r="BE15" s="117">
        <v>1288.5140141000002</v>
      </c>
      <c r="BF15" s="117">
        <v>2710.7026242000002</v>
      </c>
      <c r="BG15" s="117">
        <v>2098.4851500000009</v>
      </c>
      <c r="BH15" s="117">
        <v>4029.0008100999976</v>
      </c>
      <c r="BI15" s="117">
        <v>5894.288820100006</v>
      </c>
      <c r="BJ15" s="117">
        <v>2533.5051556999992</v>
      </c>
      <c r="BK15" s="117">
        <v>974.49022160000015</v>
      </c>
      <c r="BL15" s="117">
        <v>3794.0836271000007</v>
      </c>
      <c r="BM15" s="117">
        <v>2136.0366529000003</v>
      </c>
      <c r="BN15" s="117">
        <v>2377.0509310000002</v>
      </c>
      <c r="BO15" s="117">
        <v>4307.6677361000011</v>
      </c>
      <c r="BP15" s="117">
        <v>2068.2716519999999</v>
      </c>
    </row>
    <row r="16" spans="1:74" s="136" customFormat="1" ht="18.75" customHeight="1" x14ac:dyDescent="0.3">
      <c r="A16" s="136" t="s">
        <v>231</v>
      </c>
      <c r="B16" s="136" t="s">
        <v>232</v>
      </c>
      <c r="C16" s="156">
        <v>18524.148503043001</v>
      </c>
      <c r="D16" s="156">
        <v>22113.719598400003</v>
      </c>
      <c r="E16" s="156">
        <f t="shared" si="2"/>
        <v>26060.776557789999</v>
      </c>
      <c r="F16" s="156">
        <f t="shared" si="3"/>
        <v>26715.005694299995</v>
      </c>
      <c r="G16" s="156">
        <f t="shared" si="0"/>
        <v>29110.816993499997</v>
      </c>
      <c r="H16" s="243"/>
      <c r="I16" s="156">
        <v>2246.8595883179996</v>
      </c>
      <c r="J16" s="156">
        <v>1442.0621964269999</v>
      </c>
      <c r="K16" s="156">
        <v>2086.8693473559997</v>
      </c>
      <c r="L16" s="156">
        <v>2060.5533714420003</v>
      </c>
      <c r="M16" s="156">
        <v>247.98912369400006</v>
      </c>
      <c r="N16" s="156">
        <v>2083.9485468140006</v>
      </c>
      <c r="O16" s="156">
        <v>2450.0756723799996</v>
      </c>
      <c r="P16" s="156">
        <v>2419.2668204869997</v>
      </c>
      <c r="Q16" s="156">
        <v>414.84989000600001</v>
      </c>
      <c r="R16" s="156">
        <v>302.72152157399995</v>
      </c>
      <c r="S16" s="156">
        <v>2530.1430674429998</v>
      </c>
      <c r="T16" s="156">
        <v>238.80935710199998</v>
      </c>
      <c r="U16" s="142">
        <v>238.80935710199998</v>
      </c>
      <c r="V16" s="142">
        <f t="shared" ref="V16:AF16" si="8">V17+V18</f>
        <v>183.73360739999998</v>
      </c>
      <c r="W16" s="142">
        <f t="shared" si="8"/>
        <v>4676.1659321000006</v>
      </c>
      <c r="X16" s="142">
        <f t="shared" si="8"/>
        <v>186.4682024</v>
      </c>
      <c r="Y16" s="142">
        <f t="shared" si="8"/>
        <v>3358.8788836000003</v>
      </c>
      <c r="Z16" s="142">
        <f t="shared" si="8"/>
        <v>66.702331400000006</v>
      </c>
      <c r="AA16" s="142">
        <f t="shared" si="8"/>
        <v>2969.2293530999996</v>
      </c>
      <c r="AB16" s="142">
        <f t="shared" si="8"/>
        <v>2205.0754953999995</v>
      </c>
      <c r="AC16" s="142">
        <f t="shared" si="8"/>
        <v>2324.1793951</v>
      </c>
      <c r="AD16" s="142">
        <f t="shared" si="8"/>
        <v>322.78285719999997</v>
      </c>
      <c r="AE16" s="142">
        <f t="shared" si="8"/>
        <v>3942.9891902999993</v>
      </c>
      <c r="AF16" s="142">
        <f t="shared" si="8"/>
        <v>13.849399999999999</v>
      </c>
      <c r="AG16" s="142">
        <f>AG17+AG18</f>
        <v>297.54314784500002</v>
      </c>
      <c r="AH16" s="142">
        <f t="shared" ref="AH16:AR16" si="9">AH17+AH18</f>
        <v>0</v>
      </c>
      <c r="AI16" s="142">
        <f t="shared" si="9"/>
        <v>1640.72491715</v>
      </c>
      <c r="AJ16" s="142">
        <f t="shared" si="9"/>
        <v>2499.1588669439998</v>
      </c>
      <c r="AK16" s="142">
        <f t="shared" si="9"/>
        <v>1556.33523442</v>
      </c>
      <c r="AL16" s="142">
        <f t="shared" si="9"/>
        <v>5664.2894749760007</v>
      </c>
      <c r="AM16" s="142">
        <f t="shared" si="9"/>
        <v>1880.5647713910002</v>
      </c>
      <c r="AN16" s="142">
        <f t="shared" si="9"/>
        <v>2843.8819729109996</v>
      </c>
      <c r="AO16" s="142">
        <f t="shared" si="9"/>
        <v>3563.6607076099995</v>
      </c>
      <c r="AP16" s="142">
        <f t="shared" si="9"/>
        <v>2301.6641837879997</v>
      </c>
      <c r="AQ16" s="142">
        <f t="shared" si="9"/>
        <v>1266.2786151800001</v>
      </c>
      <c r="AR16" s="142">
        <f t="shared" si="9"/>
        <v>2546.6746655749998</v>
      </c>
      <c r="AS16" s="106">
        <v>2634.0989160000004</v>
      </c>
      <c r="AT16" s="106">
        <v>4268.5656641999994</v>
      </c>
      <c r="AU16" s="106">
        <v>208.31849019999999</v>
      </c>
      <c r="AV16" s="106">
        <v>2932.9647469000006</v>
      </c>
      <c r="AW16" s="106">
        <v>2950.316636</v>
      </c>
      <c r="AX16" s="106">
        <v>2301.3775570999996</v>
      </c>
      <c r="AY16" s="106">
        <v>720.89328579999994</v>
      </c>
      <c r="AZ16" s="106">
        <v>1967.9445899</v>
      </c>
      <c r="BA16" s="106">
        <v>2045.9403512000001</v>
      </c>
      <c r="BB16" s="106">
        <v>3662.0025582999997</v>
      </c>
      <c r="BC16" s="106">
        <v>1873.8068706999998</v>
      </c>
      <c r="BD16" s="106">
        <v>1148.776028</v>
      </c>
      <c r="BE16" s="156">
        <v>1839.3622106</v>
      </c>
      <c r="BF16" s="156">
        <v>2335.2134943999999</v>
      </c>
      <c r="BG16" s="156">
        <v>1802.6747663000001</v>
      </c>
      <c r="BH16" s="156">
        <v>1426.8732766000001</v>
      </c>
      <c r="BI16" s="156">
        <v>2645.8316725999998</v>
      </c>
      <c r="BJ16" s="156">
        <v>2310.3141545999997</v>
      </c>
      <c r="BK16" s="156">
        <v>2545.2356956999997</v>
      </c>
      <c r="BL16" s="156">
        <v>296.47455350000001</v>
      </c>
      <c r="BM16" s="156">
        <v>6423.6621446999998</v>
      </c>
      <c r="BN16" s="156">
        <v>3523.8788545999996</v>
      </c>
      <c r="BO16" s="156">
        <v>408.00313570000003</v>
      </c>
      <c r="BP16" s="156">
        <v>3553.2930342</v>
      </c>
    </row>
    <row r="17" spans="1:68" ht="18.75" customHeight="1" x14ac:dyDescent="0.3">
      <c r="B17" s="151" t="s">
        <v>233</v>
      </c>
      <c r="C17" s="117">
        <v>32.300209441999996</v>
      </c>
      <c r="D17" s="117">
        <v>2.375</v>
      </c>
      <c r="E17" s="117">
        <f t="shared" si="2"/>
        <v>11.007749801999999</v>
      </c>
      <c r="F17" s="156">
        <f t="shared" si="3"/>
        <v>0</v>
      </c>
      <c r="G17" s="156">
        <f t="shared" si="0"/>
        <v>3.8440000000000003</v>
      </c>
      <c r="H17" s="243"/>
      <c r="I17" s="117">
        <v>0</v>
      </c>
      <c r="J17" s="117">
        <v>0</v>
      </c>
      <c r="K17" s="117">
        <v>29.204419847</v>
      </c>
      <c r="L17" s="117">
        <v>0</v>
      </c>
      <c r="M17" s="117">
        <v>2.9817895950000004</v>
      </c>
      <c r="N17" s="117">
        <v>0</v>
      </c>
      <c r="O17" s="117">
        <v>0</v>
      </c>
      <c r="P17" s="117">
        <v>0</v>
      </c>
      <c r="Q17" s="117">
        <v>0</v>
      </c>
      <c r="R17" s="117">
        <v>0.114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06">
        <v>2.375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06">
        <v>6.9547498020000003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06">
        <v>4.0529999999999999</v>
      </c>
      <c r="AO17" s="117">
        <v>0</v>
      </c>
      <c r="AP17" s="117">
        <v>0</v>
      </c>
      <c r="AQ17" s="117">
        <v>0</v>
      </c>
      <c r="AR17" s="117">
        <v>0</v>
      </c>
      <c r="AS17" s="117">
        <v>0</v>
      </c>
      <c r="AT17" s="117">
        <v>0</v>
      </c>
      <c r="AU17" s="117">
        <v>0</v>
      </c>
      <c r="AV17" s="117">
        <v>0</v>
      </c>
      <c r="AW17" s="117">
        <v>0</v>
      </c>
      <c r="AX17" s="117">
        <v>0</v>
      </c>
      <c r="AY17" s="117">
        <v>0</v>
      </c>
      <c r="AZ17" s="117">
        <v>0</v>
      </c>
      <c r="BA17" s="117">
        <v>0</v>
      </c>
      <c r="BB17" s="117">
        <v>0</v>
      </c>
      <c r="BC17" s="117">
        <v>0</v>
      </c>
      <c r="BD17" s="117">
        <v>0</v>
      </c>
      <c r="BE17" s="117">
        <v>0</v>
      </c>
      <c r="BF17" s="117">
        <v>0</v>
      </c>
      <c r="BG17" s="117">
        <v>0</v>
      </c>
      <c r="BH17" s="117">
        <v>0.34499999999999997</v>
      </c>
      <c r="BI17" s="117">
        <v>2.5550000000000002</v>
      </c>
      <c r="BJ17" s="117">
        <v>0.94399999999999995</v>
      </c>
      <c r="BK17" s="117">
        <v>0</v>
      </c>
      <c r="BL17" s="117">
        <v>0</v>
      </c>
      <c r="BM17" s="117">
        <v>0</v>
      </c>
      <c r="BN17" s="117">
        <v>0</v>
      </c>
      <c r="BO17" s="117">
        <v>0</v>
      </c>
      <c r="BP17" s="117">
        <v>0</v>
      </c>
    </row>
    <row r="18" spans="1:68" ht="18.75" customHeight="1" x14ac:dyDescent="0.3">
      <c r="B18" s="151" t="s">
        <v>234</v>
      </c>
      <c r="C18" s="117">
        <v>18491.848293601</v>
      </c>
      <c r="D18" s="117">
        <v>22111.344598400003</v>
      </c>
      <c r="E18" s="117">
        <f t="shared" si="2"/>
        <v>26049.768807988003</v>
      </c>
      <c r="F18" s="117">
        <f t="shared" si="3"/>
        <v>26715.005694299995</v>
      </c>
      <c r="G18" s="117">
        <f t="shared" si="0"/>
        <v>29106.9729935</v>
      </c>
      <c r="H18" s="243"/>
      <c r="I18" s="117">
        <v>2246.8595883179996</v>
      </c>
      <c r="J18" s="117">
        <v>1442.0621964269999</v>
      </c>
      <c r="K18" s="117">
        <v>2057.6649275089999</v>
      </c>
      <c r="L18" s="117">
        <v>2060.5533714420003</v>
      </c>
      <c r="M18" s="117">
        <v>245.00733409900005</v>
      </c>
      <c r="N18" s="117">
        <v>2083.9485468140006</v>
      </c>
      <c r="O18" s="117">
        <v>2450.0756723799996</v>
      </c>
      <c r="P18" s="117">
        <v>2419.2668204869997</v>
      </c>
      <c r="Q18" s="117">
        <v>414.84989000600001</v>
      </c>
      <c r="R18" s="117">
        <v>302.60752157399997</v>
      </c>
      <c r="S18" s="117">
        <v>2530.1430674429998</v>
      </c>
      <c r="T18" s="117">
        <v>238.80935710199998</v>
      </c>
      <c r="U18" s="106">
        <v>238.80935710199998</v>
      </c>
      <c r="V18" s="106">
        <f t="shared" ref="V18:AF18" si="10">V19+V20</f>
        <v>183.73360739999998</v>
      </c>
      <c r="W18" s="106">
        <f t="shared" si="10"/>
        <v>4676.1659321000006</v>
      </c>
      <c r="X18" s="106">
        <f t="shared" si="10"/>
        <v>186.4682024</v>
      </c>
      <c r="Y18" s="106">
        <f t="shared" si="10"/>
        <v>3358.8788836000003</v>
      </c>
      <c r="Z18" s="106">
        <f t="shared" si="10"/>
        <v>66.702331400000006</v>
      </c>
      <c r="AA18" s="106">
        <f t="shared" si="10"/>
        <v>2966.8543530999996</v>
      </c>
      <c r="AB18" s="106">
        <f t="shared" si="10"/>
        <v>2205.0754953999995</v>
      </c>
      <c r="AC18" s="106">
        <f t="shared" si="10"/>
        <v>2324.1793951</v>
      </c>
      <c r="AD18" s="106">
        <f t="shared" si="10"/>
        <v>322.78285719999997</v>
      </c>
      <c r="AE18" s="106">
        <f t="shared" si="10"/>
        <v>3942.9891902999993</v>
      </c>
      <c r="AF18" s="106">
        <f t="shared" si="10"/>
        <v>13.849399999999999</v>
      </c>
      <c r="AG18" s="106">
        <f>AG19+AG20</f>
        <v>290.58839804300004</v>
      </c>
      <c r="AH18" s="106">
        <f t="shared" ref="AH18:AQ18" si="11">AH19+AH20</f>
        <v>0</v>
      </c>
      <c r="AI18" s="106">
        <f t="shared" si="11"/>
        <v>1640.72491715</v>
      </c>
      <c r="AJ18" s="106">
        <f t="shared" si="11"/>
        <v>2499.1588669439998</v>
      </c>
      <c r="AK18" s="106">
        <f t="shared" si="11"/>
        <v>1556.33523442</v>
      </c>
      <c r="AL18" s="106">
        <f t="shared" si="11"/>
        <v>5664.2894749760007</v>
      </c>
      <c r="AM18" s="106">
        <f t="shared" si="11"/>
        <v>1880.5647713910002</v>
      </c>
      <c r="AN18" s="106">
        <f t="shared" si="11"/>
        <v>2839.8289729109997</v>
      </c>
      <c r="AO18" s="106">
        <f t="shared" si="11"/>
        <v>3563.6607076099995</v>
      </c>
      <c r="AP18" s="106">
        <f t="shared" si="11"/>
        <v>2301.6641837879997</v>
      </c>
      <c r="AQ18" s="106">
        <f t="shared" si="11"/>
        <v>1266.2786151800001</v>
      </c>
      <c r="AR18" s="106">
        <v>2546.6746655749998</v>
      </c>
      <c r="AS18" s="106">
        <v>2634.0989160000004</v>
      </c>
      <c r="AT18" s="106">
        <v>4268.5656641999994</v>
      </c>
      <c r="AU18" s="106">
        <v>208.31849019999999</v>
      </c>
      <c r="AV18" s="106">
        <v>2932.9647469000006</v>
      </c>
      <c r="AW18" s="106">
        <v>2950.316636</v>
      </c>
      <c r="AX18" s="106">
        <v>2301.3775570999996</v>
      </c>
      <c r="AY18" s="106">
        <v>720.89328579999994</v>
      </c>
      <c r="AZ18" s="106">
        <v>1967.9445899</v>
      </c>
      <c r="BA18" s="106">
        <v>2045.9403512000001</v>
      </c>
      <c r="BB18" s="106">
        <v>3662.0025582999997</v>
      </c>
      <c r="BC18" s="106">
        <v>1873.8068706999998</v>
      </c>
      <c r="BD18" s="106">
        <v>1148.776028</v>
      </c>
      <c r="BE18" s="117">
        <v>1839.3622106</v>
      </c>
      <c r="BF18" s="117">
        <v>2335.2134943999999</v>
      </c>
      <c r="BG18" s="117">
        <v>1802.6747663000001</v>
      </c>
      <c r="BH18" s="117">
        <v>1426.5282766</v>
      </c>
      <c r="BI18" s="117">
        <v>2643.2766726</v>
      </c>
      <c r="BJ18" s="117">
        <v>2309.3701545999998</v>
      </c>
      <c r="BK18" s="117">
        <v>2545.2356956999997</v>
      </c>
      <c r="BL18" s="117">
        <v>296.47455350000001</v>
      </c>
      <c r="BM18" s="117">
        <v>6423.6621446999998</v>
      </c>
      <c r="BN18" s="117">
        <v>3523.8788545999996</v>
      </c>
      <c r="BO18" s="117">
        <v>408.00313570000003</v>
      </c>
      <c r="BP18" s="117">
        <v>3553.2930342</v>
      </c>
    </row>
    <row r="19" spans="1:68" ht="18.75" customHeight="1" x14ac:dyDescent="0.3">
      <c r="B19" s="151" t="s">
        <v>235</v>
      </c>
      <c r="C19" s="117">
        <v>6410.4625638270008</v>
      </c>
      <c r="D19" s="117">
        <v>9003.2950577000011</v>
      </c>
      <c r="E19" s="117">
        <f t="shared" si="2"/>
        <v>8851.4806555999985</v>
      </c>
      <c r="F19" s="117">
        <f t="shared" si="3"/>
        <v>9420.0663456000002</v>
      </c>
      <c r="G19" s="117">
        <f t="shared" si="0"/>
        <v>26583.7350511</v>
      </c>
      <c r="H19" s="243"/>
      <c r="I19" s="117">
        <v>693.89563668699998</v>
      </c>
      <c r="J19" s="117">
        <v>596.10206692299994</v>
      </c>
      <c r="K19" s="117">
        <v>902.52078064799991</v>
      </c>
      <c r="L19" s="117">
        <v>536.90475181599993</v>
      </c>
      <c r="M19" s="117"/>
      <c r="N19" s="117">
        <v>677.73663963800004</v>
      </c>
      <c r="O19" s="117">
        <v>824.60823678399993</v>
      </c>
      <c r="P19" s="117">
        <v>757.49960650699995</v>
      </c>
      <c r="Q19" s="117">
        <v>297.3725</v>
      </c>
      <c r="R19" s="117">
        <v>99.000500000000002</v>
      </c>
      <c r="S19" s="117">
        <v>964.91944520599998</v>
      </c>
      <c r="T19" s="117">
        <v>59.902399618000004</v>
      </c>
      <c r="U19" s="106">
        <v>59.902399618000004</v>
      </c>
      <c r="V19" s="106">
        <v>61.080072200000004</v>
      </c>
      <c r="W19" s="106">
        <v>2362.9804328</v>
      </c>
      <c r="X19" s="106"/>
      <c r="Y19" s="106">
        <v>1255.9793267000002</v>
      </c>
      <c r="Z19" s="106"/>
      <c r="AA19" s="106">
        <v>1175.7656752999999</v>
      </c>
      <c r="AB19" s="106">
        <v>854.39252190000002</v>
      </c>
      <c r="AC19" s="106">
        <v>931.34968059999994</v>
      </c>
      <c r="AD19" s="106"/>
      <c r="AE19" s="106">
        <v>1651.0506061000001</v>
      </c>
      <c r="AF19" s="106"/>
      <c r="AG19" s="106">
        <v>0</v>
      </c>
      <c r="AH19" s="106">
        <v>0</v>
      </c>
      <c r="AI19" s="106">
        <v>723.47972019999997</v>
      </c>
      <c r="AJ19" s="106">
        <v>696.44788470000003</v>
      </c>
      <c r="AK19" s="106">
        <v>702.11172770000007</v>
      </c>
      <c r="AL19" s="106">
        <v>1612.3423247999997</v>
      </c>
      <c r="AM19" s="106">
        <v>996.00672299999997</v>
      </c>
      <c r="AN19" s="106">
        <v>896.6537065</v>
      </c>
      <c r="AO19" s="106">
        <v>855.85842420000006</v>
      </c>
      <c r="AP19" s="106">
        <v>745.00033989999997</v>
      </c>
      <c r="AQ19" s="106">
        <v>667.73824360000003</v>
      </c>
      <c r="AR19" s="106">
        <v>955.84156099999996</v>
      </c>
      <c r="AS19" s="117">
        <v>896.11796819999995</v>
      </c>
      <c r="AT19" s="117">
        <v>1750.3025209999998</v>
      </c>
      <c r="AU19" s="117">
        <v>0</v>
      </c>
      <c r="AV19" s="117">
        <v>761.93662230000007</v>
      </c>
      <c r="AW19" s="117">
        <v>744.69064650000007</v>
      </c>
      <c r="AX19" s="117">
        <v>788.90049829999998</v>
      </c>
      <c r="AY19" s="117">
        <v>0</v>
      </c>
      <c r="AZ19" s="117">
        <v>1228.30835</v>
      </c>
      <c r="BA19" s="117">
        <v>520.62252899999999</v>
      </c>
      <c r="BB19" s="117">
        <v>1387.5615106999999</v>
      </c>
      <c r="BC19" s="117">
        <v>703.59555899999998</v>
      </c>
      <c r="BD19" s="117">
        <v>638.0301406000001</v>
      </c>
      <c r="BE19" s="117">
        <v>1837.1191706</v>
      </c>
      <c r="BF19" s="117">
        <v>1911.4737747999998</v>
      </c>
      <c r="BG19" s="117">
        <v>1772.8191863000002</v>
      </c>
      <c r="BH19" s="117">
        <v>1114.8725764999999</v>
      </c>
      <c r="BI19" s="117">
        <v>2425.8288158</v>
      </c>
      <c r="BJ19" s="117">
        <v>2048.9069977999998</v>
      </c>
      <c r="BK19" s="117">
        <v>2258.2365203999998</v>
      </c>
      <c r="BL19" s="117">
        <v>67.2204993</v>
      </c>
      <c r="BM19" s="117">
        <v>6268.2035771999999</v>
      </c>
      <c r="BN19" s="117">
        <v>3330.4647205999995</v>
      </c>
      <c r="BO19" s="117">
        <v>171.13054829999999</v>
      </c>
      <c r="BP19" s="117">
        <v>3377.4586635000001</v>
      </c>
    </row>
    <row r="20" spans="1:68" ht="18.75" customHeight="1" x14ac:dyDescent="0.3">
      <c r="B20" s="151" t="s">
        <v>236</v>
      </c>
      <c r="C20" s="117">
        <v>12081.385729774</v>
      </c>
      <c r="D20" s="117">
        <v>13108.049540700002</v>
      </c>
      <c r="E20" s="117">
        <f t="shared" si="2"/>
        <v>17198.288152387999</v>
      </c>
      <c r="F20" s="156">
        <f t="shared" si="3"/>
        <v>17294.939348700002</v>
      </c>
      <c r="G20" s="156">
        <f t="shared" si="0"/>
        <v>2523.2379424000001</v>
      </c>
      <c r="H20" s="243"/>
      <c r="I20" s="117">
        <v>1552.9639516309994</v>
      </c>
      <c r="J20" s="117">
        <v>845.96012950399984</v>
      </c>
      <c r="K20" s="117">
        <v>1155.1441468609999</v>
      </c>
      <c r="L20" s="117">
        <v>1523.6486196260005</v>
      </c>
      <c r="M20" s="117">
        <v>245.00733409900005</v>
      </c>
      <c r="N20" s="117">
        <v>1406.2119071760005</v>
      </c>
      <c r="O20" s="117">
        <v>1625.4674355959996</v>
      </c>
      <c r="P20" s="117">
        <v>1661.76721398</v>
      </c>
      <c r="Q20" s="117">
        <v>117.47739000600001</v>
      </c>
      <c r="R20" s="117">
        <v>203.60702157399999</v>
      </c>
      <c r="S20" s="117">
        <v>1565.223622237</v>
      </c>
      <c r="T20" s="117">
        <v>178.90695748399997</v>
      </c>
      <c r="U20" s="106">
        <v>178.90695748399997</v>
      </c>
      <c r="V20" s="106">
        <v>122.65353519999998</v>
      </c>
      <c r="W20" s="106">
        <v>2313.1854993000002</v>
      </c>
      <c r="X20" s="106">
        <v>186.4682024</v>
      </c>
      <c r="Y20" s="106">
        <v>2102.8995568999999</v>
      </c>
      <c r="Z20" s="106">
        <v>66.702331400000006</v>
      </c>
      <c r="AA20" s="106">
        <v>1791.0886777999999</v>
      </c>
      <c r="AB20" s="106">
        <v>1350.6829734999997</v>
      </c>
      <c r="AC20" s="106">
        <v>1392.8297144999999</v>
      </c>
      <c r="AD20" s="106">
        <v>322.78285719999997</v>
      </c>
      <c r="AE20" s="106">
        <v>2291.9385841999992</v>
      </c>
      <c r="AF20" s="106">
        <v>13.849399999999999</v>
      </c>
      <c r="AG20" s="106">
        <v>290.58839804300004</v>
      </c>
      <c r="AH20" s="106">
        <v>0</v>
      </c>
      <c r="AI20" s="106">
        <v>917.24519695000004</v>
      </c>
      <c r="AJ20" s="106">
        <v>1802.710982244</v>
      </c>
      <c r="AK20" s="106">
        <v>854.22350671999993</v>
      </c>
      <c r="AL20" s="106">
        <v>4051.9471501760013</v>
      </c>
      <c r="AM20" s="106">
        <v>884.55804839100017</v>
      </c>
      <c r="AN20" s="106">
        <v>1943.1752664109997</v>
      </c>
      <c r="AO20" s="106">
        <v>2707.8022834099993</v>
      </c>
      <c r="AP20" s="106">
        <v>1556.663843888</v>
      </c>
      <c r="AQ20" s="106">
        <v>598.54037157999994</v>
      </c>
      <c r="AR20" s="106">
        <v>1590.8331045749999</v>
      </c>
      <c r="AS20" s="117">
        <v>1737.9809478000004</v>
      </c>
      <c r="AT20" s="117">
        <v>2518.2631431999998</v>
      </c>
      <c r="AU20" s="117">
        <v>208.31849019999999</v>
      </c>
      <c r="AV20" s="117">
        <v>2171.0281246000004</v>
      </c>
      <c r="AW20" s="117">
        <v>2205.6259894999998</v>
      </c>
      <c r="AX20" s="117">
        <v>1512.4770587999999</v>
      </c>
      <c r="AY20" s="117">
        <v>720.89328579999994</v>
      </c>
      <c r="AZ20" s="117">
        <v>739.63623989999996</v>
      </c>
      <c r="BA20" s="117">
        <v>1525.3178222000001</v>
      </c>
      <c r="BB20" s="117">
        <v>2274.4410475999998</v>
      </c>
      <c r="BC20" s="117">
        <v>1170.2113116999999</v>
      </c>
      <c r="BD20" s="117">
        <v>510.74588739999996</v>
      </c>
      <c r="BE20" s="117">
        <v>2.2430400000000001</v>
      </c>
      <c r="BF20" s="117">
        <v>423.7397196</v>
      </c>
      <c r="BG20" s="117">
        <v>29.85558</v>
      </c>
      <c r="BH20" s="117">
        <v>311.65570009999999</v>
      </c>
      <c r="BI20" s="117">
        <v>217.44785679999995</v>
      </c>
      <c r="BJ20" s="117">
        <v>260.46315680000004</v>
      </c>
      <c r="BK20" s="117">
        <v>286.99917529999999</v>
      </c>
      <c r="BL20" s="117">
        <v>229.25405420000001</v>
      </c>
      <c r="BM20" s="117">
        <v>155.45856750000004</v>
      </c>
      <c r="BN20" s="117">
        <v>193.41413399999999</v>
      </c>
      <c r="BO20" s="117">
        <v>236.87258740000001</v>
      </c>
      <c r="BP20" s="117">
        <v>175.83437069999999</v>
      </c>
    </row>
    <row r="21" spans="1:68" s="136" customFormat="1" ht="30.6" customHeight="1" x14ac:dyDescent="0.3">
      <c r="A21" s="136" t="s">
        <v>237</v>
      </c>
      <c r="B21" s="154" t="s">
        <v>238</v>
      </c>
      <c r="C21" s="156">
        <v>18507.877271133002</v>
      </c>
      <c r="D21" s="156">
        <v>20027.789606500002</v>
      </c>
      <c r="E21" s="156">
        <f t="shared" si="2"/>
        <v>16629.105200898004</v>
      </c>
      <c r="F21" s="156">
        <f t="shared" si="3"/>
        <v>21154.781579999999</v>
      </c>
      <c r="G21" s="156">
        <f t="shared" si="0"/>
        <v>26324.110455099999</v>
      </c>
      <c r="H21" s="243"/>
      <c r="I21" s="156">
        <v>1024.4513789680002</v>
      </c>
      <c r="J21" s="156">
        <v>1383.6026084640002</v>
      </c>
      <c r="K21" s="156">
        <v>3074.6638429520008</v>
      </c>
      <c r="L21" s="156">
        <v>862.98066235299962</v>
      </c>
      <c r="M21" s="156">
        <v>1337.5248355729996</v>
      </c>
      <c r="N21" s="156">
        <v>992.97690485400028</v>
      </c>
      <c r="O21" s="156">
        <v>1561.2640635790001</v>
      </c>
      <c r="P21" s="156">
        <v>1346.9394876450003</v>
      </c>
      <c r="Q21" s="156">
        <v>1240.7761741720001</v>
      </c>
      <c r="R21" s="156">
        <v>2329.6335394210005</v>
      </c>
      <c r="S21" s="156">
        <v>2110.7440146550007</v>
      </c>
      <c r="T21" s="156">
        <v>1242.3197584970001</v>
      </c>
      <c r="U21" s="142">
        <v>1242.3197584970001</v>
      </c>
      <c r="V21" s="142">
        <f t="shared" ref="V21:AF21" si="12">V22+V23</f>
        <v>1849.9286857000006</v>
      </c>
      <c r="W21" s="142">
        <f t="shared" si="12"/>
        <v>3944.1536244000004</v>
      </c>
      <c r="X21" s="142">
        <f t="shared" si="12"/>
        <v>1265.6690641999999</v>
      </c>
      <c r="Y21" s="142">
        <f t="shared" si="12"/>
        <v>1207.3600913</v>
      </c>
      <c r="Z21" s="142">
        <f t="shared" si="12"/>
        <v>800.05454579999946</v>
      </c>
      <c r="AA21" s="142">
        <f t="shared" si="12"/>
        <v>1126.0394723999993</v>
      </c>
      <c r="AB21" s="142">
        <f t="shared" si="12"/>
        <v>1608.7103316000005</v>
      </c>
      <c r="AC21" s="142">
        <f t="shared" si="12"/>
        <v>1505.338728700001</v>
      </c>
      <c r="AD21" s="142">
        <f t="shared" si="12"/>
        <v>2247.695680100001</v>
      </c>
      <c r="AE21" s="142">
        <f t="shared" si="12"/>
        <v>1245.1194292999994</v>
      </c>
      <c r="AF21" s="142">
        <f t="shared" si="12"/>
        <v>661.26822770000001</v>
      </c>
      <c r="AG21" s="142">
        <f>AG22+AG23</f>
        <v>487.36867711300016</v>
      </c>
      <c r="AH21" s="142">
        <f t="shared" ref="AH21:AR21" si="13">AH22+AH23</f>
        <v>205.71742099999992</v>
      </c>
      <c r="AI21" s="142">
        <f t="shared" si="13"/>
        <v>1665.6336219900002</v>
      </c>
      <c r="AJ21" s="142">
        <f t="shared" si="13"/>
        <v>3174.6613491280013</v>
      </c>
      <c r="AK21" s="142">
        <f t="shared" si="13"/>
        <v>517.09861039700002</v>
      </c>
      <c r="AL21" s="142">
        <f t="shared" si="13"/>
        <v>3574.9921193920027</v>
      </c>
      <c r="AM21" s="142">
        <f t="shared" si="13"/>
        <v>774.739507409</v>
      </c>
      <c r="AN21" s="142">
        <f t="shared" si="13"/>
        <v>488.31161361400018</v>
      </c>
      <c r="AO21" s="142">
        <f t="shared" si="13"/>
        <v>1847.3843644490005</v>
      </c>
      <c r="AP21" s="142">
        <f t="shared" si="13"/>
        <v>1271.4007413229992</v>
      </c>
      <c r="AQ21" s="142">
        <f t="shared" si="13"/>
        <v>889.2257264709998</v>
      </c>
      <c r="AR21" s="142">
        <f t="shared" si="13"/>
        <v>1732.5714486119996</v>
      </c>
      <c r="AS21" s="142">
        <v>885.41102379999961</v>
      </c>
      <c r="AT21" s="142">
        <v>4772.9390129000003</v>
      </c>
      <c r="AU21" s="142">
        <v>1259.9487979000005</v>
      </c>
      <c r="AV21" s="142">
        <v>1053.0263317999993</v>
      </c>
      <c r="AW21" s="142">
        <v>2085.6252357999992</v>
      </c>
      <c r="AX21" s="142">
        <v>927.88582050000025</v>
      </c>
      <c r="AY21" s="142">
        <v>1586.7229583000021</v>
      </c>
      <c r="AZ21" s="142">
        <v>2784.1770592999983</v>
      </c>
      <c r="BA21" s="142">
        <v>570.3548631000001</v>
      </c>
      <c r="BB21" s="142">
        <v>1951.2502208000003</v>
      </c>
      <c r="BC21" s="142">
        <v>770.02505080000037</v>
      </c>
      <c r="BD21" s="142">
        <v>2507.4152050000012</v>
      </c>
      <c r="BE21" s="156">
        <v>1429.6673662000005</v>
      </c>
      <c r="BF21" s="156">
        <v>2354.4498442999979</v>
      </c>
      <c r="BG21" s="156">
        <v>1118.0782288000005</v>
      </c>
      <c r="BH21" s="156">
        <v>3512.2327518000011</v>
      </c>
      <c r="BI21" s="156">
        <v>4004.5352570999967</v>
      </c>
      <c r="BJ21" s="156">
        <v>2207.6734809000009</v>
      </c>
      <c r="BK21" s="156">
        <v>690.0649188000001</v>
      </c>
      <c r="BL21" s="156">
        <v>3078.9152915999989</v>
      </c>
      <c r="BM21" s="156">
        <v>1227.9885829999996</v>
      </c>
      <c r="BN21" s="156">
        <v>1150.4182473999995</v>
      </c>
      <c r="BO21" s="156">
        <v>3486.8297735000024</v>
      </c>
      <c r="BP21" s="156">
        <v>2063.2567117000012</v>
      </c>
    </row>
    <row r="22" spans="1:68" ht="18.75" customHeight="1" x14ac:dyDescent="0.3">
      <c r="A22" s="147"/>
      <c r="B22" s="151" t="s">
        <v>239</v>
      </c>
      <c r="C22" s="117">
        <v>14551.962674161003</v>
      </c>
      <c r="D22" s="117">
        <v>13899.304454900002</v>
      </c>
      <c r="E22" s="117">
        <f t="shared" si="2"/>
        <v>12280.171951998003</v>
      </c>
      <c r="F22" s="117">
        <f t="shared" si="3"/>
        <v>16925.103705300004</v>
      </c>
      <c r="G22" s="117">
        <f t="shared" si="0"/>
        <v>20250.730327200003</v>
      </c>
      <c r="H22" s="243"/>
      <c r="I22" s="117">
        <v>778.6338949110002</v>
      </c>
      <c r="J22" s="117">
        <v>849.99900454800036</v>
      </c>
      <c r="K22" s="117">
        <v>2874.1666612500007</v>
      </c>
      <c r="L22" s="117">
        <v>594.02057005199981</v>
      </c>
      <c r="M22" s="117">
        <v>1245.6599086289996</v>
      </c>
      <c r="N22" s="117">
        <v>756.57600988800016</v>
      </c>
      <c r="O22" s="117">
        <v>1111.5577583200002</v>
      </c>
      <c r="P22" s="117">
        <v>831.29843157699997</v>
      </c>
      <c r="Q22" s="117">
        <v>943.864702631</v>
      </c>
      <c r="R22" s="117">
        <v>2074.6439407530002</v>
      </c>
      <c r="S22" s="117">
        <v>1461.5478148230004</v>
      </c>
      <c r="T22" s="117">
        <v>1029.9939767790001</v>
      </c>
      <c r="U22" s="106">
        <v>1029.9939767790001</v>
      </c>
      <c r="V22" s="106">
        <v>1543.0521560000007</v>
      </c>
      <c r="W22" s="106">
        <v>1860.8568437999998</v>
      </c>
      <c r="X22" s="106">
        <v>982.3919748999997</v>
      </c>
      <c r="Y22" s="106">
        <v>1017.9398191</v>
      </c>
      <c r="Z22" s="106">
        <v>535.7068359999995</v>
      </c>
      <c r="AA22" s="106">
        <v>984.68316459999937</v>
      </c>
      <c r="AB22" s="106">
        <v>1246.7474818000003</v>
      </c>
      <c r="AC22" s="106">
        <v>1084.6294652000008</v>
      </c>
      <c r="AD22" s="106">
        <v>2041.571520400001</v>
      </c>
      <c r="AE22" s="106">
        <v>958.24769739999942</v>
      </c>
      <c r="AF22" s="106">
        <v>419.33416339999997</v>
      </c>
      <c r="AG22" s="106">
        <v>439.20224017300018</v>
      </c>
      <c r="AH22" s="106">
        <v>154.52242099999992</v>
      </c>
      <c r="AI22" s="106">
        <v>1254.6501309370001</v>
      </c>
      <c r="AJ22" s="106">
        <v>1661.0205785610012</v>
      </c>
      <c r="AK22" s="106">
        <v>385.43175786500001</v>
      </c>
      <c r="AL22" s="106">
        <v>2683.7624651650021</v>
      </c>
      <c r="AM22" s="106">
        <v>621.30951519799987</v>
      </c>
      <c r="AN22" s="106">
        <v>370.69921620600013</v>
      </c>
      <c r="AO22" s="106">
        <v>1680.8676985990005</v>
      </c>
      <c r="AP22" s="106">
        <v>864.03112316099941</v>
      </c>
      <c r="AQ22" s="106">
        <v>688.27814565499978</v>
      </c>
      <c r="AR22" s="106">
        <v>1476.3966594779995</v>
      </c>
      <c r="AS22" s="106">
        <v>638.57758699999954</v>
      </c>
      <c r="AT22" s="106">
        <v>3644.0304587000001</v>
      </c>
      <c r="AU22" s="106">
        <v>1073.2595895000004</v>
      </c>
      <c r="AV22" s="106">
        <v>510.44433019999963</v>
      </c>
      <c r="AW22" s="106">
        <v>1832.6409700999991</v>
      </c>
      <c r="AX22" s="106">
        <v>837.08715340000015</v>
      </c>
      <c r="AY22" s="106">
        <v>1417.4458336000021</v>
      </c>
      <c r="AZ22" s="106">
        <v>2331.162210099998</v>
      </c>
      <c r="BA22" s="106">
        <v>445.16745120000007</v>
      </c>
      <c r="BB22" s="106">
        <v>1770.6072509000003</v>
      </c>
      <c r="BC22" s="106">
        <v>532.97978790000013</v>
      </c>
      <c r="BD22" s="106">
        <v>1891.7010827000015</v>
      </c>
      <c r="BE22" s="117">
        <v>1013.4135411000005</v>
      </c>
      <c r="BF22" s="117">
        <v>1873.3011955999982</v>
      </c>
      <c r="BG22" s="117">
        <v>690.75390310000046</v>
      </c>
      <c r="BH22" s="117">
        <v>2957.3897108000015</v>
      </c>
      <c r="BI22" s="117">
        <v>3333.0880109999966</v>
      </c>
      <c r="BJ22" s="117">
        <v>1644.0816478000011</v>
      </c>
      <c r="BK22" s="117">
        <v>550.25922960000003</v>
      </c>
      <c r="BL22" s="117">
        <v>2683.2198305999991</v>
      </c>
      <c r="BM22" s="117">
        <v>1014.6515979999996</v>
      </c>
      <c r="BN22" s="117">
        <v>886.22319059999938</v>
      </c>
      <c r="BO22" s="117">
        <v>1863.5008981000024</v>
      </c>
      <c r="BP22" s="117">
        <v>1740.8475709000013</v>
      </c>
    </row>
    <row r="23" spans="1:68" ht="18.75" customHeight="1" x14ac:dyDescent="0.3">
      <c r="B23" s="151" t="s">
        <v>240</v>
      </c>
      <c r="C23" s="117">
        <v>3955.9145969720007</v>
      </c>
      <c r="D23" s="117">
        <v>6128.4851515999999</v>
      </c>
      <c r="E23" s="117">
        <f t="shared" si="2"/>
        <v>4348.9332489000008</v>
      </c>
      <c r="F23" s="117">
        <f t="shared" si="3"/>
        <v>4229.6778746999998</v>
      </c>
      <c r="G23" s="117">
        <f t="shared" si="0"/>
        <v>6073.3801279000008</v>
      </c>
      <c r="H23" s="243"/>
      <c r="I23" s="117">
        <v>245.817484057</v>
      </c>
      <c r="J23" s="117">
        <v>533.60360391599977</v>
      </c>
      <c r="K23" s="117">
        <v>200.49718170200012</v>
      </c>
      <c r="L23" s="117">
        <v>268.96009230099975</v>
      </c>
      <c r="M23" s="117">
        <v>91.864926943999961</v>
      </c>
      <c r="N23" s="117">
        <v>236.40089496600015</v>
      </c>
      <c r="O23" s="117">
        <v>449.70630525899992</v>
      </c>
      <c r="P23" s="117">
        <v>515.64105606800035</v>
      </c>
      <c r="Q23" s="117">
        <v>296.91147154100003</v>
      </c>
      <c r="R23" s="117">
        <v>254.98959866800016</v>
      </c>
      <c r="S23" s="117">
        <v>649.19619983200016</v>
      </c>
      <c r="T23" s="117">
        <v>212.32578171799997</v>
      </c>
      <c r="U23" s="106">
        <v>212.32578171799997</v>
      </c>
      <c r="V23" s="106">
        <v>306.87652969999999</v>
      </c>
      <c r="W23" s="106">
        <v>2083.2967806000006</v>
      </c>
      <c r="X23" s="106">
        <v>283.27708930000011</v>
      </c>
      <c r="Y23" s="106">
        <v>189.42027220000003</v>
      </c>
      <c r="Z23" s="106">
        <v>264.3477097999999</v>
      </c>
      <c r="AA23" s="106">
        <v>141.3563078</v>
      </c>
      <c r="AB23" s="106">
        <v>361.96284980000013</v>
      </c>
      <c r="AC23" s="106">
        <v>420.70926350000002</v>
      </c>
      <c r="AD23" s="106">
        <v>206.12415969999998</v>
      </c>
      <c r="AE23" s="106">
        <v>286.87173190000004</v>
      </c>
      <c r="AF23" s="106">
        <v>241.93406430000005</v>
      </c>
      <c r="AG23" s="106">
        <v>48.166436940000004</v>
      </c>
      <c r="AH23" s="106">
        <v>51.195</v>
      </c>
      <c r="AI23" s="106">
        <v>410.98349105300008</v>
      </c>
      <c r="AJ23" s="106">
        <v>1513.6407705669999</v>
      </c>
      <c r="AK23" s="106">
        <v>131.66685253199998</v>
      </c>
      <c r="AL23" s="106">
        <v>891.22965422700042</v>
      </c>
      <c r="AM23" s="106">
        <v>153.4299922110001</v>
      </c>
      <c r="AN23" s="106">
        <v>117.61239740800002</v>
      </c>
      <c r="AO23" s="106">
        <v>166.51666585000004</v>
      </c>
      <c r="AP23" s="106">
        <v>407.36961816199988</v>
      </c>
      <c r="AQ23" s="106">
        <v>200.94758081600003</v>
      </c>
      <c r="AR23" s="106">
        <v>256.17478913400004</v>
      </c>
      <c r="AS23" s="106">
        <v>246.83343680000002</v>
      </c>
      <c r="AT23" s="106">
        <v>1128.9085542</v>
      </c>
      <c r="AU23" s="106">
        <v>186.6892084000001</v>
      </c>
      <c r="AV23" s="106">
        <v>542.58200159999956</v>
      </c>
      <c r="AW23" s="106">
        <v>252.98426569999995</v>
      </c>
      <c r="AX23" s="106">
        <v>90.798667100000117</v>
      </c>
      <c r="AY23" s="106">
        <v>169.27712470000009</v>
      </c>
      <c r="AZ23" s="106">
        <v>453.01484920000007</v>
      </c>
      <c r="BA23" s="106">
        <v>125.18741190000006</v>
      </c>
      <c r="BB23" s="106">
        <v>180.64296990000008</v>
      </c>
      <c r="BC23" s="106">
        <v>237.04526290000018</v>
      </c>
      <c r="BD23" s="106">
        <v>615.71412229999976</v>
      </c>
      <c r="BE23" s="117">
        <v>416.25382509999991</v>
      </c>
      <c r="BF23" s="117">
        <v>481.14864869999991</v>
      </c>
      <c r="BG23" s="117">
        <v>427.32432569999997</v>
      </c>
      <c r="BH23" s="117">
        <v>554.84304099999986</v>
      </c>
      <c r="BI23" s="117">
        <v>671.44724610000014</v>
      </c>
      <c r="BJ23" s="117">
        <v>563.59183310000003</v>
      </c>
      <c r="BK23" s="117">
        <v>139.80568920000005</v>
      </c>
      <c r="BL23" s="117">
        <v>395.69546099999997</v>
      </c>
      <c r="BM23" s="117">
        <v>213.33698499999997</v>
      </c>
      <c r="BN23" s="117">
        <v>264.19505680000003</v>
      </c>
      <c r="BO23" s="117">
        <v>1623.3288754000002</v>
      </c>
      <c r="BP23" s="117">
        <v>322.4091408000001</v>
      </c>
    </row>
    <row r="24" spans="1:68" s="136" customFormat="1" ht="18.600000000000001" customHeight="1" x14ac:dyDescent="0.3">
      <c r="A24" s="136" t="s">
        <v>241</v>
      </c>
      <c r="B24" s="154" t="s">
        <v>242</v>
      </c>
      <c r="C24" s="156">
        <v>20110.934234834996</v>
      </c>
      <c r="D24" s="156">
        <v>12533.975568599999</v>
      </c>
      <c r="E24" s="156">
        <f t="shared" si="2"/>
        <v>15492.071116503999</v>
      </c>
      <c r="F24" s="156">
        <f t="shared" si="3"/>
        <v>13798.689058799999</v>
      </c>
      <c r="G24" s="156">
        <f t="shared" si="0"/>
        <v>17422.738338300001</v>
      </c>
      <c r="H24" s="243"/>
      <c r="I24" s="156">
        <v>1705.3157287870001</v>
      </c>
      <c r="J24" s="156">
        <v>779.99338760899991</v>
      </c>
      <c r="K24" s="156">
        <v>1557.4266932350001</v>
      </c>
      <c r="L24" s="156">
        <v>1057.3817534720001</v>
      </c>
      <c r="M24" s="156">
        <v>1516.1850348929997</v>
      </c>
      <c r="N24" s="156">
        <v>878.60437900799991</v>
      </c>
      <c r="O24" s="156">
        <v>3417.0581014469994</v>
      </c>
      <c r="P24" s="156">
        <v>1312.6699337019998</v>
      </c>
      <c r="Q24" s="156">
        <v>727.05250975700005</v>
      </c>
      <c r="R24" s="156">
        <v>5166.2113369219996</v>
      </c>
      <c r="S24" s="156">
        <v>938.2952199319999</v>
      </c>
      <c r="T24" s="156">
        <v>1054.740156071</v>
      </c>
      <c r="U24" s="142">
        <v>1054.740156071</v>
      </c>
      <c r="V24" s="142">
        <f t="shared" ref="V24:AF24" si="14">V25+V26</f>
        <v>787.61360779999995</v>
      </c>
      <c r="W24" s="142">
        <f t="shared" si="14"/>
        <v>960.92281899999989</v>
      </c>
      <c r="X24" s="142">
        <f t="shared" si="14"/>
        <v>719.53131519999999</v>
      </c>
      <c r="Y24" s="142">
        <f t="shared" si="14"/>
        <v>1089.7235927000002</v>
      </c>
      <c r="Z24" s="142">
        <f t="shared" si="14"/>
        <v>1344.1130504999999</v>
      </c>
      <c r="AA24" s="142">
        <f t="shared" si="14"/>
        <v>910.77344229999994</v>
      </c>
      <c r="AB24" s="142">
        <f t="shared" si="14"/>
        <v>1469.4124646</v>
      </c>
      <c r="AC24" s="142">
        <f t="shared" si="14"/>
        <v>1165.3906811000002</v>
      </c>
      <c r="AD24" s="142">
        <f t="shared" si="14"/>
        <v>986.54380239999989</v>
      </c>
      <c r="AE24" s="142">
        <f t="shared" si="14"/>
        <v>1265.7488927000002</v>
      </c>
      <c r="AF24" s="142">
        <f t="shared" si="14"/>
        <v>500.94701540000005</v>
      </c>
      <c r="AG24" s="142">
        <f>AG25+AG26</f>
        <v>491.46198185399999</v>
      </c>
      <c r="AH24" s="142">
        <f t="shared" ref="AH24:BD24" si="15">AH25+AH26</f>
        <v>37.461158765</v>
      </c>
      <c r="AI24" s="142">
        <f t="shared" si="15"/>
        <v>439.68692658800001</v>
      </c>
      <c r="AJ24" s="142">
        <f t="shared" si="15"/>
        <v>4273.2298011149996</v>
      </c>
      <c r="AK24" s="142">
        <f t="shared" si="15"/>
        <v>281.81359264800005</v>
      </c>
      <c r="AL24" s="142">
        <f t="shared" si="15"/>
        <v>3072.1018252459999</v>
      </c>
      <c r="AM24" s="142">
        <f t="shared" si="15"/>
        <v>1053.9388055970001</v>
      </c>
      <c r="AN24" s="142">
        <f t="shared" si="15"/>
        <v>1192.1901868970001</v>
      </c>
      <c r="AO24" s="142">
        <f t="shared" si="15"/>
        <v>2032.896630321</v>
      </c>
      <c r="AP24" s="142">
        <f t="shared" si="15"/>
        <v>791.35708705000002</v>
      </c>
      <c r="AQ24" s="142">
        <f t="shared" si="15"/>
        <v>1250.5510835690002</v>
      </c>
      <c r="AR24" s="142">
        <f t="shared" si="15"/>
        <v>575.38203685400003</v>
      </c>
      <c r="AS24" s="142">
        <f t="shared" si="15"/>
        <v>1827.8360278999999</v>
      </c>
      <c r="AT24" s="142">
        <f t="shared" si="15"/>
        <v>1512.8476512999996</v>
      </c>
      <c r="AU24" s="142">
        <f t="shared" si="15"/>
        <v>2069.8420264000001</v>
      </c>
      <c r="AV24" s="142">
        <f t="shared" si="15"/>
        <v>628.53422620000003</v>
      </c>
      <c r="AW24" s="142">
        <f t="shared" si="15"/>
        <v>1518.7038398999998</v>
      </c>
      <c r="AX24" s="142">
        <f t="shared" si="15"/>
        <v>448.21769029999996</v>
      </c>
      <c r="AY24" s="142">
        <f t="shared" si="15"/>
        <v>1108.151235</v>
      </c>
      <c r="AZ24" s="142">
        <f t="shared" si="15"/>
        <v>714.12960380000004</v>
      </c>
      <c r="BA24" s="142">
        <f t="shared" si="15"/>
        <v>966.50368739999999</v>
      </c>
      <c r="BB24" s="142">
        <f t="shared" si="15"/>
        <v>931.97381309999992</v>
      </c>
      <c r="BC24" s="142">
        <f t="shared" si="15"/>
        <v>817.56787419999978</v>
      </c>
      <c r="BD24" s="142">
        <f t="shared" si="15"/>
        <v>1254.3813832999999</v>
      </c>
      <c r="BE24" s="142">
        <v>792.90318730000013</v>
      </c>
      <c r="BF24" s="142">
        <v>1024.6706204000002</v>
      </c>
      <c r="BG24" s="142">
        <v>1000.3758170999999</v>
      </c>
      <c r="BH24" s="142">
        <v>1593.7979345000001</v>
      </c>
      <c r="BI24" s="142">
        <v>1385.0362174999996</v>
      </c>
      <c r="BJ24" s="142">
        <v>2566.0257572999999</v>
      </c>
      <c r="BK24" s="142">
        <v>1232.166201</v>
      </c>
      <c r="BL24" s="142">
        <v>2111.5561448999997</v>
      </c>
      <c r="BM24" s="142">
        <v>1408.1998566</v>
      </c>
      <c r="BN24" s="142">
        <v>909.18613640000001</v>
      </c>
      <c r="BO24" s="142">
        <v>1717.9859133000004</v>
      </c>
      <c r="BP24" s="142">
        <v>1680.8345520000003</v>
      </c>
    </row>
    <row r="25" spans="1:68" ht="18.75" customHeight="1" x14ac:dyDescent="0.3">
      <c r="B25" s="139" t="s">
        <v>243</v>
      </c>
      <c r="C25" s="117">
        <v>2726.9134176430007</v>
      </c>
      <c r="D25" s="117">
        <v>2847.0097204999997</v>
      </c>
      <c r="E25" s="117">
        <f t="shared" si="2"/>
        <v>3601.4098548199995</v>
      </c>
      <c r="F25" s="117">
        <f t="shared" si="3"/>
        <v>4041.0080704000002</v>
      </c>
      <c r="G25" s="117">
        <f t="shared" si="0"/>
        <v>4795.2270396000013</v>
      </c>
      <c r="H25" s="243"/>
      <c r="I25" s="117">
        <v>88.940542228999988</v>
      </c>
      <c r="J25" s="117">
        <v>289.10949740399997</v>
      </c>
      <c r="K25" s="117">
        <v>503.13774151900003</v>
      </c>
      <c r="L25" s="117">
        <v>192.55524836499995</v>
      </c>
      <c r="M25" s="117">
        <v>175.99545154700002</v>
      </c>
      <c r="N25" s="117">
        <v>215.74591349100001</v>
      </c>
      <c r="O25" s="117">
        <v>165.22827524300001</v>
      </c>
      <c r="P25" s="117">
        <v>297.96340796599998</v>
      </c>
      <c r="Q25" s="117">
        <v>214.47459161299994</v>
      </c>
      <c r="R25" s="117">
        <v>144.05005043899999</v>
      </c>
      <c r="S25" s="117">
        <v>107.80240889099996</v>
      </c>
      <c r="T25" s="117">
        <v>331.91028893599997</v>
      </c>
      <c r="U25" s="106">
        <v>331.91028893599997</v>
      </c>
      <c r="V25" s="106">
        <v>196.33637890000003</v>
      </c>
      <c r="W25" s="106">
        <v>383.70904859999996</v>
      </c>
      <c r="X25" s="106">
        <v>172.86181999999999</v>
      </c>
      <c r="Y25" s="106">
        <v>352.41110839999999</v>
      </c>
      <c r="Z25" s="106">
        <v>188.25339360000001</v>
      </c>
      <c r="AA25" s="106">
        <v>272.32742690000003</v>
      </c>
      <c r="AB25" s="106">
        <v>212.12095480000005</v>
      </c>
      <c r="AC25" s="106">
        <v>373.58091759999996</v>
      </c>
      <c r="AD25" s="106">
        <v>134.80042299999999</v>
      </c>
      <c r="AE25" s="106">
        <v>201.57474010000004</v>
      </c>
      <c r="AF25" s="106">
        <v>62.954929700000008</v>
      </c>
      <c r="AG25" s="106">
        <v>172.63416141699994</v>
      </c>
      <c r="AH25" s="106">
        <v>28.757158765</v>
      </c>
      <c r="AI25" s="106">
        <v>206.27445197</v>
      </c>
      <c r="AJ25" s="106">
        <v>287.53202524799997</v>
      </c>
      <c r="AK25" s="106">
        <v>145.98631920299999</v>
      </c>
      <c r="AL25" s="106">
        <v>1136.1140991399998</v>
      </c>
      <c r="AM25" s="106">
        <v>424.80568912199993</v>
      </c>
      <c r="AN25" s="106">
        <v>242.77741433599999</v>
      </c>
      <c r="AO25" s="106">
        <v>340.74724907000001</v>
      </c>
      <c r="AP25" s="106">
        <v>166.99470243499999</v>
      </c>
      <c r="AQ25" s="106">
        <v>295.95517744400001</v>
      </c>
      <c r="AR25" s="106">
        <v>152.83140666999998</v>
      </c>
      <c r="AS25" s="106">
        <v>1084.6496285999999</v>
      </c>
      <c r="AT25" s="106">
        <v>243.48199990000001</v>
      </c>
      <c r="AU25" s="106">
        <v>146.36267830000003</v>
      </c>
      <c r="AV25" s="106">
        <v>186.41040740000003</v>
      </c>
      <c r="AW25" s="106">
        <v>364.15787239999997</v>
      </c>
      <c r="AX25" s="106">
        <v>229.17794309999996</v>
      </c>
      <c r="AY25" s="106">
        <v>385.26573890000009</v>
      </c>
      <c r="AZ25" s="106">
        <v>156.40645690000005</v>
      </c>
      <c r="BA25" s="106">
        <v>156.45227659999995</v>
      </c>
      <c r="BB25" s="106">
        <v>393.50508479999991</v>
      </c>
      <c r="BC25" s="106">
        <v>248.56352769999995</v>
      </c>
      <c r="BD25" s="106">
        <v>446.57445579999995</v>
      </c>
      <c r="BE25" s="117">
        <v>121.68511450000003</v>
      </c>
      <c r="BF25" s="117">
        <v>244.17682950000003</v>
      </c>
      <c r="BG25" s="117">
        <v>196.72277729999996</v>
      </c>
      <c r="BH25" s="117">
        <v>458.32098409999992</v>
      </c>
      <c r="BI25" s="117">
        <v>480.45503779999984</v>
      </c>
      <c r="BJ25" s="117">
        <v>600.69307100000026</v>
      </c>
      <c r="BK25" s="117">
        <v>489.41807920000008</v>
      </c>
      <c r="BL25" s="117">
        <v>544.03871890000005</v>
      </c>
      <c r="BM25" s="117">
        <v>478.3287752999999</v>
      </c>
      <c r="BN25" s="117">
        <v>207.45906020000004</v>
      </c>
      <c r="BO25" s="117">
        <v>408.03627700000015</v>
      </c>
      <c r="BP25" s="117">
        <v>565.89231480000012</v>
      </c>
    </row>
    <row r="26" spans="1:68" ht="18.75" customHeight="1" x14ac:dyDescent="0.3">
      <c r="B26" s="151" t="s">
        <v>244</v>
      </c>
      <c r="C26" s="117">
        <v>12953.908659404</v>
      </c>
      <c r="D26" s="117">
        <v>9686.9658480999988</v>
      </c>
      <c r="E26" s="117">
        <f t="shared" si="2"/>
        <v>11890.661261683999</v>
      </c>
      <c r="F26" s="117">
        <f t="shared" si="3"/>
        <v>9757.6809883999995</v>
      </c>
      <c r="G26" s="117">
        <f t="shared" si="0"/>
        <v>9305.1612395999982</v>
      </c>
      <c r="H26" s="243"/>
      <c r="I26" s="117">
        <v>1399.9218724460002</v>
      </c>
      <c r="J26" s="117">
        <v>385.49940707799999</v>
      </c>
      <c r="K26" s="117">
        <v>807.93080004800004</v>
      </c>
      <c r="L26" s="117">
        <v>641.9652422480001</v>
      </c>
      <c r="M26" s="117">
        <v>1085.630150986</v>
      </c>
      <c r="N26" s="117">
        <v>585.79221067699996</v>
      </c>
      <c r="O26" s="117">
        <v>3076.5418541449994</v>
      </c>
      <c r="P26" s="117">
        <v>708.21535869400009</v>
      </c>
      <c r="Q26" s="117">
        <v>426.07361621700005</v>
      </c>
      <c r="R26" s="117">
        <v>2627.3822103779999</v>
      </c>
      <c r="S26" s="117">
        <v>715.35806646599997</v>
      </c>
      <c r="T26" s="117">
        <v>493.59787002099995</v>
      </c>
      <c r="U26" s="106">
        <v>493.59787002099995</v>
      </c>
      <c r="V26" s="106">
        <f t="shared" ref="V26:AF26" si="16">V27+V28+V29</f>
        <v>591.27722889999995</v>
      </c>
      <c r="W26" s="106">
        <f t="shared" si="16"/>
        <v>577.21377039999993</v>
      </c>
      <c r="X26" s="106">
        <f t="shared" si="16"/>
        <v>546.66949520000003</v>
      </c>
      <c r="Y26" s="106">
        <f t="shared" si="16"/>
        <v>737.31248430000005</v>
      </c>
      <c r="Z26" s="106">
        <f t="shared" si="16"/>
        <v>1155.8596568999999</v>
      </c>
      <c r="AA26" s="106">
        <f t="shared" si="16"/>
        <v>638.44601539999996</v>
      </c>
      <c r="AB26" s="106">
        <f t="shared" si="16"/>
        <v>1257.2915098000001</v>
      </c>
      <c r="AC26" s="106">
        <f t="shared" si="16"/>
        <v>791.80976350000014</v>
      </c>
      <c r="AD26" s="106">
        <f t="shared" si="16"/>
        <v>851.74337939999987</v>
      </c>
      <c r="AE26" s="106">
        <f t="shared" si="16"/>
        <v>1064.1741526000001</v>
      </c>
      <c r="AF26" s="106">
        <f t="shared" si="16"/>
        <v>437.99208570000002</v>
      </c>
      <c r="AG26" s="106">
        <f>SUM(AG27:AG28)</f>
        <v>318.82782043700001</v>
      </c>
      <c r="AH26" s="106">
        <f t="shared" ref="AH26:AR26" si="17">SUM(AH27:AH28)</f>
        <v>8.7040000000000006</v>
      </c>
      <c r="AI26" s="106">
        <f t="shared" si="17"/>
        <v>233.412474618</v>
      </c>
      <c r="AJ26" s="106">
        <f t="shared" si="17"/>
        <v>3985.697775867</v>
      </c>
      <c r="AK26" s="106">
        <f t="shared" si="17"/>
        <v>135.82727344500003</v>
      </c>
      <c r="AL26" s="106">
        <f t="shared" si="17"/>
        <v>1935.9877261060001</v>
      </c>
      <c r="AM26" s="106">
        <f t="shared" si="17"/>
        <v>629.13311647500018</v>
      </c>
      <c r="AN26" s="106">
        <f t="shared" si="17"/>
        <v>949.41277256100011</v>
      </c>
      <c r="AO26" s="106">
        <f t="shared" si="17"/>
        <v>1692.149381251</v>
      </c>
      <c r="AP26" s="106">
        <f t="shared" si="17"/>
        <v>624.362384615</v>
      </c>
      <c r="AQ26" s="106">
        <f t="shared" si="17"/>
        <v>954.59590612500006</v>
      </c>
      <c r="AR26" s="106">
        <f t="shared" si="17"/>
        <v>422.55063018400006</v>
      </c>
      <c r="AS26" s="106">
        <f>SUM(AS27:AS28)</f>
        <v>743.18639929999995</v>
      </c>
      <c r="AT26" s="106">
        <f t="shared" ref="AT26:BD26" si="18">SUM(AT27:AT28)</f>
        <v>1269.3656513999997</v>
      </c>
      <c r="AU26" s="106">
        <f t="shared" si="18"/>
        <v>1923.4793481000002</v>
      </c>
      <c r="AV26" s="106">
        <f t="shared" si="18"/>
        <v>442.12381879999998</v>
      </c>
      <c r="AW26" s="106">
        <f t="shared" si="18"/>
        <v>1154.5459675</v>
      </c>
      <c r="AX26" s="106">
        <f t="shared" si="18"/>
        <v>219.03974719999999</v>
      </c>
      <c r="AY26" s="106">
        <f t="shared" si="18"/>
        <v>722.88549609999995</v>
      </c>
      <c r="AZ26" s="106">
        <f t="shared" si="18"/>
        <v>557.72314689999996</v>
      </c>
      <c r="BA26" s="106">
        <f t="shared" si="18"/>
        <v>810.05141079999999</v>
      </c>
      <c r="BB26" s="106">
        <f t="shared" si="18"/>
        <v>538.46872830000007</v>
      </c>
      <c r="BC26" s="106">
        <f t="shared" si="18"/>
        <v>569.00434649999988</v>
      </c>
      <c r="BD26" s="106">
        <f t="shared" si="18"/>
        <v>807.80692750000003</v>
      </c>
      <c r="BE26" s="117">
        <v>527.58434299999999</v>
      </c>
      <c r="BF26" s="117">
        <v>404.65646859999998</v>
      </c>
      <c r="BG26" s="117">
        <v>513.00964690000001</v>
      </c>
      <c r="BH26" s="117">
        <v>826.73422380000011</v>
      </c>
      <c r="BI26" s="117">
        <v>604.77819889999989</v>
      </c>
      <c r="BJ26" s="117">
        <v>1315.6488414999999</v>
      </c>
      <c r="BK26" s="117">
        <v>550.56997239999998</v>
      </c>
      <c r="BL26" s="117">
        <v>1156.7995471999998</v>
      </c>
      <c r="BM26" s="117">
        <v>833.79184639999994</v>
      </c>
      <c r="BN26" s="117">
        <v>518.6133413</v>
      </c>
      <c r="BO26" s="117">
        <v>1152.8327812000002</v>
      </c>
      <c r="BP26" s="117">
        <v>900.14202840000007</v>
      </c>
    </row>
    <row r="27" spans="1:68" ht="18.75" customHeight="1" x14ac:dyDescent="0.3">
      <c r="B27" s="151" t="s">
        <v>245</v>
      </c>
      <c r="C27" s="117">
        <v>9929.8841589679996</v>
      </c>
      <c r="D27" s="117">
        <v>4837.7305143999993</v>
      </c>
      <c r="E27" s="117">
        <f t="shared" si="2"/>
        <v>8161.6494394150013</v>
      </c>
      <c r="F27" s="117">
        <f t="shared" si="3"/>
        <v>6782.733658099999</v>
      </c>
      <c r="G27" s="117">
        <f t="shared" si="0"/>
        <v>4378.6703550000002</v>
      </c>
      <c r="H27" s="243"/>
      <c r="I27" s="117">
        <v>1202.4971218810001</v>
      </c>
      <c r="J27" s="117">
        <v>281.935263964</v>
      </c>
      <c r="K27" s="117">
        <v>289.05822000000006</v>
      </c>
      <c r="L27" s="117">
        <v>442.139475844</v>
      </c>
      <c r="M27" s="117">
        <v>811.56589881899993</v>
      </c>
      <c r="N27" s="117">
        <v>281.89371302299992</v>
      </c>
      <c r="O27" s="117">
        <v>2871.5872381879994</v>
      </c>
      <c r="P27" s="117">
        <v>487.19793886900004</v>
      </c>
      <c r="Q27" s="117">
        <v>296.39493621700007</v>
      </c>
      <c r="R27" s="117">
        <v>2326.6925699999997</v>
      </c>
      <c r="S27" s="117">
        <v>293.08045546599999</v>
      </c>
      <c r="T27" s="117">
        <v>345.84132669699994</v>
      </c>
      <c r="U27" s="106">
        <v>345.84132669699994</v>
      </c>
      <c r="V27" s="106">
        <v>287.00257599999992</v>
      </c>
      <c r="W27" s="106">
        <v>216.72064200000003</v>
      </c>
      <c r="X27" s="106">
        <v>144.82786000000002</v>
      </c>
      <c r="Y27" s="106">
        <v>520.40925560000005</v>
      </c>
      <c r="Z27" s="106">
        <v>457.40288219999996</v>
      </c>
      <c r="AA27" s="106">
        <v>117.84536999999997</v>
      </c>
      <c r="AB27" s="106">
        <v>711.14486619999991</v>
      </c>
      <c r="AC27" s="106">
        <v>372.59933380000001</v>
      </c>
      <c r="AD27" s="106">
        <v>404.23309039999998</v>
      </c>
      <c r="AE27" s="106">
        <v>745.29854249999994</v>
      </c>
      <c r="AF27" s="106">
        <v>200.2718663</v>
      </c>
      <c r="AG27" s="106">
        <v>196.64767043699999</v>
      </c>
      <c r="AH27" s="106">
        <v>8.4740000000000002</v>
      </c>
      <c r="AI27" s="106">
        <v>116.14824461799999</v>
      </c>
      <c r="AJ27" s="106">
        <v>3404.7949487169999</v>
      </c>
      <c r="AK27" s="106">
        <v>75.636243445000019</v>
      </c>
      <c r="AL27" s="106">
        <v>1441.905844312</v>
      </c>
      <c r="AM27" s="106">
        <v>378.11604818500007</v>
      </c>
      <c r="AN27" s="106">
        <v>530.19071303100009</v>
      </c>
      <c r="AO27" s="106">
        <v>925.62464302500007</v>
      </c>
      <c r="AP27" s="106">
        <v>364.54987593199996</v>
      </c>
      <c r="AQ27" s="106">
        <v>553.71228836399996</v>
      </c>
      <c r="AR27" s="106">
        <v>165.848919349</v>
      </c>
      <c r="AS27" s="106">
        <v>543.2307667</v>
      </c>
      <c r="AT27" s="106">
        <v>1183.3501127999998</v>
      </c>
      <c r="AU27" s="106">
        <v>1829.8219472000001</v>
      </c>
      <c r="AV27" s="106">
        <v>437.94848880000001</v>
      </c>
      <c r="AW27" s="106">
        <v>869.67899799999986</v>
      </c>
      <c r="AX27" s="106">
        <v>43.217255899999998</v>
      </c>
      <c r="AY27" s="106">
        <v>384.35684900000007</v>
      </c>
      <c r="AZ27" s="106">
        <v>227.43633160000002</v>
      </c>
      <c r="BA27" s="106">
        <v>396.55798090000002</v>
      </c>
      <c r="BB27" s="106">
        <v>325.49823460000005</v>
      </c>
      <c r="BC27" s="106">
        <v>284.76494529999997</v>
      </c>
      <c r="BD27" s="106">
        <v>256.87174729999998</v>
      </c>
      <c r="BE27" s="117">
        <v>216.49599319999999</v>
      </c>
      <c r="BF27" s="117">
        <v>181.4657416</v>
      </c>
      <c r="BG27" s="117">
        <v>211.53555269999998</v>
      </c>
      <c r="BH27" s="117">
        <v>503.30390470000009</v>
      </c>
      <c r="BI27" s="117">
        <v>313.1655826999999</v>
      </c>
      <c r="BJ27" s="117">
        <v>471.67153619999993</v>
      </c>
      <c r="BK27" s="117">
        <v>322.99765440000004</v>
      </c>
      <c r="BL27" s="117">
        <v>533.23141890000011</v>
      </c>
      <c r="BM27" s="117">
        <v>574.99161189999995</v>
      </c>
      <c r="BN27" s="117">
        <v>172.21647560000002</v>
      </c>
      <c r="BO27" s="117">
        <v>453.51884960000007</v>
      </c>
      <c r="BP27" s="117">
        <v>424.07603349999994</v>
      </c>
    </row>
    <row r="28" spans="1:68" ht="18.75" customHeight="1" x14ac:dyDescent="0.3">
      <c r="B28" s="151" t="s">
        <v>246</v>
      </c>
      <c r="C28" s="117">
        <v>3024.0245004360004</v>
      </c>
      <c r="D28" s="117">
        <v>2086.5398883999997</v>
      </c>
      <c r="E28" s="117">
        <f t="shared" si="2"/>
        <v>3729.0118222690003</v>
      </c>
      <c r="F28" s="117">
        <f t="shared" si="3"/>
        <v>2974.9473303</v>
      </c>
      <c r="G28" s="117">
        <f t="shared" si="0"/>
        <v>4926.4908845999998</v>
      </c>
      <c r="H28" s="243"/>
      <c r="I28" s="117">
        <v>197.42475056500001</v>
      </c>
      <c r="J28" s="117">
        <v>103.56414311399999</v>
      </c>
      <c r="K28" s="117">
        <v>518.87258004799992</v>
      </c>
      <c r="L28" s="117">
        <v>199.82576640400003</v>
      </c>
      <c r="M28" s="117">
        <v>274.06425216700001</v>
      </c>
      <c r="N28" s="117">
        <v>303.89849765399998</v>
      </c>
      <c r="O28" s="117">
        <v>204.95461595699999</v>
      </c>
      <c r="P28" s="117">
        <v>221.01741982499999</v>
      </c>
      <c r="Q28" s="117">
        <v>129.67867999999999</v>
      </c>
      <c r="R28" s="117">
        <v>300.68964037799998</v>
      </c>
      <c r="S28" s="117">
        <v>422.27761099999998</v>
      </c>
      <c r="T28" s="117">
        <v>147.75654332400001</v>
      </c>
      <c r="U28" s="106">
        <v>147.75654332400001</v>
      </c>
      <c r="V28" s="106">
        <v>257.49143700000002</v>
      </c>
      <c r="W28" s="106">
        <v>162.8046392</v>
      </c>
      <c r="X28" s="106">
        <v>152.01208999999997</v>
      </c>
      <c r="Y28" s="106">
        <v>25.496640000000003</v>
      </c>
      <c r="Z28" s="106">
        <v>400.01453209999994</v>
      </c>
      <c r="AA28" s="106">
        <v>204.577147</v>
      </c>
      <c r="AB28" s="106">
        <v>157.77910170000001</v>
      </c>
      <c r="AC28" s="106">
        <v>211.57696989999999</v>
      </c>
      <c r="AD28" s="106">
        <v>177.4666478</v>
      </c>
      <c r="AE28" s="106">
        <v>83.66977270000001</v>
      </c>
      <c r="AF28" s="106">
        <v>27.717785899999996</v>
      </c>
      <c r="AG28" s="106">
        <v>122.18015000000001</v>
      </c>
      <c r="AH28" s="106">
        <v>0.23</v>
      </c>
      <c r="AI28" s="106">
        <v>117.26423000000001</v>
      </c>
      <c r="AJ28" s="106">
        <v>580.90282715000012</v>
      </c>
      <c r="AK28" s="106">
        <v>60.191030000000005</v>
      </c>
      <c r="AL28" s="106">
        <v>494.08188179399997</v>
      </c>
      <c r="AM28" s="106">
        <v>251.01706829000005</v>
      </c>
      <c r="AN28" s="106">
        <v>419.22205953000002</v>
      </c>
      <c r="AO28" s="106">
        <v>766.52473822599995</v>
      </c>
      <c r="AP28" s="106">
        <v>259.81250868300003</v>
      </c>
      <c r="AQ28" s="106">
        <v>400.88361776100004</v>
      </c>
      <c r="AR28" s="106">
        <v>256.70171083500003</v>
      </c>
      <c r="AS28" s="106">
        <v>199.9556326</v>
      </c>
      <c r="AT28" s="106">
        <v>86.015538599999999</v>
      </c>
      <c r="AU28" s="106">
        <v>93.657400899999999</v>
      </c>
      <c r="AV28" s="106">
        <v>4.1753299999999998</v>
      </c>
      <c r="AW28" s="106">
        <v>284.86696950000004</v>
      </c>
      <c r="AX28" s="106">
        <v>175.8224913</v>
      </c>
      <c r="AY28" s="106">
        <v>338.52864709999994</v>
      </c>
      <c r="AZ28" s="106">
        <v>330.28681529999994</v>
      </c>
      <c r="BA28" s="106">
        <v>413.49342989999997</v>
      </c>
      <c r="BB28" s="106">
        <v>212.97049370000002</v>
      </c>
      <c r="BC28" s="106">
        <v>284.23940119999997</v>
      </c>
      <c r="BD28" s="106">
        <v>550.9351802000001</v>
      </c>
      <c r="BE28" s="117">
        <v>311.0883498</v>
      </c>
      <c r="BF28" s="117">
        <v>223.19072699999998</v>
      </c>
      <c r="BG28" s="117">
        <v>301.47409419999997</v>
      </c>
      <c r="BH28" s="117">
        <v>323.43031910000002</v>
      </c>
      <c r="BI28" s="117">
        <v>291.61261619999999</v>
      </c>
      <c r="BJ28" s="117">
        <v>843.97730530000001</v>
      </c>
      <c r="BK28" s="117">
        <v>227.57231799999997</v>
      </c>
      <c r="BL28" s="117">
        <v>623.56812829999978</v>
      </c>
      <c r="BM28" s="117">
        <v>258.80023449999999</v>
      </c>
      <c r="BN28" s="117">
        <v>346.39686569999998</v>
      </c>
      <c r="BO28" s="117">
        <v>699.31393160000005</v>
      </c>
      <c r="BP28" s="117">
        <v>476.06599490000008</v>
      </c>
    </row>
    <row r="29" spans="1:68" ht="18.75" customHeight="1" x14ac:dyDescent="0.3">
      <c r="B29" s="151" t="s">
        <v>247</v>
      </c>
      <c r="C29" s="117">
        <v>4430.1121577879985</v>
      </c>
      <c r="D29" s="117">
        <v>2762.6954452999998</v>
      </c>
      <c r="E29" s="117">
        <f t="shared" si="2"/>
        <v>11513.232174652005</v>
      </c>
      <c r="F29" s="117">
        <f t="shared" si="3"/>
        <v>4125.2751189000001</v>
      </c>
      <c r="G29" s="117">
        <f t="shared" si="0"/>
        <v>3322.3500591000002</v>
      </c>
      <c r="H29" s="243"/>
      <c r="I29" s="117">
        <v>216.45331411199996</v>
      </c>
      <c r="J29" s="117">
        <v>105.38448312699992</v>
      </c>
      <c r="K29" s="117">
        <v>246.35815166800006</v>
      </c>
      <c r="L29" s="117">
        <v>222.86126285900019</v>
      </c>
      <c r="M29" s="117">
        <v>254.55943235999987</v>
      </c>
      <c r="N29" s="117">
        <v>77.066254839999971</v>
      </c>
      <c r="O29" s="117">
        <v>175.287972059</v>
      </c>
      <c r="P29" s="117">
        <v>306.49116704199974</v>
      </c>
      <c r="Q29" s="117">
        <v>86.504301927000014</v>
      </c>
      <c r="R29" s="117">
        <v>2394.7790761049996</v>
      </c>
      <c r="S29" s="117">
        <v>115.13474457500003</v>
      </c>
      <c r="T29" s="117">
        <v>229.231997114</v>
      </c>
      <c r="U29" s="106">
        <v>229.231997114</v>
      </c>
      <c r="V29" s="106">
        <v>46.783215900000002</v>
      </c>
      <c r="W29" s="106">
        <v>197.68848919999996</v>
      </c>
      <c r="X29" s="106">
        <v>249.82954520000004</v>
      </c>
      <c r="Y29" s="106">
        <v>191.40658869999999</v>
      </c>
      <c r="Z29" s="106">
        <v>298.44224259999993</v>
      </c>
      <c r="AA29" s="106">
        <v>316.02349839999999</v>
      </c>
      <c r="AB29" s="106">
        <v>388.36754190000016</v>
      </c>
      <c r="AC29" s="106">
        <v>207.63345980000005</v>
      </c>
      <c r="AD29" s="106">
        <v>270.04364119999991</v>
      </c>
      <c r="AE29" s="106">
        <v>235.20583739999998</v>
      </c>
      <c r="AF29" s="106">
        <v>210.00243350000002</v>
      </c>
      <c r="AG29" s="106">
        <v>333.37667399999998</v>
      </c>
      <c r="AH29" s="106">
        <v>231.62054670000003</v>
      </c>
      <c r="AI29" s="106">
        <v>125.32579493499999</v>
      </c>
      <c r="AJ29" s="106">
        <v>315.12586221999987</v>
      </c>
      <c r="AK29" s="106">
        <v>176.53518192900003</v>
      </c>
      <c r="AL29" s="106">
        <v>8656.5981255500064</v>
      </c>
      <c r="AM29" s="106">
        <v>281.55199125799999</v>
      </c>
      <c r="AN29" s="106">
        <v>158.71116272300003</v>
      </c>
      <c r="AO29" s="106">
        <v>273.68867588099999</v>
      </c>
      <c r="AP29" s="106">
        <v>322.33939468199998</v>
      </c>
      <c r="AQ29" s="106">
        <v>373.30998455700012</v>
      </c>
      <c r="AR29" s="106">
        <v>265.048780217</v>
      </c>
      <c r="AS29" s="106">
        <v>486.30465059999989</v>
      </c>
      <c r="AT29" s="106">
        <v>412.99049070000007</v>
      </c>
      <c r="AU29" s="106">
        <v>233.28149279999985</v>
      </c>
      <c r="AV29" s="106">
        <v>353.65784000000008</v>
      </c>
      <c r="AW29" s="106">
        <v>323.94178900000009</v>
      </c>
      <c r="AX29" s="106">
        <v>463.34735589999872</v>
      </c>
      <c r="AY29" s="106">
        <v>578.05582860000072</v>
      </c>
      <c r="AZ29" s="106">
        <v>323.36597490000008</v>
      </c>
      <c r="BA29" s="106">
        <v>67.254509700000028</v>
      </c>
      <c r="BB29" s="106">
        <v>175.11085700000001</v>
      </c>
      <c r="BC29" s="106">
        <v>320.14170519999999</v>
      </c>
      <c r="BD29" s="106">
        <v>387.82262450000047</v>
      </c>
      <c r="BE29" s="117">
        <v>143.63372980000003</v>
      </c>
      <c r="BF29" s="117">
        <v>375.8373223000001</v>
      </c>
      <c r="BG29" s="117">
        <v>290.64339290000004</v>
      </c>
      <c r="BH29" s="117">
        <v>308.74272660000014</v>
      </c>
      <c r="BI29" s="117">
        <v>299.80298079999994</v>
      </c>
      <c r="BJ29" s="117">
        <v>649.68384480000009</v>
      </c>
      <c r="BK29" s="117">
        <v>192.1781494</v>
      </c>
      <c r="BL29" s="117">
        <v>410.71787879999988</v>
      </c>
      <c r="BM29" s="117">
        <v>96.079234900000003</v>
      </c>
      <c r="BN29" s="117">
        <v>183.11373489999994</v>
      </c>
      <c r="BO29" s="117">
        <v>157.11685509999995</v>
      </c>
      <c r="BP29" s="117">
        <v>214.80020880000001</v>
      </c>
    </row>
    <row r="30" spans="1:68" s="136" customFormat="1" ht="18.75" customHeight="1" x14ac:dyDescent="0.3">
      <c r="A30" s="136" t="s">
        <v>248</v>
      </c>
      <c r="B30" s="154" t="s">
        <v>249</v>
      </c>
      <c r="C30" s="156">
        <v>21246.849442914994</v>
      </c>
      <c r="D30" s="156">
        <v>20690.973953599998</v>
      </c>
      <c r="E30" s="156">
        <f t="shared" si="2"/>
        <v>19465.170735773001</v>
      </c>
      <c r="F30" s="156">
        <f t="shared" si="3"/>
        <v>24320.010176000003</v>
      </c>
      <c r="G30" s="156">
        <f t="shared" si="0"/>
        <v>35033.497122199995</v>
      </c>
      <c r="H30" s="243"/>
      <c r="I30" s="156">
        <v>1371.9074367329995</v>
      </c>
      <c r="J30" s="156">
        <v>1695.0651903640016</v>
      </c>
      <c r="K30" s="156">
        <v>1558.5819785509991</v>
      </c>
      <c r="L30" s="156">
        <v>1684.5213512290011</v>
      </c>
      <c r="M30" s="156">
        <v>1474.3121017120002</v>
      </c>
      <c r="N30" s="156">
        <v>2162.5573132679992</v>
      </c>
      <c r="O30" s="156">
        <v>2063.9734118470005</v>
      </c>
      <c r="P30" s="156">
        <v>1952.2864532919994</v>
      </c>
      <c r="Q30" s="156">
        <v>1203.8858383690001</v>
      </c>
      <c r="R30" s="156">
        <v>2433.4022454210008</v>
      </c>
      <c r="S30" s="156">
        <v>1911.1386610159932</v>
      </c>
      <c r="T30" s="156">
        <v>1735.2174611129999</v>
      </c>
      <c r="U30" s="142">
        <v>1735.2174611129999</v>
      </c>
      <c r="V30" s="142">
        <f t="shared" ref="V30:AF30" si="19">V31+V32+V33</f>
        <v>1605.9356714999997</v>
      </c>
      <c r="W30" s="142">
        <f t="shared" si="19"/>
        <v>2175.0210280000001</v>
      </c>
      <c r="X30" s="142">
        <f t="shared" si="19"/>
        <v>1512.5927374000003</v>
      </c>
      <c r="Y30" s="142">
        <f t="shared" si="19"/>
        <v>2995.8343540999995</v>
      </c>
      <c r="Z30" s="142">
        <f t="shared" si="19"/>
        <v>1930.9685897999989</v>
      </c>
      <c r="AA30" s="142">
        <f t="shared" si="19"/>
        <v>1964.8349590999994</v>
      </c>
      <c r="AB30" s="142">
        <f t="shared" si="19"/>
        <v>2035.514654599998</v>
      </c>
      <c r="AC30" s="142">
        <f t="shared" si="19"/>
        <v>1479.0555443000003</v>
      </c>
      <c r="AD30" s="142">
        <f t="shared" si="19"/>
        <v>1435.6971110000002</v>
      </c>
      <c r="AE30" s="142">
        <f t="shared" si="19"/>
        <v>1607.9969448000002</v>
      </c>
      <c r="AF30" s="142">
        <f t="shared" si="19"/>
        <v>543.71777650000001</v>
      </c>
      <c r="AG30" s="142">
        <f>AG31+AG32+AG33</f>
        <v>1252.2761562440003</v>
      </c>
      <c r="AH30" s="142">
        <f t="shared" ref="AH30:BD30" si="20">AH31+AH32+AH33</f>
        <v>296.50304642799995</v>
      </c>
      <c r="AI30" s="142">
        <f t="shared" si="20"/>
        <v>1418.1821541089994</v>
      </c>
      <c r="AJ30" s="142">
        <f t="shared" si="20"/>
        <v>1960.5450803590006</v>
      </c>
      <c r="AK30" s="142">
        <f t="shared" si="20"/>
        <v>317.20379571599995</v>
      </c>
      <c r="AL30" s="142">
        <f t="shared" si="20"/>
        <v>4791.857958528999</v>
      </c>
      <c r="AM30" s="142">
        <f t="shared" si="20"/>
        <v>2373.5614287480003</v>
      </c>
      <c r="AN30" s="142">
        <f t="shared" si="20"/>
        <v>1970.0290561390007</v>
      </c>
      <c r="AO30" s="142">
        <f t="shared" si="20"/>
        <v>905.06036338099989</v>
      </c>
      <c r="AP30" s="142">
        <f t="shared" si="20"/>
        <v>1642.0493493219994</v>
      </c>
      <c r="AQ30" s="142">
        <f t="shared" si="20"/>
        <v>1047.3257636609997</v>
      </c>
      <c r="AR30" s="142">
        <f t="shared" si="20"/>
        <v>1490.5765831369993</v>
      </c>
      <c r="AS30" s="142">
        <f t="shared" si="20"/>
        <v>2084.0109371999997</v>
      </c>
      <c r="AT30" s="142">
        <f t="shared" si="20"/>
        <v>1082.0485273999998</v>
      </c>
      <c r="AU30" s="142">
        <f t="shared" si="20"/>
        <v>1634.8832443999991</v>
      </c>
      <c r="AV30" s="142">
        <f t="shared" si="20"/>
        <v>974.66933120000044</v>
      </c>
      <c r="AW30" s="142">
        <f t="shared" si="20"/>
        <v>2616.5159353999979</v>
      </c>
      <c r="AX30" s="142">
        <f t="shared" si="20"/>
        <v>1537.2024135000001</v>
      </c>
      <c r="AY30" s="142">
        <f t="shared" si="20"/>
        <v>3187.1894531000034</v>
      </c>
      <c r="AZ30" s="142">
        <f t="shared" si="20"/>
        <v>1705.4421720000005</v>
      </c>
      <c r="BA30" s="142">
        <f t="shared" si="20"/>
        <v>2376.7031606999999</v>
      </c>
      <c r="BB30" s="142">
        <f t="shared" si="20"/>
        <v>2668.5573128000005</v>
      </c>
      <c r="BC30" s="142">
        <f t="shared" si="20"/>
        <v>1847.8765695000025</v>
      </c>
      <c r="BD30" s="142">
        <f t="shared" si="20"/>
        <v>2604.9111187999997</v>
      </c>
      <c r="BE30" s="142">
        <v>1891.2390961000001</v>
      </c>
      <c r="BF30" s="142">
        <v>4836.8047116999978</v>
      </c>
      <c r="BG30" s="142">
        <v>1919.6141984000001</v>
      </c>
      <c r="BH30" s="142">
        <v>2831.0968577999997</v>
      </c>
      <c r="BI30" s="142">
        <v>4293.5909285000016</v>
      </c>
      <c r="BJ30" s="142">
        <v>3047.8328074999999</v>
      </c>
      <c r="BK30" s="142">
        <v>1909.2916771000002</v>
      </c>
      <c r="BL30" s="142">
        <v>5012.9797402000004</v>
      </c>
      <c r="BM30" s="142">
        <v>1357.7611837999989</v>
      </c>
      <c r="BN30" s="142">
        <v>2221.8292904</v>
      </c>
      <c r="BO30" s="142">
        <v>4053.3026725000009</v>
      </c>
      <c r="BP30" s="142">
        <v>1658.1539581999996</v>
      </c>
    </row>
    <row r="31" spans="1:68" ht="18.75" customHeight="1" x14ac:dyDescent="0.3">
      <c r="B31" s="139" t="s">
        <v>250</v>
      </c>
      <c r="C31" s="117">
        <v>2218.1062186950003</v>
      </c>
      <c r="D31" s="117">
        <v>3079.9294523999997</v>
      </c>
      <c r="E31" s="117">
        <f t="shared" si="2"/>
        <v>2551.0356017959994</v>
      </c>
      <c r="F31" s="117">
        <f t="shared" si="3"/>
        <v>3086.6757114999996</v>
      </c>
      <c r="G31" s="117">
        <f t="shared" si="0"/>
        <v>4356.3746252000001</v>
      </c>
      <c r="H31" s="243"/>
      <c r="I31" s="117">
        <v>109.48392517499995</v>
      </c>
      <c r="J31" s="117">
        <v>139.08238419000003</v>
      </c>
      <c r="K31" s="117">
        <v>208.63249197800002</v>
      </c>
      <c r="L31" s="117">
        <v>145.04881840199997</v>
      </c>
      <c r="M31" s="117">
        <v>132.42161470800005</v>
      </c>
      <c r="N31" s="117">
        <v>280.93151939799998</v>
      </c>
      <c r="O31" s="117">
        <v>219.64323764400004</v>
      </c>
      <c r="P31" s="117">
        <v>225.54282956400004</v>
      </c>
      <c r="Q31" s="117">
        <v>60.164131573999995</v>
      </c>
      <c r="R31" s="117">
        <v>234.36745981800001</v>
      </c>
      <c r="S31" s="117">
        <v>175.61677087299987</v>
      </c>
      <c r="T31" s="117">
        <v>287.17103537100024</v>
      </c>
      <c r="U31" s="106">
        <v>287.17103537100024</v>
      </c>
      <c r="V31" s="106">
        <v>244.35391529999998</v>
      </c>
      <c r="W31" s="106">
        <v>177.53508660000003</v>
      </c>
      <c r="X31" s="106">
        <v>228.61319530000003</v>
      </c>
      <c r="Y31" s="106">
        <v>1208.4451866999998</v>
      </c>
      <c r="Z31" s="106">
        <v>235.40508799999995</v>
      </c>
      <c r="AA31" s="106">
        <v>220.87876409999998</v>
      </c>
      <c r="AB31" s="106">
        <v>75.274391299999991</v>
      </c>
      <c r="AC31" s="106">
        <v>232.60621920000003</v>
      </c>
      <c r="AD31" s="106">
        <v>142.21865829999999</v>
      </c>
      <c r="AE31" s="106">
        <v>75.97371739999997</v>
      </c>
      <c r="AF31" s="106">
        <v>91.016230000000022</v>
      </c>
      <c r="AG31" s="106">
        <v>91.977272019999987</v>
      </c>
      <c r="AH31" s="106">
        <v>20.469404220000001</v>
      </c>
      <c r="AI31" s="106">
        <v>211.44692176699999</v>
      </c>
      <c r="AJ31" s="106">
        <v>265.63629037299995</v>
      </c>
      <c r="AK31" s="106">
        <v>40.789245971000014</v>
      </c>
      <c r="AL31" s="106">
        <v>626.04274457999986</v>
      </c>
      <c r="AM31" s="106">
        <v>360.1408908319998</v>
      </c>
      <c r="AN31" s="106">
        <v>247.06557765200003</v>
      </c>
      <c r="AO31" s="106">
        <v>147.61732454200001</v>
      </c>
      <c r="AP31" s="106">
        <v>184.40134496299993</v>
      </c>
      <c r="AQ31" s="106">
        <v>161.28645617200002</v>
      </c>
      <c r="AR31" s="106">
        <v>194.16212870399988</v>
      </c>
      <c r="AS31" s="106">
        <v>126.27789170000001</v>
      </c>
      <c r="AT31" s="106">
        <v>118.55622839999995</v>
      </c>
      <c r="AU31" s="106">
        <v>383.7652172</v>
      </c>
      <c r="AV31" s="106">
        <v>66.599119799999997</v>
      </c>
      <c r="AW31" s="106">
        <v>276.53560690000006</v>
      </c>
      <c r="AX31" s="106">
        <v>93.161467200000018</v>
      </c>
      <c r="AY31" s="106">
        <v>582.76743579999959</v>
      </c>
      <c r="AZ31" s="106">
        <v>135.77894480000006</v>
      </c>
      <c r="BA31" s="106">
        <v>139.35386790000001</v>
      </c>
      <c r="BB31" s="106">
        <v>468.77569589999979</v>
      </c>
      <c r="BC31" s="106">
        <v>188.2336144999999</v>
      </c>
      <c r="BD31" s="106">
        <v>506.87062139999972</v>
      </c>
      <c r="BE31" s="117">
        <v>159.49970479999996</v>
      </c>
      <c r="BF31" s="117">
        <v>504.21596679999988</v>
      </c>
      <c r="BG31" s="117">
        <v>127.78790120000001</v>
      </c>
      <c r="BH31" s="117">
        <v>369.50122759999999</v>
      </c>
      <c r="BI31" s="117">
        <v>627.27665349999995</v>
      </c>
      <c r="BJ31" s="117">
        <v>391.4664487999998</v>
      </c>
      <c r="BK31" s="117">
        <v>170.03268269999998</v>
      </c>
      <c r="BL31" s="117">
        <v>695.39131090000001</v>
      </c>
      <c r="BM31" s="117">
        <v>173.41976519999994</v>
      </c>
      <c r="BN31" s="117">
        <v>215.30997090000008</v>
      </c>
      <c r="BO31" s="117">
        <v>498.67799250000036</v>
      </c>
      <c r="BP31" s="117">
        <v>423.79500030000014</v>
      </c>
    </row>
    <row r="32" spans="1:68" ht="18.75" customHeight="1" x14ac:dyDescent="0.3">
      <c r="B32" s="151" t="s">
        <v>251</v>
      </c>
      <c r="C32" s="117">
        <v>5433.9851931919984</v>
      </c>
      <c r="D32" s="117">
        <v>4871.6650887999995</v>
      </c>
      <c r="E32" s="117">
        <f t="shared" si="2"/>
        <v>6319.4257773409981</v>
      </c>
      <c r="F32" s="117">
        <f t="shared" si="3"/>
        <v>5663.3389704000001</v>
      </c>
      <c r="G32" s="117">
        <f t="shared" si="0"/>
        <v>10171.316984099996</v>
      </c>
      <c r="H32" s="243"/>
      <c r="I32" s="117">
        <v>534.15200751599934</v>
      </c>
      <c r="J32" s="117">
        <v>263.74162519399999</v>
      </c>
      <c r="K32" s="117">
        <v>434.25730383999968</v>
      </c>
      <c r="L32" s="117">
        <v>306.07975347500025</v>
      </c>
      <c r="M32" s="117">
        <v>472.58228924999992</v>
      </c>
      <c r="N32" s="117">
        <v>328.37369668399953</v>
      </c>
      <c r="O32" s="117">
        <v>592.35500409899964</v>
      </c>
      <c r="P32" s="117">
        <v>666.5363562829998</v>
      </c>
      <c r="Q32" s="117">
        <v>285.22399412199991</v>
      </c>
      <c r="R32" s="117">
        <v>429.1075641110001</v>
      </c>
      <c r="S32" s="117">
        <v>546.18041325599904</v>
      </c>
      <c r="T32" s="117">
        <v>575.39518536200046</v>
      </c>
      <c r="U32" s="106">
        <v>575.39518536200046</v>
      </c>
      <c r="V32" s="106">
        <v>378.40287620000021</v>
      </c>
      <c r="W32" s="106">
        <v>544.62265379999963</v>
      </c>
      <c r="X32" s="106">
        <v>351.05470309999987</v>
      </c>
      <c r="Y32" s="106">
        <v>589.08991160000028</v>
      </c>
      <c r="Z32" s="106">
        <v>506.27435539999993</v>
      </c>
      <c r="AA32" s="106">
        <v>523.01801390000026</v>
      </c>
      <c r="AB32" s="106">
        <v>416.58131600000002</v>
      </c>
      <c r="AC32" s="106">
        <v>205.66009790000001</v>
      </c>
      <c r="AD32" s="106">
        <v>411.87450959999995</v>
      </c>
      <c r="AE32" s="106">
        <v>541.60911539999995</v>
      </c>
      <c r="AF32" s="106">
        <v>195.59305239999995</v>
      </c>
      <c r="AG32" s="106">
        <v>357.9018998520001</v>
      </c>
      <c r="AH32" s="106">
        <v>40.876125708000011</v>
      </c>
      <c r="AI32" s="106">
        <v>603.45509943500008</v>
      </c>
      <c r="AJ32" s="106">
        <v>609.54153628500001</v>
      </c>
      <c r="AK32" s="106">
        <v>106.00123888700001</v>
      </c>
      <c r="AL32" s="106">
        <v>1896.5596562189994</v>
      </c>
      <c r="AM32" s="106">
        <v>723.33431622199987</v>
      </c>
      <c r="AN32" s="106">
        <v>247.306164559</v>
      </c>
      <c r="AO32" s="106">
        <v>368.27899592199992</v>
      </c>
      <c r="AP32" s="106">
        <v>415.87038610900004</v>
      </c>
      <c r="AQ32" s="106">
        <v>368.08222734999987</v>
      </c>
      <c r="AR32" s="106">
        <v>582.21813079299977</v>
      </c>
      <c r="AS32" s="106">
        <v>348.56222250000008</v>
      </c>
      <c r="AT32" s="106">
        <v>316.92859529999998</v>
      </c>
      <c r="AU32" s="106">
        <v>179.94997439999995</v>
      </c>
      <c r="AV32" s="106">
        <v>193.50566160000002</v>
      </c>
      <c r="AW32" s="106">
        <v>863.67065489999891</v>
      </c>
      <c r="AX32" s="106">
        <v>471.41223189999977</v>
      </c>
      <c r="AY32" s="106">
        <v>569.31444680000016</v>
      </c>
      <c r="AZ32" s="106">
        <v>547.94432040000004</v>
      </c>
      <c r="BA32" s="106">
        <v>506.87813130000012</v>
      </c>
      <c r="BB32" s="106">
        <v>509.64702559999984</v>
      </c>
      <c r="BC32" s="106">
        <v>418.73787549999963</v>
      </c>
      <c r="BD32" s="106">
        <v>736.78783020000128</v>
      </c>
      <c r="BE32" s="117">
        <v>250.18541899999994</v>
      </c>
      <c r="BF32" s="117">
        <v>1094.8689229999986</v>
      </c>
      <c r="BG32" s="117">
        <v>426.33758119999987</v>
      </c>
      <c r="BH32" s="117">
        <v>661.57803150000018</v>
      </c>
      <c r="BI32" s="117">
        <v>1148.3947668999997</v>
      </c>
      <c r="BJ32" s="117">
        <v>1474.1152417999995</v>
      </c>
      <c r="BK32" s="117">
        <v>496.3341650000001</v>
      </c>
      <c r="BL32" s="117">
        <v>1275.4908297999996</v>
      </c>
      <c r="BM32" s="117">
        <v>486.65366499999948</v>
      </c>
      <c r="BN32" s="117">
        <v>588.93906670000047</v>
      </c>
      <c r="BO32" s="117">
        <v>1691.7625011</v>
      </c>
      <c r="BP32" s="117">
        <v>576.65679309999973</v>
      </c>
    </row>
    <row r="33" spans="1:68" ht="18.75" customHeight="1" x14ac:dyDescent="0.3">
      <c r="B33" s="151" t="s">
        <v>252</v>
      </c>
      <c r="C33" s="117">
        <v>13594.758031027997</v>
      </c>
      <c r="D33" s="117">
        <v>12739.379412399998</v>
      </c>
      <c r="E33" s="117">
        <f t="shared" si="2"/>
        <v>10594.709356636</v>
      </c>
      <c r="F33" s="117">
        <f t="shared" si="3"/>
        <v>15569.995494100003</v>
      </c>
      <c r="G33" s="117">
        <f t="shared" si="0"/>
        <v>20505.805512900002</v>
      </c>
      <c r="H33" s="243"/>
      <c r="I33" s="117">
        <v>728.27150404200006</v>
      </c>
      <c r="J33" s="117">
        <v>1292.2411809800017</v>
      </c>
      <c r="K33" s="117">
        <v>915.69218273299941</v>
      </c>
      <c r="L33" s="117">
        <v>1233.3927793520008</v>
      </c>
      <c r="M33" s="117">
        <v>869.30819775400039</v>
      </c>
      <c r="N33" s="117">
        <v>1553.2520971859999</v>
      </c>
      <c r="O33" s="117">
        <v>1251.9751701040011</v>
      </c>
      <c r="P33" s="117">
        <v>1060.2072674449996</v>
      </c>
      <c r="Q33" s="117">
        <v>858.49771267300014</v>
      </c>
      <c r="R33" s="117">
        <v>1769.9272214920009</v>
      </c>
      <c r="S33" s="117">
        <v>1189.3414768869943</v>
      </c>
      <c r="T33" s="117">
        <v>872.65124037999931</v>
      </c>
      <c r="U33" s="106">
        <v>872.65124037999931</v>
      </c>
      <c r="V33" s="106">
        <v>983.17887999999948</v>
      </c>
      <c r="W33" s="106">
        <v>1452.8632876000004</v>
      </c>
      <c r="X33" s="106">
        <v>932.92483900000047</v>
      </c>
      <c r="Y33" s="106">
        <v>1198.2992557999992</v>
      </c>
      <c r="Z33" s="106">
        <v>1189.289146399999</v>
      </c>
      <c r="AA33" s="106">
        <v>1220.9381810999992</v>
      </c>
      <c r="AB33" s="106">
        <v>1543.6589472999981</v>
      </c>
      <c r="AC33" s="106">
        <v>1040.7892272000001</v>
      </c>
      <c r="AD33" s="106">
        <v>881.60394310000027</v>
      </c>
      <c r="AE33" s="106">
        <v>990.41411200000039</v>
      </c>
      <c r="AF33" s="106">
        <v>257.10849410000003</v>
      </c>
      <c r="AG33" s="106">
        <v>802.39698437200025</v>
      </c>
      <c r="AH33" s="106">
        <v>235.15751649999993</v>
      </c>
      <c r="AI33" s="106">
        <v>603.28013290699948</v>
      </c>
      <c r="AJ33" s="106">
        <v>1085.3672537010007</v>
      </c>
      <c r="AK33" s="106">
        <v>170.41331085799996</v>
      </c>
      <c r="AL33" s="106">
        <v>2269.2555577300004</v>
      </c>
      <c r="AM33" s="106">
        <v>1290.0862216940004</v>
      </c>
      <c r="AN33" s="106">
        <v>1475.6573139280006</v>
      </c>
      <c r="AO33" s="106">
        <v>389.1640429169999</v>
      </c>
      <c r="AP33" s="106">
        <v>1041.7776182499995</v>
      </c>
      <c r="AQ33" s="106">
        <v>517.9570801389998</v>
      </c>
      <c r="AR33" s="106">
        <v>714.1963236399996</v>
      </c>
      <c r="AS33" s="106">
        <v>1609.1708229999995</v>
      </c>
      <c r="AT33" s="106">
        <v>646.56370369999991</v>
      </c>
      <c r="AU33" s="106">
        <v>1071.1680527999993</v>
      </c>
      <c r="AV33" s="106">
        <v>714.56454980000035</v>
      </c>
      <c r="AW33" s="106">
        <v>1476.3096735999986</v>
      </c>
      <c r="AX33" s="106">
        <v>972.62871440000026</v>
      </c>
      <c r="AY33" s="106">
        <v>2035.1075705000039</v>
      </c>
      <c r="AZ33" s="106">
        <v>1021.7189068000004</v>
      </c>
      <c r="BA33" s="106">
        <v>1730.4711614999997</v>
      </c>
      <c r="BB33" s="106">
        <v>1690.1345913000007</v>
      </c>
      <c r="BC33" s="106">
        <v>1240.905079500003</v>
      </c>
      <c r="BD33" s="106">
        <v>1361.2526671999985</v>
      </c>
      <c r="BE33" s="117">
        <v>1481.5539723000002</v>
      </c>
      <c r="BF33" s="117">
        <v>3237.7198218999993</v>
      </c>
      <c r="BG33" s="117">
        <v>1365.4887160000003</v>
      </c>
      <c r="BH33" s="117">
        <v>1800.0175986999996</v>
      </c>
      <c r="BI33" s="117">
        <v>2517.9195081000016</v>
      </c>
      <c r="BJ33" s="117">
        <v>1182.2511169000004</v>
      </c>
      <c r="BK33" s="117">
        <v>1242.9248294000001</v>
      </c>
      <c r="BL33" s="117">
        <v>3042.0975995000013</v>
      </c>
      <c r="BM33" s="117">
        <v>697.68775359999961</v>
      </c>
      <c r="BN33" s="117">
        <v>1417.5802527999992</v>
      </c>
      <c r="BO33" s="117">
        <v>1862.8621789000003</v>
      </c>
      <c r="BP33" s="117">
        <v>657.70216479999988</v>
      </c>
    </row>
    <row r="34" spans="1:68" s="136" customFormat="1" ht="18.75" customHeight="1" x14ac:dyDescent="0.3">
      <c r="A34" s="136" t="s">
        <v>253</v>
      </c>
      <c r="B34" s="154" t="s">
        <v>254</v>
      </c>
      <c r="C34" s="156">
        <v>4.4436300000000006</v>
      </c>
      <c r="D34" s="156">
        <v>146.3805667</v>
      </c>
      <c r="E34" s="156">
        <f t="shared" si="2"/>
        <v>342.80244917200008</v>
      </c>
      <c r="F34" s="156">
        <f t="shared" si="3"/>
        <v>997.84960430000001</v>
      </c>
      <c r="G34" s="156">
        <f t="shared" si="0"/>
        <v>710.91360020000002</v>
      </c>
      <c r="H34" s="243"/>
      <c r="I34" s="156">
        <v>0</v>
      </c>
      <c r="J34" s="156">
        <v>0</v>
      </c>
      <c r="K34" s="156">
        <v>0</v>
      </c>
      <c r="L34" s="156">
        <v>0</v>
      </c>
      <c r="M34" s="156">
        <v>0</v>
      </c>
      <c r="N34" s="156">
        <v>0</v>
      </c>
      <c r="O34" s="156">
        <v>0</v>
      </c>
      <c r="P34" s="156">
        <v>1.5719400000000001</v>
      </c>
      <c r="Q34" s="156">
        <v>2.8716900000000001</v>
      </c>
      <c r="R34" s="156">
        <v>0</v>
      </c>
      <c r="S34" s="156">
        <v>0</v>
      </c>
      <c r="T34" s="156">
        <v>0</v>
      </c>
      <c r="U34" s="156">
        <v>0</v>
      </c>
      <c r="V34" s="106">
        <v>7.3541854999999998</v>
      </c>
      <c r="W34" s="106">
        <v>1.9670000000000001</v>
      </c>
      <c r="X34" s="106">
        <v>7.6970000000000001</v>
      </c>
      <c r="Y34" s="106">
        <v>0</v>
      </c>
      <c r="Z34" s="106">
        <v>13.943</v>
      </c>
      <c r="AA34" s="106">
        <v>35.311419999999998</v>
      </c>
      <c r="AB34" s="106">
        <v>15.256071199999999</v>
      </c>
      <c r="AC34" s="106">
        <v>1.0050699999999999</v>
      </c>
      <c r="AD34" s="106">
        <v>26.873429999999999</v>
      </c>
      <c r="AE34" s="106">
        <v>19.815550000000002</v>
      </c>
      <c r="AF34" s="106">
        <v>16.3826</v>
      </c>
      <c r="AG34" s="106">
        <v>19.091999999999999</v>
      </c>
      <c r="AH34" s="106"/>
      <c r="AI34" s="106">
        <v>15.757</v>
      </c>
      <c r="AJ34" s="106">
        <v>11.52909</v>
      </c>
      <c r="AK34" s="106">
        <v>2.746</v>
      </c>
      <c r="AL34" s="106">
        <v>51.841999000000001</v>
      </c>
      <c r="AM34" s="106">
        <v>70.619561000000004</v>
      </c>
      <c r="AN34" s="106">
        <v>89.727465179999996</v>
      </c>
      <c r="AO34" s="106">
        <v>3.6265469999999999E-3</v>
      </c>
      <c r="AP34" s="106">
        <v>59.315170000000002</v>
      </c>
      <c r="AQ34" s="106">
        <v>9.0906000000000015E-2</v>
      </c>
      <c r="AR34" s="106">
        <v>22.079631445</v>
      </c>
      <c r="AS34" s="106">
        <v>4.8380877</v>
      </c>
      <c r="AT34" s="106">
        <v>40.752370499999991</v>
      </c>
      <c r="AU34" s="106">
        <v>495.17002000000002</v>
      </c>
      <c r="AV34" s="106">
        <v>3.0000000000000001E-3</v>
      </c>
      <c r="AW34" s="106">
        <v>30.370253700000003</v>
      </c>
      <c r="AX34" s="106">
        <v>10.5853</v>
      </c>
      <c r="AY34" s="106">
        <v>269.3779978</v>
      </c>
      <c r="AZ34" s="106">
        <v>24.6768459</v>
      </c>
      <c r="BA34" s="106">
        <v>0.77575140000000009</v>
      </c>
      <c r="BB34" s="106">
        <v>51.475999999999999</v>
      </c>
      <c r="BC34" s="106">
        <v>1E-3</v>
      </c>
      <c r="BD34" s="106">
        <v>69.822977300000005</v>
      </c>
      <c r="BE34" s="156">
        <v>135.44344900000002</v>
      </c>
      <c r="BF34" s="156">
        <v>40.500489499999993</v>
      </c>
      <c r="BG34" s="156">
        <v>45.592775899999999</v>
      </c>
      <c r="BH34" s="156">
        <v>24.844239999999999</v>
      </c>
      <c r="BI34" s="156">
        <v>89.237049400000004</v>
      </c>
      <c r="BJ34" s="156">
        <v>117.5889573</v>
      </c>
      <c r="BK34" s="156">
        <v>1.35</v>
      </c>
      <c r="BL34" s="156">
        <v>30.575849400000003</v>
      </c>
      <c r="BM34" s="156">
        <v>50.234359499999997</v>
      </c>
      <c r="BN34" s="156">
        <v>55.630378199999996</v>
      </c>
      <c r="BO34" s="156">
        <v>90.678467499999996</v>
      </c>
      <c r="BP34" s="156">
        <v>29.237584500000004</v>
      </c>
    </row>
    <row r="35" spans="1:68" s="136" customFormat="1" ht="18.75" customHeight="1" x14ac:dyDescent="0.3">
      <c r="B35" s="136" t="s">
        <v>255</v>
      </c>
      <c r="C35" s="156">
        <v>171027.79755268799</v>
      </c>
      <c r="D35" s="156">
        <v>162638.8547085</v>
      </c>
      <c r="E35" s="156">
        <f t="shared" si="2"/>
        <v>177835.45842537101</v>
      </c>
      <c r="F35" s="156">
        <f>SUM(AS35:BD35)</f>
        <v>188811.41066600004</v>
      </c>
      <c r="G35" s="156">
        <f t="shared" si="0"/>
        <v>233889.99932930002</v>
      </c>
      <c r="H35" s="243"/>
      <c r="I35" s="156">
        <v>11767.329209933994</v>
      </c>
      <c r="J35" s="156">
        <v>10860.598536729001</v>
      </c>
      <c r="K35" s="156">
        <v>15771.837070507007</v>
      </c>
      <c r="L35" s="156">
        <v>11781.275645390002</v>
      </c>
      <c r="M35" s="156">
        <v>13262.055960943002</v>
      </c>
      <c r="N35" s="156">
        <v>14058.442225328003</v>
      </c>
      <c r="O35" s="156">
        <v>17942.573667065</v>
      </c>
      <c r="P35" s="156">
        <v>13015.819841369999</v>
      </c>
      <c r="Q35" s="156">
        <v>11876.682699192002</v>
      </c>
      <c r="R35" s="156">
        <v>20379.149276800992</v>
      </c>
      <c r="S35" s="156">
        <v>16646.846399226004</v>
      </c>
      <c r="T35" s="156">
        <v>13665.187020202984</v>
      </c>
      <c r="U35" s="156">
        <v>13665.187020202984</v>
      </c>
      <c r="V35" s="156">
        <f t="shared" ref="V35:BD35" si="21">V6+V13+V16+V21+V24+V30+V34</f>
        <v>12430.446000100004</v>
      </c>
      <c r="W35" s="156">
        <f t="shared" si="21"/>
        <v>19479.776583300001</v>
      </c>
      <c r="X35" s="156">
        <f t="shared" si="21"/>
        <v>10674.123696499999</v>
      </c>
      <c r="Y35" s="156">
        <f t="shared" si="21"/>
        <v>16906.494315099997</v>
      </c>
      <c r="Z35" s="156">
        <f t="shared" si="21"/>
        <v>12696.950800699999</v>
      </c>
      <c r="AA35" s="156">
        <f t="shared" si="21"/>
        <v>13792.664081499992</v>
      </c>
      <c r="AB35" s="156">
        <f t="shared" si="21"/>
        <v>14691.525424900003</v>
      </c>
      <c r="AC35" s="156">
        <f t="shared" si="21"/>
        <v>14953.439977700004</v>
      </c>
      <c r="AD35" s="156">
        <f t="shared" si="21"/>
        <v>11400.042003099998</v>
      </c>
      <c r="AE35" s="156">
        <f t="shared" si="21"/>
        <v>16687.973033199996</v>
      </c>
      <c r="AF35" s="156">
        <f t="shared" si="21"/>
        <v>5116.5781023999998</v>
      </c>
      <c r="AG35" s="156">
        <f t="shared" si="21"/>
        <v>6746.8362743099988</v>
      </c>
      <c r="AH35" s="156">
        <f t="shared" si="21"/>
        <v>1077.027218358</v>
      </c>
      <c r="AI35" s="156">
        <f t="shared" si="21"/>
        <v>11137.677733258997</v>
      </c>
      <c r="AJ35" s="156">
        <f t="shared" si="21"/>
        <v>21197.686233008</v>
      </c>
      <c r="AK35" s="156">
        <f t="shared" si="21"/>
        <v>8922.878055997</v>
      </c>
      <c r="AL35" s="156">
        <f t="shared" si="21"/>
        <v>41427.239980785998</v>
      </c>
      <c r="AM35" s="156">
        <f t="shared" si="21"/>
        <v>15077.404409761</v>
      </c>
      <c r="AN35" s="156">
        <f t="shared" si="21"/>
        <v>15485.993332839998</v>
      </c>
      <c r="AO35" s="156">
        <f t="shared" si="21"/>
        <v>14572.855556668001</v>
      </c>
      <c r="AP35" s="156">
        <f t="shared" si="21"/>
        <v>15870.190447585997</v>
      </c>
      <c r="AQ35" s="156">
        <f t="shared" si="21"/>
        <v>12321.521114746</v>
      </c>
      <c r="AR35" s="156">
        <f t="shared" si="21"/>
        <v>13998.148068052</v>
      </c>
      <c r="AS35" s="156">
        <f t="shared" si="21"/>
        <v>15655.340509900007</v>
      </c>
      <c r="AT35" s="156">
        <f t="shared" si="21"/>
        <v>18273.605993799996</v>
      </c>
      <c r="AU35" s="156">
        <f t="shared" si="21"/>
        <v>10855.541389099997</v>
      </c>
      <c r="AV35" s="156">
        <f t="shared" si="21"/>
        <v>14419.053744300003</v>
      </c>
      <c r="AW35" s="156">
        <f t="shared" si="21"/>
        <v>18569.129018500007</v>
      </c>
      <c r="AX35" s="156">
        <f t="shared" si="21"/>
        <v>13411.210900200002</v>
      </c>
      <c r="AY35" s="156">
        <f t="shared" si="21"/>
        <v>21390.596859799985</v>
      </c>
      <c r="AZ35" s="156">
        <f t="shared" si="21"/>
        <v>16652.217994899995</v>
      </c>
      <c r="BA35" s="156">
        <f t="shared" si="21"/>
        <v>13022.274458099993</v>
      </c>
      <c r="BB35" s="156">
        <f t="shared" si="21"/>
        <v>16874.281059899997</v>
      </c>
      <c r="BC35" s="156">
        <f t="shared" si="21"/>
        <v>11731.834845700003</v>
      </c>
      <c r="BD35" s="156">
        <f t="shared" si="21"/>
        <v>17956.323891800006</v>
      </c>
      <c r="BE35" s="156">
        <v>10906.9458414</v>
      </c>
      <c r="BF35" s="156">
        <v>22346.119483499995</v>
      </c>
      <c r="BG35" s="156">
        <v>13450.047282500002</v>
      </c>
      <c r="BH35" s="156">
        <v>21035.281912299994</v>
      </c>
      <c r="BI35" s="156">
        <v>28914.344003400001</v>
      </c>
      <c r="BJ35" s="156">
        <v>23011.888315600001</v>
      </c>
      <c r="BK35" s="156">
        <v>11819.270682000002</v>
      </c>
      <c r="BL35" s="156">
        <v>25817.98786590001</v>
      </c>
      <c r="BM35" s="156">
        <v>19999.396375699995</v>
      </c>
      <c r="BN35" s="156">
        <v>16438.612272799997</v>
      </c>
      <c r="BO35" s="156">
        <v>23292.082600100006</v>
      </c>
      <c r="BP35" s="156">
        <v>16858.0226941</v>
      </c>
    </row>
    <row r="36" spans="1:68" ht="18.75" customHeight="1" x14ac:dyDescent="0.3">
      <c r="B36" s="241" t="s">
        <v>256</v>
      </c>
      <c r="C36" s="117"/>
      <c r="D36" s="117"/>
      <c r="E36" s="156"/>
      <c r="F36" s="156"/>
      <c r="G36" s="156"/>
      <c r="H36" s="243"/>
      <c r="I36" s="156"/>
      <c r="J36" s="156"/>
      <c r="K36" s="156"/>
      <c r="L36" s="156"/>
      <c r="M36" s="156"/>
      <c r="N36" s="156"/>
      <c r="O36" s="117"/>
      <c r="P36" s="117"/>
      <c r="Q36" s="117"/>
      <c r="R36" s="117"/>
      <c r="S36" s="117"/>
      <c r="T36" s="117"/>
      <c r="U36" s="156"/>
      <c r="V36" s="156"/>
      <c r="W36" s="156"/>
      <c r="X36" s="156"/>
      <c r="Y36" s="156"/>
      <c r="Z36" s="156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</row>
    <row r="37" spans="1:68" s="136" customFormat="1" ht="18.75" customHeight="1" x14ac:dyDescent="0.3">
      <c r="B37" s="242" t="s">
        <v>257</v>
      </c>
      <c r="C37" s="194">
        <f>C22+C27</f>
        <v>24481.846833129002</v>
      </c>
      <c r="D37" s="194">
        <f t="shared" ref="D37:BP37" si="22">D22+D27</f>
        <v>18737.034969300003</v>
      </c>
      <c r="E37" s="194">
        <f t="shared" si="22"/>
        <v>20441.821391413003</v>
      </c>
      <c r="F37" s="194">
        <f t="shared" si="22"/>
        <v>23707.837363400002</v>
      </c>
      <c r="G37" s="194">
        <f>G22+G27</f>
        <v>24629.400682200001</v>
      </c>
      <c r="H37" s="243"/>
      <c r="I37" s="194">
        <f t="shared" si="22"/>
        <v>1981.1310167920003</v>
      </c>
      <c r="J37" s="194">
        <f t="shared" si="22"/>
        <v>1131.9342685120005</v>
      </c>
      <c r="K37" s="194">
        <f t="shared" si="22"/>
        <v>3163.2248812500006</v>
      </c>
      <c r="L37" s="194">
        <f t="shared" si="22"/>
        <v>1036.1600458959997</v>
      </c>
      <c r="M37" s="194">
        <f t="shared" si="22"/>
        <v>2057.2258074479996</v>
      </c>
      <c r="N37" s="194">
        <f t="shared" si="22"/>
        <v>1038.4697229110002</v>
      </c>
      <c r="O37" s="194">
        <f t="shared" si="22"/>
        <v>3983.1449965079996</v>
      </c>
      <c r="P37" s="194">
        <f t="shared" si="22"/>
        <v>1318.4963704460001</v>
      </c>
      <c r="Q37" s="194">
        <f t="shared" si="22"/>
        <v>1240.2596388480001</v>
      </c>
      <c r="R37" s="194">
        <f t="shared" si="22"/>
        <v>4401.3365107529999</v>
      </c>
      <c r="S37" s="194">
        <f t="shared" si="22"/>
        <v>1754.6282702890003</v>
      </c>
      <c r="T37" s="194">
        <f t="shared" si="22"/>
        <v>1375.835303476</v>
      </c>
      <c r="U37" s="194">
        <f t="shared" si="22"/>
        <v>1375.835303476</v>
      </c>
      <c r="V37" s="194">
        <f t="shared" si="22"/>
        <v>1830.0547320000005</v>
      </c>
      <c r="W37" s="194">
        <f t="shared" si="22"/>
        <v>2077.5774858</v>
      </c>
      <c r="X37" s="194">
        <f t="shared" si="22"/>
        <v>1127.2198348999998</v>
      </c>
      <c r="Y37" s="194">
        <f t="shared" si="22"/>
        <v>1538.3490747000001</v>
      </c>
      <c r="Z37" s="194">
        <f t="shared" si="22"/>
        <v>993.10971819999941</v>
      </c>
      <c r="AA37" s="194">
        <f t="shared" si="22"/>
        <v>1102.5285345999994</v>
      </c>
      <c r="AB37" s="194">
        <f t="shared" si="22"/>
        <v>1957.8923480000003</v>
      </c>
      <c r="AC37" s="194">
        <f t="shared" si="22"/>
        <v>1457.2287990000009</v>
      </c>
      <c r="AD37" s="194">
        <f t="shared" si="22"/>
        <v>2445.8046108000008</v>
      </c>
      <c r="AE37" s="194">
        <f t="shared" si="22"/>
        <v>1703.5462398999994</v>
      </c>
      <c r="AF37" s="194">
        <f t="shared" si="22"/>
        <v>619.60602969999991</v>
      </c>
      <c r="AG37" s="194">
        <f t="shared" si="22"/>
        <v>635.84991061000017</v>
      </c>
      <c r="AH37" s="194">
        <f t="shared" si="22"/>
        <v>162.99642099999991</v>
      </c>
      <c r="AI37" s="194">
        <f t="shared" si="22"/>
        <v>1370.7983755550001</v>
      </c>
      <c r="AJ37" s="194">
        <f t="shared" si="22"/>
        <v>5065.8155272780014</v>
      </c>
      <c r="AK37" s="194">
        <f t="shared" si="22"/>
        <v>461.06800131</v>
      </c>
      <c r="AL37" s="194">
        <f t="shared" si="22"/>
        <v>4125.6683094770024</v>
      </c>
      <c r="AM37" s="194">
        <f t="shared" si="22"/>
        <v>999.42556338299994</v>
      </c>
      <c r="AN37" s="194">
        <f t="shared" si="22"/>
        <v>900.88992923700016</v>
      </c>
      <c r="AO37" s="194">
        <f t="shared" si="22"/>
        <v>2606.4923416240008</v>
      </c>
      <c r="AP37" s="194">
        <f t="shared" si="22"/>
        <v>1228.5809990929993</v>
      </c>
      <c r="AQ37" s="194">
        <f t="shared" si="22"/>
        <v>1241.9904340189996</v>
      </c>
      <c r="AR37" s="194">
        <f t="shared" si="22"/>
        <v>1642.2455788269995</v>
      </c>
      <c r="AS37" s="194">
        <f t="shared" si="22"/>
        <v>1181.8083536999995</v>
      </c>
      <c r="AT37" s="194">
        <f t="shared" si="22"/>
        <v>4827.3805714999999</v>
      </c>
      <c r="AU37" s="194">
        <f t="shared" si="22"/>
        <v>2903.0815367000005</v>
      </c>
      <c r="AV37" s="194">
        <f t="shared" si="22"/>
        <v>948.39281899999969</v>
      </c>
      <c r="AW37" s="194">
        <f t="shared" si="22"/>
        <v>2702.3199680999987</v>
      </c>
      <c r="AX37" s="194">
        <f t="shared" si="22"/>
        <v>880.30440930000009</v>
      </c>
      <c r="AY37" s="194">
        <f t="shared" si="22"/>
        <v>1801.8026826000021</v>
      </c>
      <c r="AZ37" s="194">
        <f t="shared" si="22"/>
        <v>2558.5985416999979</v>
      </c>
      <c r="BA37" s="194">
        <f t="shared" si="22"/>
        <v>841.72543210000003</v>
      </c>
      <c r="BB37" s="194">
        <f t="shared" si="22"/>
        <v>2096.1054855000002</v>
      </c>
      <c r="BC37" s="194">
        <f t="shared" si="22"/>
        <v>817.74473320000016</v>
      </c>
      <c r="BD37" s="194">
        <f t="shared" si="22"/>
        <v>2148.5728300000014</v>
      </c>
      <c r="BE37" s="194">
        <f t="shared" si="22"/>
        <v>1229.9095343000006</v>
      </c>
      <c r="BF37" s="194">
        <f t="shared" si="22"/>
        <v>2054.7669371999982</v>
      </c>
      <c r="BG37" s="194">
        <f t="shared" si="22"/>
        <v>902.2894558000005</v>
      </c>
      <c r="BH37" s="194">
        <f t="shared" si="22"/>
        <v>3460.6936155000017</v>
      </c>
      <c r="BI37" s="194">
        <f t="shared" si="22"/>
        <v>3646.2535936999966</v>
      </c>
      <c r="BJ37" s="194">
        <f t="shared" si="22"/>
        <v>2115.7531840000011</v>
      </c>
      <c r="BK37" s="194">
        <f t="shared" si="22"/>
        <v>873.25688400000013</v>
      </c>
      <c r="BL37" s="194">
        <f t="shared" si="22"/>
        <v>3216.451249499999</v>
      </c>
      <c r="BM37" s="194">
        <f t="shared" si="22"/>
        <v>1589.6432098999994</v>
      </c>
      <c r="BN37" s="194">
        <f t="shared" si="22"/>
        <v>1058.4396661999995</v>
      </c>
      <c r="BO37" s="194">
        <f t="shared" si="22"/>
        <v>2317.0197477000024</v>
      </c>
      <c r="BP37" s="194">
        <f t="shared" si="22"/>
        <v>2164.9236044000013</v>
      </c>
    </row>
    <row r="38" spans="1:68" s="136" customFormat="1" ht="18.75" customHeight="1" x14ac:dyDescent="0.3">
      <c r="B38" s="242" t="s">
        <v>258</v>
      </c>
      <c r="C38" s="194">
        <f>C8+C11+C14+C15+C17+C20+C23+C29</f>
        <v>72191.335368141008</v>
      </c>
      <c r="D38" s="194">
        <f t="shared" ref="D38:BP38" si="23">D8+D11+D14+D15+D17+D20+D23+D29</f>
        <v>67740.801511400001</v>
      </c>
      <c r="E38" s="194">
        <f t="shared" si="23"/>
        <v>90072.677501623009</v>
      </c>
      <c r="F38" s="194">
        <f t="shared" si="23"/>
        <v>78275.314998000016</v>
      </c>
      <c r="G38" s="194">
        <f>G8+G11+G14+G15+G17+G20+G23+G29</f>
        <v>80719.752385700005</v>
      </c>
      <c r="H38" s="243"/>
      <c r="I38" s="194">
        <f t="shared" si="23"/>
        <v>4689.4400862719967</v>
      </c>
      <c r="J38" s="194">
        <f t="shared" si="23"/>
        <v>4498.9154676829994</v>
      </c>
      <c r="K38" s="194">
        <f t="shared" si="23"/>
        <v>5974.9913326140031</v>
      </c>
      <c r="L38" s="194">
        <f t="shared" si="23"/>
        <v>5059.4986668369993</v>
      </c>
      <c r="M38" s="194">
        <f t="shared" si="23"/>
        <v>4668.3523809920016</v>
      </c>
      <c r="N38" s="194">
        <f t="shared" si="23"/>
        <v>7030.0260119420018</v>
      </c>
      <c r="O38" s="194">
        <f t="shared" si="23"/>
        <v>6825.1738166219975</v>
      </c>
      <c r="P38" s="194">
        <f t="shared" si="23"/>
        <v>5747.9782322649971</v>
      </c>
      <c r="Q38" s="194">
        <f t="shared" si="23"/>
        <v>4954.2190735099994</v>
      </c>
      <c r="R38" s="194">
        <f t="shared" si="23"/>
        <v>8158.2828133509993</v>
      </c>
      <c r="S38" s="194">
        <f t="shared" si="23"/>
        <v>9103.5092905620113</v>
      </c>
      <c r="T38" s="194">
        <f t="shared" si="23"/>
        <v>5480.9481954909952</v>
      </c>
      <c r="U38" s="194">
        <f t="shared" si="23"/>
        <v>5480.9481954909952</v>
      </c>
      <c r="V38" s="194">
        <f t="shared" si="23"/>
        <v>4728.4819972999985</v>
      </c>
      <c r="W38" s="194">
        <f t="shared" si="23"/>
        <v>8371.549637600001</v>
      </c>
      <c r="X38" s="194">
        <f t="shared" si="23"/>
        <v>4212.4292588000017</v>
      </c>
      <c r="Y38" s="194">
        <f t="shared" si="23"/>
        <v>7339.627387399999</v>
      </c>
      <c r="Z38" s="194">
        <f t="shared" si="23"/>
        <v>5232.4867838</v>
      </c>
      <c r="AA38" s="194">
        <f t="shared" si="23"/>
        <v>4873.5190573999989</v>
      </c>
      <c r="AB38" s="194">
        <f t="shared" si="23"/>
        <v>6271.589181700002</v>
      </c>
      <c r="AC38" s="194">
        <f t="shared" si="23"/>
        <v>6638.4963220000009</v>
      </c>
      <c r="AD38" s="194">
        <f t="shared" si="23"/>
        <v>3936.1959413999994</v>
      </c>
      <c r="AE38" s="194">
        <f t="shared" si="23"/>
        <v>7501.1514936999984</v>
      </c>
      <c r="AF38" s="194">
        <f t="shared" si="23"/>
        <v>2311.9069258000004</v>
      </c>
      <c r="AG38" s="194">
        <f t="shared" si="23"/>
        <v>3146.0287299229981</v>
      </c>
      <c r="AH38" s="194">
        <f t="shared" si="23"/>
        <v>502.54019520000003</v>
      </c>
      <c r="AI38" s="194">
        <f t="shared" si="23"/>
        <v>5965.2003125729989</v>
      </c>
      <c r="AJ38" s="194">
        <f t="shared" si="23"/>
        <v>10086.841096623004</v>
      </c>
      <c r="AK38" s="194">
        <f t="shared" si="23"/>
        <v>4925.9803145159995</v>
      </c>
      <c r="AL38" s="194">
        <f t="shared" si="23"/>
        <v>26493.890894686017</v>
      </c>
      <c r="AM38" s="194">
        <f t="shared" si="23"/>
        <v>6152.1752676140004</v>
      </c>
      <c r="AN38" s="194">
        <f t="shared" si="23"/>
        <v>7755.7606544619985</v>
      </c>
      <c r="AO38" s="194">
        <f t="shared" si="23"/>
        <v>6823.609543996</v>
      </c>
      <c r="AP38" s="194">
        <f t="shared" si="23"/>
        <v>7177.6025766179982</v>
      </c>
      <c r="AQ38" s="194">
        <f t="shared" si="23"/>
        <v>5376.3999185519997</v>
      </c>
      <c r="AR38" s="194">
        <f t="shared" si="23"/>
        <v>5666.6479968599988</v>
      </c>
      <c r="AS38" s="194">
        <f t="shared" si="23"/>
        <v>6769.8385898000015</v>
      </c>
      <c r="AT38" s="194">
        <f t="shared" si="23"/>
        <v>6703.2570714000012</v>
      </c>
      <c r="AU38" s="194">
        <f t="shared" si="23"/>
        <v>3405.1406753999977</v>
      </c>
      <c r="AV38" s="194">
        <f t="shared" si="23"/>
        <v>10020.795246500002</v>
      </c>
      <c r="AW38" s="194">
        <f t="shared" si="23"/>
        <v>7416.4188597000148</v>
      </c>
      <c r="AX38" s="194">
        <f t="shared" si="23"/>
        <v>5694.2192943000027</v>
      </c>
      <c r="AY38" s="194">
        <f t="shared" si="23"/>
        <v>8528.0345783999965</v>
      </c>
      <c r="AZ38" s="194">
        <f t="shared" si="23"/>
        <v>5691.1697694999993</v>
      </c>
      <c r="BA38" s="194">
        <f t="shared" si="23"/>
        <v>4741.1641416000002</v>
      </c>
      <c r="BB38" s="194">
        <f t="shared" si="23"/>
        <v>6849.1742829999966</v>
      </c>
      <c r="BC38" s="194">
        <f t="shared" si="23"/>
        <v>4632.0717728999998</v>
      </c>
      <c r="BD38" s="194">
        <f t="shared" si="23"/>
        <v>7824.0307155000028</v>
      </c>
      <c r="BE38" s="194">
        <f t="shared" si="23"/>
        <v>3241.9352607999999</v>
      </c>
      <c r="BF38" s="194">
        <f t="shared" si="23"/>
        <v>6541.8971406999999</v>
      </c>
      <c r="BG38" s="194">
        <f t="shared" si="23"/>
        <v>4938.1527192000021</v>
      </c>
      <c r="BH38" s="194">
        <f t="shared" si="23"/>
        <v>8801.0325493999972</v>
      </c>
      <c r="BI38" s="194">
        <f t="shared" si="23"/>
        <v>12100.605328300006</v>
      </c>
      <c r="BJ38" s="194">
        <f t="shared" si="23"/>
        <v>8029.7315328000004</v>
      </c>
      <c r="BK38" s="194">
        <f t="shared" si="23"/>
        <v>2913.9177289000004</v>
      </c>
      <c r="BL38" s="194">
        <f t="shared" si="23"/>
        <v>8969.2854188000001</v>
      </c>
      <c r="BM38" s="194">
        <f t="shared" si="23"/>
        <v>5801.6432948000001</v>
      </c>
      <c r="BN38" s="194">
        <f t="shared" si="23"/>
        <v>5409.6034242000005</v>
      </c>
      <c r="BO38" s="194">
        <f t="shared" si="23"/>
        <v>10137.4137312</v>
      </c>
      <c r="BP38" s="194">
        <f t="shared" si="23"/>
        <v>3834.5342565999995</v>
      </c>
    </row>
    <row r="39" spans="1:68" s="136" customFormat="1" ht="18.75" customHeight="1" x14ac:dyDescent="0.3">
      <c r="B39" s="242" t="s">
        <v>259</v>
      </c>
      <c r="C39" s="194">
        <f>C9+C12+C28+C31+C32+C33</f>
        <v>65212.795739947986</v>
      </c>
      <c r="D39" s="194">
        <f t="shared" ref="D39:BP39" si="24">D9+D12+D28+D31+D32+D33</f>
        <v>64164.332882899995</v>
      </c>
      <c r="E39" s="194">
        <f t="shared" si="24"/>
        <v>65985.817057875</v>
      </c>
      <c r="F39" s="194">
        <f t="shared" si="24"/>
        <v>76494.609403199982</v>
      </c>
      <c r="G39" s="194">
        <f>G9+G12+G28+G31+G32+G33</f>
        <v>96397.089078100005</v>
      </c>
      <c r="H39" s="243"/>
      <c r="I39" s="194">
        <f t="shared" si="24"/>
        <v>4313.9219279539975</v>
      </c>
      <c r="J39" s="194">
        <f t="shared" si="24"/>
        <v>4344.537236207002</v>
      </c>
      <c r="K39" s="194">
        <f t="shared" si="24"/>
        <v>5227.9623344760012</v>
      </c>
      <c r="L39" s="194">
        <f t="shared" si="24"/>
        <v>4956.1569324760021</v>
      </c>
      <c r="M39" s="194">
        <f t="shared" si="24"/>
        <v>6360.482320956</v>
      </c>
      <c r="N39" s="194">
        <f t="shared" si="24"/>
        <v>5096.4639373459986</v>
      </c>
      <c r="O39" s="194">
        <f t="shared" si="24"/>
        <v>6144.4183419080027</v>
      </c>
      <c r="P39" s="194">
        <f t="shared" si="24"/>
        <v>4892.3102841860018</v>
      </c>
      <c r="Q39" s="194">
        <f t="shared" si="24"/>
        <v>5167.4852052209999</v>
      </c>
      <c r="R39" s="194">
        <f t="shared" si="24"/>
        <v>7576.4794022579945</v>
      </c>
      <c r="S39" s="194">
        <f t="shared" si="24"/>
        <v>4715.9869842779935</v>
      </c>
      <c r="T39" s="194">
        <f t="shared" si="24"/>
        <v>6416.5908326819881</v>
      </c>
      <c r="U39" s="194">
        <f t="shared" si="24"/>
        <v>6416.5908326819881</v>
      </c>
      <c r="V39" s="194">
        <f t="shared" si="24"/>
        <v>5607.1386342000042</v>
      </c>
      <c r="W39" s="194">
        <f t="shared" si="24"/>
        <v>6281.9929784999995</v>
      </c>
      <c r="X39" s="194">
        <f t="shared" si="24"/>
        <v>5153.915782799997</v>
      </c>
      <c r="Y39" s="194">
        <f t="shared" si="24"/>
        <v>6420.1274178999975</v>
      </c>
      <c r="Z39" s="194">
        <f t="shared" si="24"/>
        <v>6269.157905099999</v>
      </c>
      <c r="AA39" s="194">
        <f t="shared" si="24"/>
        <v>6333.2119672999943</v>
      </c>
      <c r="AB39" s="194">
        <f t="shared" si="24"/>
        <v>5380.274347300001</v>
      </c>
      <c r="AC39" s="194">
        <f t="shared" si="24"/>
        <v>5551.7791885000015</v>
      </c>
      <c r="AD39" s="194">
        <f t="shared" si="24"/>
        <v>4856.3675978999981</v>
      </c>
      <c r="AE39" s="194">
        <f t="shared" si="24"/>
        <v>5610.8344034000002</v>
      </c>
      <c r="AF39" s="194">
        <f t="shared" si="24"/>
        <v>2105.7276172000002</v>
      </c>
      <c r="AG39" s="194">
        <f t="shared" si="24"/>
        <v>3106.6081463600003</v>
      </c>
      <c r="AH39" s="194">
        <f t="shared" si="24"/>
        <v>614.35399009299999</v>
      </c>
      <c r="AI39" s="194">
        <f t="shared" si="24"/>
        <v>2981.4936678959998</v>
      </c>
      <c r="AJ39" s="194">
        <f t="shared" si="24"/>
        <v>5364.6464713789992</v>
      </c>
      <c r="AK39" s="194">
        <f t="shared" si="24"/>
        <v>2858.8776264680014</v>
      </c>
      <c r="AL39" s="194">
        <f t="shared" si="24"/>
        <v>16654.363175953997</v>
      </c>
      <c r="AM39" s="194">
        <f t="shared" si="24"/>
        <v>6715.9235969000019</v>
      </c>
      <c r="AN39" s="194">
        <f t="shared" si="24"/>
        <v>5755.6508092289996</v>
      </c>
      <c r="AO39" s="194">
        <f t="shared" si="24"/>
        <v>4219.833047111998</v>
      </c>
      <c r="AP39" s="194">
        <f t="shared" si="24"/>
        <v>6806.6858698069982</v>
      </c>
      <c r="AQ39" s="194">
        <f t="shared" si="24"/>
        <v>5104.3486717800015</v>
      </c>
      <c r="AR39" s="194">
        <f t="shared" si="24"/>
        <v>5803.0319848970012</v>
      </c>
      <c r="AS39" s="194">
        <f t="shared" si="24"/>
        <v>6204.3925325000046</v>
      </c>
      <c r="AT39" s="194">
        <f t="shared" si="24"/>
        <v>5121.4219501999978</v>
      </c>
      <c r="AU39" s="194">
        <f t="shared" si="24"/>
        <v>4139.0679714999987</v>
      </c>
      <c r="AV39" s="194">
        <f t="shared" si="24"/>
        <v>2855.1734891000001</v>
      </c>
      <c r="AW39" s="194">
        <f t="shared" si="24"/>
        <v>7635.1132070999956</v>
      </c>
      <c r="AX39" s="194">
        <f t="shared" si="24"/>
        <v>6271.3708110999978</v>
      </c>
      <c r="AY39" s="194">
        <f t="shared" si="24"/>
        <v>10984.171690699988</v>
      </c>
      <c r="AZ39" s="194">
        <f t="shared" si="24"/>
        <v>7316.4240057999968</v>
      </c>
      <c r="BA39" s="194">
        <f t="shared" si="24"/>
        <v>6828.7888370999917</v>
      </c>
      <c r="BB39" s="194">
        <f t="shared" si="24"/>
        <v>6271.5695529000022</v>
      </c>
      <c r="BC39" s="194">
        <f t="shared" si="24"/>
        <v>5649.9999581000029</v>
      </c>
      <c r="BD39" s="194">
        <f t="shared" si="24"/>
        <v>7217.115397100004</v>
      </c>
      <c r="BE39" s="194">
        <f t="shared" si="24"/>
        <v>4340.853312199999</v>
      </c>
      <c r="BF39" s="194">
        <f t="shared" si="24"/>
        <v>11546.673469999998</v>
      </c>
      <c r="BG39" s="194">
        <f t="shared" si="24"/>
        <v>5583.0981338999991</v>
      </c>
      <c r="BH39" s="194">
        <f t="shared" si="24"/>
        <v>7175.5179467999978</v>
      </c>
      <c r="BI39" s="194">
        <f t="shared" si="24"/>
        <v>10171.964178400001</v>
      </c>
      <c r="BJ39" s="194">
        <f t="shared" si="24"/>
        <v>10099.214572700001</v>
      </c>
      <c r="BK39" s="194">
        <f t="shared" si="24"/>
        <v>5283.091469500001</v>
      </c>
      <c r="BL39" s="194">
        <f t="shared" si="24"/>
        <v>12979.44412530001</v>
      </c>
      <c r="BM39" s="194">
        <f t="shared" si="24"/>
        <v>5802.6606154000001</v>
      </c>
      <c r="BN39" s="194">
        <f t="shared" si="24"/>
        <v>6362.3956107999993</v>
      </c>
      <c r="BO39" s="194">
        <f t="shared" si="24"/>
        <v>10166.199372800002</v>
      </c>
      <c r="BP39" s="194">
        <f t="shared" si="24"/>
        <v>6885.9762703000006</v>
      </c>
    </row>
    <row r="40" spans="1:68" ht="18.75" customHeight="1" x14ac:dyDescent="0.3">
      <c r="A40" s="193"/>
      <c r="B40" s="193"/>
      <c r="C40" s="195"/>
      <c r="D40" s="195"/>
      <c r="E40" s="195"/>
      <c r="F40" s="195"/>
      <c r="G40" s="195"/>
      <c r="H40" s="195"/>
      <c r="I40" s="193"/>
      <c r="J40" s="193"/>
      <c r="K40" s="193"/>
      <c r="L40" s="193"/>
      <c r="M40" s="193"/>
      <c r="N40" s="193"/>
      <c r="U40" s="193"/>
      <c r="V40" s="193"/>
      <c r="W40" s="193"/>
      <c r="X40" s="193"/>
      <c r="Y40" s="193"/>
      <c r="Z40" s="193"/>
    </row>
    <row r="41" spans="1:68" ht="48.6" customHeight="1" x14ac:dyDescent="0.3">
      <c r="A41" s="196" t="s">
        <v>260</v>
      </c>
      <c r="B41" s="417" t="s">
        <v>261</v>
      </c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1"/>
    </row>
    <row r="42" spans="1:68" ht="18.75" customHeight="1" x14ac:dyDescent="0.3">
      <c r="A42" s="197">
        <v>1</v>
      </c>
      <c r="B42" s="422" t="s">
        <v>262</v>
      </c>
      <c r="C42" s="418"/>
      <c r="D42" s="418"/>
      <c r="E42" s="418"/>
      <c r="F42" s="418"/>
      <c r="G42" s="418"/>
      <c r="H42" s="418"/>
      <c r="I42" s="418"/>
      <c r="J42" s="418"/>
      <c r="K42" s="418"/>
      <c r="L42" s="418"/>
      <c r="M42" s="418"/>
      <c r="N42" s="418"/>
      <c r="O42" s="418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9"/>
    </row>
    <row r="43" spans="1:68" ht="18.75" customHeight="1" x14ac:dyDescent="0.3">
      <c r="A43" s="197">
        <v>2</v>
      </c>
      <c r="B43" s="422" t="s">
        <v>263</v>
      </c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9"/>
    </row>
    <row r="44" spans="1:68" ht="18.75" customHeight="1" x14ac:dyDescent="0.3">
      <c r="A44" s="197">
        <v>3</v>
      </c>
      <c r="B44" s="422" t="s">
        <v>264</v>
      </c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  <c r="O44" s="418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9"/>
    </row>
    <row r="45" spans="1:68" ht="18.75" customHeight="1" x14ac:dyDescent="0.3">
      <c r="A45" s="198" t="s">
        <v>265</v>
      </c>
      <c r="B45" s="417" t="s">
        <v>266</v>
      </c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  <c r="O45" s="418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9"/>
    </row>
    <row r="46" spans="1:68" ht="18.75" customHeight="1" x14ac:dyDescent="0.3">
      <c r="A46" s="243"/>
      <c r="B46" s="193" t="s">
        <v>288</v>
      </c>
      <c r="C46" s="195"/>
      <c r="D46" s="195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U46" s="193"/>
      <c r="V46" s="193"/>
      <c r="W46" s="193"/>
      <c r="X46" s="193"/>
      <c r="Y46" s="193"/>
      <c r="Z46" s="193"/>
    </row>
    <row r="47" spans="1:68" ht="18.75" customHeight="1" x14ac:dyDescent="0.3">
      <c r="A47" s="143" t="s">
        <v>272</v>
      </c>
      <c r="D47" s="174"/>
      <c r="E47" s="174"/>
      <c r="I47" s="193"/>
      <c r="J47" s="193"/>
      <c r="K47" s="193"/>
      <c r="L47" s="193"/>
      <c r="M47" s="193"/>
      <c r="N47" s="193"/>
      <c r="U47" s="193"/>
      <c r="V47" s="193"/>
      <c r="W47" s="193"/>
      <c r="X47" s="193"/>
      <c r="Y47" s="193"/>
      <c r="Z47" s="193"/>
    </row>
    <row r="48" spans="1:68" ht="18.75" customHeight="1" x14ac:dyDescent="0.3">
      <c r="A48" s="143" t="s">
        <v>273</v>
      </c>
      <c r="K48" s="193"/>
      <c r="L48" s="193"/>
      <c r="M48" s="193"/>
      <c r="N48" s="193"/>
      <c r="U48" s="193"/>
      <c r="V48" s="193"/>
      <c r="W48" s="193"/>
      <c r="X48" s="193"/>
      <c r="Y48" s="193"/>
      <c r="Z48" s="193"/>
    </row>
    <row r="49" spans="1:26" ht="18.75" customHeight="1" x14ac:dyDescent="0.3">
      <c r="A49" s="143" t="s">
        <v>274</v>
      </c>
      <c r="U49" s="193"/>
      <c r="V49" s="193"/>
      <c r="W49" s="193"/>
      <c r="X49" s="193"/>
      <c r="Y49" s="193"/>
      <c r="Z49" s="193"/>
    </row>
    <row r="50" spans="1:26" ht="18.75" customHeight="1" x14ac:dyDescent="0.3">
      <c r="A50" s="143" t="s">
        <v>276</v>
      </c>
      <c r="U50" s="193"/>
      <c r="V50" s="193"/>
      <c r="W50" s="193"/>
      <c r="X50" s="193"/>
      <c r="Y50" s="193"/>
      <c r="Z50" s="193"/>
    </row>
    <row r="51" spans="1:26" ht="18.75" customHeight="1" x14ac:dyDescent="0.3">
      <c r="U51" s="193"/>
      <c r="V51" s="193"/>
      <c r="W51" s="193"/>
      <c r="X51" s="193"/>
      <c r="Y51" s="193"/>
      <c r="Z51" s="193"/>
    </row>
    <row r="52" spans="1:26" ht="18.75" customHeight="1" x14ac:dyDescent="0.3">
      <c r="U52" s="193"/>
      <c r="V52" s="193"/>
      <c r="W52" s="193"/>
      <c r="X52" s="193"/>
      <c r="Y52" s="193"/>
      <c r="Z52" s="193"/>
    </row>
    <row r="53" spans="1:26" ht="18.75" customHeight="1" x14ac:dyDescent="0.3">
      <c r="U53" s="193"/>
      <c r="V53" s="193"/>
      <c r="W53" s="193"/>
      <c r="X53" s="193"/>
      <c r="Y53" s="193"/>
      <c r="Z53" s="193"/>
    </row>
    <row r="54" spans="1:26" ht="18.75" customHeight="1" x14ac:dyDescent="0.3">
      <c r="U54" s="193"/>
      <c r="V54" s="193"/>
      <c r="W54" s="193"/>
      <c r="X54" s="193"/>
      <c r="Y54" s="193"/>
      <c r="Z54" s="193"/>
    </row>
    <row r="55" spans="1:26" ht="18.75" customHeight="1" x14ac:dyDescent="0.3">
      <c r="U55" s="193"/>
      <c r="V55" s="193"/>
      <c r="W55" s="193"/>
      <c r="X55" s="193"/>
      <c r="Y55" s="193"/>
      <c r="Z55" s="193"/>
    </row>
    <row r="56" spans="1:26" ht="18.75" customHeight="1" x14ac:dyDescent="0.3">
      <c r="U56" s="193"/>
      <c r="V56" s="193"/>
      <c r="W56" s="193"/>
      <c r="X56" s="193"/>
      <c r="Y56" s="193"/>
      <c r="Z56" s="193"/>
    </row>
    <row r="57" spans="1:26" ht="18.75" customHeight="1" x14ac:dyDescent="0.3">
      <c r="U57" s="193"/>
      <c r="V57" s="193"/>
      <c r="W57" s="193"/>
      <c r="X57" s="193"/>
      <c r="Y57" s="193"/>
      <c r="Z57" s="193"/>
    </row>
    <row r="58" spans="1:26" ht="18.75" customHeight="1" x14ac:dyDescent="0.3">
      <c r="U58" s="193"/>
      <c r="V58" s="193"/>
      <c r="W58" s="193"/>
      <c r="X58" s="193"/>
      <c r="Y58" s="193"/>
      <c r="Z58" s="193"/>
    </row>
    <row r="59" spans="1:26" ht="18.75" customHeight="1" x14ac:dyDescent="0.3">
      <c r="U59" s="193"/>
      <c r="V59" s="193"/>
      <c r="W59" s="193"/>
      <c r="X59" s="193"/>
      <c r="Y59" s="193"/>
      <c r="Z59" s="193"/>
    </row>
    <row r="60" spans="1:26" ht="18.75" customHeight="1" x14ac:dyDescent="0.3">
      <c r="U60" s="193"/>
      <c r="V60" s="193"/>
      <c r="W60" s="193"/>
      <c r="X60" s="193"/>
      <c r="Y60" s="193"/>
      <c r="Z60" s="193"/>
    </row>
    <row r="61" spans="1:26" ht="18.75" customHeight="1" x14ac:dyDescent="0.3">
      <c r="U61" s="193"/>
      <c r="V61" s="193"/>
      <c r="W61" s="193"/>
      <c r="X61" s="193"/>
      <c r="Y61" s="193"/>
      <c r="Z61" s="193"/>
    </row>
    <row r="62" spans="1:26" ht="18.75" customHeight="1" x14ac:dyDescent="0.3">
      <c r="U62" s="193"/>
      <c r="V62" s="193"/>
      <c r="W62" s="193"/>
      <c r="X62" s="193"/>
      <c r="Y62" s="193"/>
      <c r="Z62" s="193"/>
    </row>
    <row r="63" spans="1:26" ht="18.75" customHeight="1" x14ac:dyDescent="0.3">
      <c r="U63" s="193"/>
      <c r="V63" s="193"/>
      <c r="W63" s="193"/>
      <c r="X63" s="193"/>
      <c r="Y63" s="193"/>
      <c r="Z63" s="193"/>
    </row>
    <row r="64" spans="1:26" ht="18.75" customHeight="1" x14ac:dyDescent="0.3">
      <c r="U64" s="193"/>
      <c r="V64" s="193"/>
      <c r="W64" s="193"/>
      <c r="X64" s="193"/>
      <c r="Y64" s="193"/>
      <c r="Z64" s="193"/>
    </row>
    <row r="65" spans="21:26" ht="18.75" customHeight="1" x14ac:dyDescent="0.3">
      <c r="U65" s="193"/>
      <c r="V65" s="193"/>
      <c r="W65" s="193"/>
      <c r="X65" s="193"/>
      <c r="Y65" s="193"/>
      <c r="Z65" s="193"/>
    </row>
    <row r="66" spans="21:26" ht="18.75" customHeight="1" x14ac:dyDescent="0.3">
      <c r="U66" s="193"/>
      <c r="V66" s="193"/>
      <c r="W66" s="193"/>
      <c r="X66" s="193"/>
      <c r="Y66" s="193"/>
      <c r="Z66" s="193"/>
    </row>
    <row r="67" spans="21:26" ht="18.75" customHeight="1" x14ac:dyDescent="0.3">
      <c r="U67" s="193"/>
      <c r="V67" s="193"/>
      <c r="W67" s="193"/>
      <c r="X67" s="193"/>
      <c r="Y67" s="193"/>
      <c r="Z67" s="193"/>
    </row>
    <row r="68" spans="21:26" ht="18.75" customHeight="1" x14ac:dyDescent="0.3">
      <c r="U68" s="193"/>
      <c r="V68" s="193"/>
      <c r="W68" s="193"/>
      <c r="X68" s="193"/>
      <c r="Y68" s="193"/>
      <c r="Z68" s="193"/>
    </row>
    <row r="69" spans="21:26" ht="18.75" customHeight="1" x14ac:dyDescent="0.3">
      <c r="U69" s="193"/>
      <c r="V69" s="193"/>
      <c r="W69" s="193"/>
      <c r="X69" s="193"/>
      <c r="Y69" s="193"/>
      <c r="Z69" s="193"/>
    </row>
    <row r="70" spans="21:26" ht="18.75" customHeight="1" x14ac:dyDescent="0.3">
      <c r="U70" s="193"/>
      <c r="V70" s="193"/>
      <c r="W70" s="193"/>
      <c r="X70" s="193"/>
      <c r="Y70" s="193"/>
      <c r="Z70" s="193"/>
    </row>
    <row r="71" spans="21:26" ht="18.75" customHeight="1" x14ac:dyDescent="0.3">
      <c r="U71" s="193"/>
      <c r="V71" s="193"/>
      <c r="W71" s="193"/>
      <c r="X71" s="193"/>
      <c r="Y71" s="193"/>
      <c r="Z71" s="193"/>
    </row>
    <row r="72" spans="21:26" ht="18.75" customHeight="1" x14ac:dyDescent="0.3">
      <c r="U72" s="193"/>
      <c r="V72" s="193"/>
      <c r="W72" s="193"/>
      <c r="X72" s="193"/>
      <c r="Y72" s="193"/>
      <c r="Z72" s="193"/>
    </row>
    <row r="73" spans="21:26" ht="18.75" customHeight="1" x14ac:dyDescent="0.3">
      <c r="U73" s="193"/>
      <c r="V73" s="193"/>
      <c r="W73" s="193"/>
      <c r="X73" s="193"/>
      <c r="Y73" s="193"/>
      <c r="Z73" s="193"/>
    </row>
    <row r="74" spans="21:26" ht="18.75" customHeight="1" x14ac:dyDescent="0.3">
      <c r="U74" s="193"/>
      <c r="V74" s="193"/>
      <c r="W74" s="193"/>
      <c r="X74" s="193"/>
      <c r="Y74" s="193"/>
      <c r="Z74" s="193"/>
    </row>
    <row r="75" spans="21:26" ht="18.75" customHeight="1" x14ac:dyDescent="0.3">
      <c r="U75" s="193"/>
      <c r="V75" s="193"/>
      <c r="W75" s="193"/>
      <c r="X75" s="193"/>
      <c r="Y75" s="193"/>
      <c r="Z75" s="193"/>
    </row>
    <row r="76" spans="21:26" ht="18.75" customHeight="1" x14ac:dyDescent="0.3">
      <c r="U76" s="193"/>
      <c r="V76" s="193"/>
      <c r="W76" s="193"/>
      <c r="X76" s="193"/>
      <c r="Y76" s="193"/>
      <c r="Z76" s="193"/>
    </row>
    <row r="77" spans="21:26" ht="18.75" customHeight="1" x14ac:dyDescent="0.3">
      <c r="U77" s="193"/>
      <c r="V77" s="193"/>
      <c r="W77" s="193"/>
      <c r="X77" s="193"/>
      <c r="Y77" s="193"/>
      <c r="Z77" s="193"/>
    </row>
    <row r="78" spans="21:26" ht="18.75" customHeight="1" x14ac:dyDescent="0.3">
      <c r="U78" s="193"/>
      <c r="V78" s="193"/>
      <c r="W78" s="193"/>
      <c r="X78" s="193"/>
      <c r="Y78" s="193"/>
      <c r="Z78" s="193"/>
    </row>
    <row r="79" spans="21:26" ht="18.75" customHeight="1" x14ac:dyDescent="0.3">
      <c r="U79" s="193"/>
      <c r="V79" s="193"/>
      <c r="W79" s="193"/>
      <c r="X79" s="193"/>
      <c r="Y79" s="193"/>
      <c r="Z79" s="193"/>
    </row>
    <row r="80" spans="21:26" ht="18.75" customHeight="1" x14ac:dyDescent="0.3">
      <c r="U80" s="193"/>
      <c r="V80" s="193"/>
      <c r="W80" s="193"/>
      <c r="X80" s="193"/>
      <c r="Y80" s="193"/>
      <c r="Z80" s="193"/>
    </row>
    <row r="81" spans="21:26" ht="18.75" customHeight="1" x14ac:dyDescent="0.3">
      <c r="U81" s="193"/>
      <c r="V81" s="193"/>
      <c r="W81" s="193"/>
      <c r="X81" s="193"/>
      <c r="Y81" s="193"/>
      <c r="Z81" s="193"/>
    </row>
    <row r="82" spans="21:26" ht="18.75" customHeight="1" x14ac:dyDescent="0.3">
      <c r="U82" s="193"/>
      <c r="V82" s="193"/>
      <c r="W82" s="193"/>
      <c r="X82" s="193"/>
      <c r="Y82" s="193"/>
      <c r="Z82" s="193"/>
    </row>
    <row r="83" spans="21:26" ht="18.75" customHeight="1" x14ac:dyDescent="0.3">
      <c r="U83" s="193"/>
      <c r="V83" s="193"/>
      <c r="W83" s="193"/>
      <c r="X83" s="193"/>
      <c r="Y83" s="193"/>
      <c r="Z83" s="193"/>
    </row>
    <row r="84" spans="21:26" ht="18.75" customHeight="1" x14ac:dyDescent="0.3">
      <c r="U84" s="193"/>
      <c r="V84" s="193"/>
      <c r="W84" s="193"/>
      <c r="X84" s="193"/>
      <c r="Y84" s="193"/>
      <c r="Z84" s="193"/>
    </row>
    <row r="85" spans="21:26" ht="18.75" customHeight="1" x14ac:dyDescent="0.3">
      <c r="U85" s="193"/>
      <c r="V85" s="193"/>
      <c r="W85" s="193"/>
      <c r="X85" s="193"/>
      <c r="Y85" s="193"/>
      <c r="Z85" s="193"/>
    </row>
    <row r="86" spans="21:26" ht="18.75" customHeight="1" x14ac:dyDescent="0.3">
      <c r="U86" s="193"/>
      <c r="V86" s="193"/>
      <c r="W86" s="193"/>
      <c r="X86" s="193"/>
      <c r="Y86" s="193"/>
      <c r="Z86" s="193"/>
    </row>
    <row r="87" spans="21:26" ht="18.75" customHeight="1" x14ac:dyDescent="0.3">
      <c r="U87" s="193"/>
      <c r="V87" s="193"/>
      <c r="W87" s="193"/>
      <c r="X87" s="193"/>
      <c r="Y87" s="193"/>
      <c r="Z87" s="193"/>
    </row>
    <row r="88" spans="21:26" ht="18.75" customHeight="1" x14ac:dyDescent="0.3">
      <c r="U88" s="193"/>
      <c r="V88" s="193"/>
      <c r="W88" s="193"/>
      <c r="X88" s="193"/>
      <c r="Y88" s="193"/>
      <c r="Z88" s="193"/>
    </row>
    <row r="89" spans="21:26" ht="18.75" customHeight="1" x14ac:dyDescent="0.3">
      <c r="U89" s="193"/>
      <c r="V89" s="193"/>
      <c r="W89" s="193"/>
      <c r="X89" s="193"/>
      <c r="Y89" s="193"/>
      <c r="Z89" s="193"/>
    </row>
    <row r="90" spans="21:26" ht="18.75" customHeight="1" x14ac:dyDescent="0.3">
      <c r="U90" s="193"/>
      <c r="V90" s="193"/>
      <c r="W90" s="193"/>
      <c r="X90" s="193"/>
      <c r="Y90" s="193"/>
      <c r="Z90" s="193"/>
    </row>
    <row r="91" spans="21:26" ht="18.75" customHeight="1" x14ac:dyDescent="0.3">
      <c r="U91" s="193"/>
      <c r="V91" s="193"/>
      <c r="W91" s="193"/>
      <c r="X91" s="193"/>
      <c r="Y91" s="193"/>
      <c r="Z91" s="193"/>
    </row>
    <row r="92" spans="21:26" ht="18.75" customHeight="1" x14ac:dyDescent="0.3">
      <c r="U92" s="193"/>
      <c r="V92" s="193"/>
      <c r="W92" s="193"/>
      <c r="X92" s="193"/>
      <c r="Y92" s="193"/>
      <c r="Z92" s="193"/>
    </row>
    <row r="93" spans="21:26" ht="18.75" customHeight="1" x14ac:dyDescent="0.3">
      <c r="U93" s="193"/>
      <c r="V93" s="193"/>
      <c r="W93" s="193"/>
      <c r="X93" s="193"/>
      <c r="Y93" s="193"/>
      <c r="Z93" s="193"/>
    </row>
    <row r="94" spans="21:26" ht="18.75" customHeight="1" x14ac:dyDescent="0.3">
      <c r="U94" s="193"/>
      <c r="V94" s="193"/>
      <c r="W94" s="193"/>
      <c r="X94" s="193"/>
      <c r="Y94" s="193"/>
      <c r="Z94" s="193"/>
    </row>
    <row r="95" spans="21:26" ht="18.75" customHeight="1" x14ac:dyDescent="0.3">
      <c r="U95" s="193"/>
      <c r="V95" s="193"/>
      <c r="W95" s="193"/>
      <c r="X95" s="193"/>
      <c r="Y95" s="193"/>
      <c r="Z95" s="193"/>
    </row>
    <row r="96" spans="21:26" ht="18.75" customHeight="1" x14ac:dyDescent="0.3">
      <c r="U96" s="193"/>
      <c r="V96" s="193"/>
      <c r="W96" s="193"/>
      <c r="X96" s="193"/>
      <c r="Y96" s="193"/>
      <c r="Z96" s="193"/>
    </row>
    <row r="97" spans="21:26" ht="18.75" customHeight="1" x14ac:dyDescent="0.3">
      <c r="U97" s="193"/>
      <c r="V97" s="193"/>
      <c r="W97" s="193"/>
      <c r="X97" s="193"/>
      <c r="Y97" s="193"/>
      <c r="Z97" s="193"/>
    </row>
    <row r="98" spans="21:26" ht="18.75" customHeight="1" x14ac:dyDescent="0.3">
      <c r="U98" s="193"/>
      <c r="V98" s="193"/>
      <c r="W98" s="193"/>
      <c r="X98" s="193"/>
      <c r="Y98" s="193"/>
      <c r="Z98" s="193"/>
    </row>
    <row r="99" spans="21:26" ht="18.75" customHeight="1" x14ac:dyDescent="0.3">
      <c r="U99" s="193"/>
      <c r="V99" s="193"/>
      <c r="W99" s="193"/>
      <c r="X99" s="193"/>
      <c r="Y99" s="193"/>
      <c r="Z99" s="193"/>
    </row>
    <row r="100" spans="21:26" ht="18.75" customHeight="1" x14ac:dyDescent="0.3">
      <c r="U100" s="193"/>
      <c r="V100" s="193"/>
      <c r="W100" s="193"/>
      <c r="X100" s="193"/>
      <c r="Y100" s="193"/>
      <c r="Z100" s="193"/>
    </row>
    <row r="101" spans="21:26" ht="18.75" customHeight="1" x14ac:dyDescent="0.3">
      <c r="U101" s="193"/>
      <c r="V101" s="193"/>
      <c r="W101" s="193"/>
      <c r="X101" s="193"/>
      <c r="Y101" s="193"/>
      <c r="Z101" s="193"/>
    </row>
    <row r="102" spans="21:26" ht="18.75" customHeight="1" x14ac:dyDescent="0.3">
      <c r="U102" s="193"/>
      <c r="V102" s="193"/>
      <c r="W102" s="193"/>
      <c r="X102" s="193"/>
      <c r="Y102" s="193"/>
      <c r="Z102" s="193"/>
    </row>
    <row r="103" spans="21:26" ht="18.75" customHeight="1" x14ac:dyDescent="0.3">
      <c r="U103" s="193"/>
      <c r="V103" s="193"/>
      <c r="W103" s="193"/>
      <c r="X103" s="193"/>
      <c r="Y103" s="193"/>
      <c r="Z103" s="193"/>
    </row>
    <row r="104" spans="21:26" ht="18.75" customHeight="1" x14ac:dyDescent="0.3">
      <c r="U104" s="193"/>
      <c r="V104" s="193"/>
      <c r="W104" s="193"/>
      <c r="X104" s="193"/>
      <c r="Y104" s="193"/>
      <c r="Z104" s="193"/>
    </row>
    <row r="105" spans="21:26" ht="18.75" customHeight="1" x14ac:dyDescent="0.3">
      <c r="U105" s="193"/>
      <c r="V105" s="193"/>
      <c r="W105" s="193"/>
      <c r="X105" s="193"/>
      <c r="Y105" s="193"/>
      <c r="Z105" s="193"/>
    </row>
    <row r="106" spans="21:26" ht="18.75" customHeight="1" x14ac:dyDescent="0.3">
      <c r="U106" s="193"/>
      <c r="V106" s="193"/>
      <c r="W106" s="193"/>
      <c r="X106" s="193"/>
      <c r="Y106" s="193"/>
      <c r="Z106" s="193"/>
    </row>
    <row r="107" spans="21:26" ht="18.75" customHeight="1" x14ac:dyDescent="0.3">
      <c r="U107" s="193"/>
      <c r="V107" s="193"/>
      <c r="W107" s="193"/>
      <c r="X107" s="193"/>
      <c r="Y107" s="193"/>
      <c r="Z107" s="193"/>
    </row>
    <row r="108" spans="21:26" ht="18.75" customHeight="1" x14ac:dyDescent="0.3">
      <c r="U108" s="193"/>
      <c r="V108" s="193"/>
      <c r="W108" s="193"/>
      <c r="X108" s="193"/>
      <c r="Y108" s="193"/>
      <c r="Z108" s="193"/>
    </row>
    <row r="109" spans="21:26" ht="18.75" customHeight="1" x14ac:dyDescent="0.3">
      <c r="U109" s="193"/>
      <c r="V109" s="193"/>
      <c r="W109" s="193"/>
      <c r="X109" s="193"/>
      <c r="Y109" s="193"/>
      <c r="Z109" s="193"/>
    </row>
    <row r="110" spans="21:26" ht="18.75" customHeight="1" x14ac:dyDescent="0.3">
      <c r="U110" s="193"/>
      <c r="V110" s="193"/>
      <c r="W110" s="193"/>
      <c r="X110" s="193"/>
      <c r="Y110" s="193"/>
      <c r="Z110" s="193"/>
    </row>
    <row r="111" spans="21:26" ht="18.75" customHeight="1" x14ac:dyDescent="0.3">
      <c r="U111" s="193"/>
      <c r="V111" s="193"/>
      <c r="W111" s="193"/>
      <c r="X111" s="193"/>
      <c r="Y111" s="193"/>
      <c r="Z111" s="193"/>
    </row>
    <row r="112" spans="21:26" ht="18.75" customHeight="1" x14ac:dyDescent="0.3">
      <c r="U112" s="193"/>
      <c r="V112" s="193"/>
      <c r="W112" s="193"/>
      <c r="X112" s="193"/>
      <c r="Y112" s="193"/>
      <c r="Z112" s="193"/>
    </row>
    <row r="113" spans="21:26" ht="18.75" customHeight="1" x14ac:dyDescent="0.3">
      <c r="U113" s="193"/>
      <c r="V113" s="193"/>
      <c r="W113" s="193"/>
      <c r="X113" s="193"/>
      <c r="Y113" s="193"/>
      <c r="Z113" s="193"/>
    </row>
    <row r="114" spans="21:26" ht="18.75" customHeight="1" x14ac:dyDescent="0.3">
      <c r="U114" s="193"/>
      <c r="V114" s="193"/>
      <c r="W114" s="193"/>
      <c r="X114" s="193"/>
      <c r="Y114" s="193"/>
      <c r="Z114" s="193"/>
    </row>
    <row r="115" spans="21:26" ht="18.75" customHeight="1" x14ac:dyDescent="0.3">
      <c r="U115" s="193"/>
      <c r="V115" s="193"/>
      <c r="W115" s="193"/>
      <c r="X115" s="193"/>
      <c r="Y115" s="193"/>
      <c r="Z115" s="193"/>
    </row>
    <row r="116" spans="21:26" ht="18.75" customHeight="1" x14ac:dyDescent="0.3">
      <c r="U116" s="193"/>
      <c r="V116" s="193"/>
      <c r="W116" s="193"/>
      <c r="X116" s="193"/>
      <c r="Y116" s="193"/>
      <c r="Z116" s="193"/>
    </row>
    <row r="117" spans="21:26" ht="18.75" customHeight="1" x14ac:dyDescent="0.3">
      <c r="U117" s="193"/>
      <c r="V117" s="193"/>
      <c r="W117" s="193"/>
      <c r="X117" s="193"/>
      <c r="Y117" s="193"/>
      <c r="Z117" s="193"/>
    </row>
    <row r="118" spans="21:26" ht="18.75" customHeight="1" x14ac:dyDescent="0.3">
      <c r="U118" s="193"/>
      <c r="V118" s="193"/>
      <c r="W118" s="193"/>
      <c r="X118" s="193"/>
      <c r="Y118" s="193"/>
      <c r="Z118" s="193"/>
    </row>
    <row r="119" spans="21:26" ht="18.75" customHeight="1" x14ac:dyDescent="0.3">
      <c r="U119" s="193"/>
      <c r="V119" s="193"/>
      <c r="W119" s="193"/>
      <c r="X119" s="193"/>
      <c r="Y119" s="193"/>
      <c r="Z119" s="193"/>
    </row>
    <row r="120" spans="21:26" ht="18.75" customHeight="1" x14ac:dyDescent="0.3">
      <c r="U120" s="193"/>
      <c r="V120" s="193"/>
      <c r="W120" s="193"/>
      <c r="X120" s="193"/>
      <c r="Y120" s="193"/>
      <c r="Z120" s="193"/>
    </row>
    <row r="121" spans="21:26" ht="18.75" customHeight="1" x14ac:dyDescent="0.3">
      <c r="U121" s="193"/>
      <c r="V121" s="193"/>
      <c r="W121" s="193"/>
      <c r="X121" s="193"/>
      <c r="Y121" s="193"/>
      <c r="Z121" s="193"/>
    </row>
    <row r="122" spans="21:26" ht="18.75" customHeight="1" x14ac:dyDescent="0.3">
      <c r="U122" s="193"/>
      <c r="V122" s="193"/>
      <c r="W122" s="193"/>
      <c r="X122" s="193"/>
      <c r="Y122" s="193"/>
      <c r="Z122" s="193"/>
    </row>
    <row r="123" spans="21:26" ht="18.75" customHeight="1" x14ac:dyDescent="0.3">
      <c r="U123" s="193"/>
      <c r="V123" s="193"/>
      <c r="W123" s="193"/>
      <c r="X123" s="193"/>
      <c r="Y123" s="193"/>
      <c r="Z123" s="193"/>
    </row>
    <row r="124" spans="21:26" ht="18.75" customHeight="1" x14ac:dyDescent="0.3">
      <c r="U124" s="193"/>
      <c r="V124" s="193"/>
      <c r="W124" s="193"/>
      <c r="X124" s="193"/>
      <c r="Y124" s="193"/>
      <c r="Z124" s="193"/>
    </row>
    <row r="125" spans="21:26" ht="18.75" customHeight="1" x14ac:dyDescent="0.3">
      <c r="U125" s="193"/>
      <c r="V125" s="193"/>
      <c r="W125" s="193"/>
      <c r="X125" s="193"/>
      <c r="Y125" s="193"/>
      <c r="Z125" s="193"/>
    </row>
    <row r="126" spans="21:26" ht="18.75" customHeight="1" x14ac:dyDescent="0.3">
      <c r="U126" s="193"/>
      <c r="V126" s="193"/>
      <c r="W126" s="193"/>
      <c r="X126" s="193"/>
      <c r="Y126" s="193"/>
      <c r="Z126" s="193"/>
    </row>
    <row r="127" spans="21:26" ht="18.75" customHeight="1" x14ac:dyDescent="0.3">
      <c r="U127" s="193"/>
      <c r="V127" s="193"/>
      <c r="W127" s="193"/>
      <c r="X127" s="193"/>
      <c r="Y127" s="193"/>
      <c r="Z127" s="193"/>
    </row>
    <row r="128" spans="21:26" ht="18.75" customHeight="1" x14ac:dyDescent="0.3">
      <c r="U128" s="193"/>
      <c r="V128" s="193"/>
      <c r="W128" s="193"/>
      <c r="X128" s="193"/>
      <c r="Y128" s="193"/>
      <c r="Z128" s="193"/>
    </row>
    <row r="129" spans="21:26" ht="18.75" customHeight="1" x14ac:dyDescent="0.3">
      <c r="U129" s="193"/>
      <c r="V129" s="193"/>
      <c r="W129" s="193"/>
      <c r="X129" s="193"/>
      <c r="Y129" s="193"/>
      <c r="Z129" s="193"/>
    </row>
    <row r="130" spans="21:26" ht="18.75" customHeight="1" x14ac:dyDescent="0.3">
      <c r="U130" s="193"/>
      <c r="V130" s="193"/>
      <c r="W130" s="193"/>
      <c r="X130" s="193"/>
      <c r="Y130" s="193"/>
      <c r="Z130" s="193"/>
    </row>
    <row r="131" spans="21:26" ht="18.75" customHeight="1" x14ac:dyDescent="0.3">
      <c r="U131" s="193"/>
      <c r="V131" s="193"/>
      <c r="W131" s="193"/>
      <c r="X131" s="193"/>
      <c r="Y131" s="193"/>
      <c r="Z131" s="193"/>
    </row>
    <row r="132" spans="21:26" ht="18.75" customHeight="1" x14ac:dyDescent="0.3">
      <c r="U132" s="193"/>
      <c r="V132" s="193"/>
      <c r="W132" s="193"/>
      <c r="X132" s="193"/>
      <c r="Y132" s="193"/>
      <c r="Z132" s="193"/>
    </row>
    <row r="133" spans="21:26" ht="18.75" customHeight="1" x14ac:dyDescent="0.3">
      <c r="U133" s="193"/>
      <c r="V133" s="193"/>
      <c r="W133" s="193"/>
      <c r="X133" s="193"/>
      <c r="Y133" s="193"/>
      <c r="Z133" s="193"/>
    </row>
    <row r="134" spans="21:26" ht="18.75" customHeight="1" x14ac:dyDescent="0.3">
      <c r="U134" s="193"/>
      <c r="V134" s="193"/>
      <c r="W134" s="193"/>
      <c r="X134" s="193"/>
      <c r="Y134" s="193"/>
      <c r="Z134" s="193"/>
    </row>
    <row r="135" spans="21:26" ht="18.75" customHeight="1" x14ac:dyDescent="0.3">
      <c r="U135" s="193"/>
      <c r="V135" s="193"/>
      <c r="W135" s="193"/>
      <c r="X135" s="193"/>
      <c r="Y135" s="193"/>
      <c r="Z135" s="193"/>
    </row>
    <row r="136" spans="21:26" ht="18.75" customHeight="1" x14ac:dyDescent="0.3">
      <c r="U136" s="193"/>
      <c r="V136" s="193"/>
      <c r="W136" s="193"/>
      <c r="X136" s="193"/>
      <c r="Y136" s="193"/>
      <c r="Z136" s="193"/>
    </row>
    <row r="137" spans="21:26" ht="18.75" customHeight="1" x14ac:dyDescent="0.3">
      <c r="U137" s="193"/>
      <c r="V137" s="193"/>
      <c r="W137" s="193"/>
      <c r="X137" s="193"/>
      <c r="Y137" s="193"/>
      <c r="Z137" s="193"/>
    </row>
    <row r="138" spans="21:26" ht="18.75" customHeight="1" x14ac:dyDescent="0.3">
      <c r="U138" s="193"/>
      <c r="V138" s="193"/>
      <c r="W138" s="193"/>
      <c r="X138" s="193"/>
      <c r="Y138" s="193"/>
      <c r="Z138" s="193"/>
    </row>
    <row r="139" spans="21:26" ht="18.75" customHeight="1" x14ac:dyDescent="0.3">
      <c r="U139" s="193"/>
      <c r="V139" s="193"/>
      <c r="W139" s="193"/>
      <c r="X139" s="193"/>
      <c r="Y139" s="193"/>
      <c r="Z139" s="193"/>
    </row>
    <row r="140" spans="21:26" ht="18.75" customHeight="1" x14ac:dyDescent="0.3">
      <c r="U140" s="193"/>
      <c r="V140" s="193"/>
      <c r="W140" s="193"/>
      <c r="X140" s="193"/>
      <c r="Y140" s="193"/>
      <c r="Z140" s="193"/>
    </row>
    <row r="141" spans="21:26" ht="18.75" customHeight="1" x14ac:dyDescent="0.3">
      <c r="U141" s="193"/>
      <c r="V141" s="193"/>
      <c r="W141" s="193"/>
      <c r="X141" s="193"/>
      <c r="Y141" s="193"/>
      <c r="Z141" s="193"/>
    </row>
    <row r="142" spans="21:26" ht="18.75" customHeight="1" x14ac:dyDescent="0.3">
      <c r="U142" s="193"/>
      <c r="V142" s="193"/>
      <c r="W142" s="193"/>
      <c r="X142" s="193"/>
      <c r="Y142" s="193"/>
      <c r="Z142" s="193"/>
    </row>
    <row r="143" spans="21:26" ht="18.75" customHeight="1" x14ac:dyDescent="0.3">
      <c r="U143" s="193"/>
      <c r="V143" s="193"/>
      <c r="W143" s="193"/>
      <c r="X143" s="193"/>
      <c r="Y143" s="193"/>
      <c r="Z143" s="193"/>
    </row>
    <row r="144" spans="21:26" ht="18.75" customHeight="1" x14ac:dyDescent="0.3">
      <c r="U144" s="193"/>
      <c r="V144" s="193"/>
      <c r="W144" s="193"/>
      <c r="X144" s="193"/>
      <c r="Y144" s="193"/>
      <c r="Z144" s="193"/>
    </row>
    <row r="145" spans="21:26" ht="18.75" customHeight="1" x14ac:dyDescent="0.3">
      <c r="U145" s="193"/>
      <c r="V145" s="193"/>
      <c r="W145" s="193"/>
      <c r="X145" s="193"/>
      <c r="Y145" s="193"/>
      <c r="Z145" s="193"/>
    </row>
    <row r="146" spans="21:26" ht="18.75" customHeight="1" x14ac:dyDescent="0.3">
      <c r="U146" s="193"/>
      <c r="V146" s="193"/>
      <c r="W146" s="193"/>
      <c r="X146" s="193"/>
      <c r="Y146" s="193"/>
      <c r="Z146" s="193"/>
    </row>
    <row r="147" spans="21:26" ht="18.75" customHeight="1" x14ac:dyDescent="0.3">
      <c r="U147" s="193"/>
      <c r="V147" s="193"/>
      <c r="W147" s="193"/>
      <c r="X147" s="193"/>
      <c r="Y147" s="193"/>
      <c r="Z147" s="193"/>
    </row>
    <row r="148" spans="21:26" ht="18.75" customHeight="1" x14ac:dyDescent="0.3">
      <c r="U148" s="193"/>
      <c r="V148" s="193"/>
      <c r="W148" s="193"/>
      <c r="X148" s="193"/>
      <c r="Y148" s="193"/>
      <c r="Z148" s="193"/>
    </row>
    <row r="149" spans="21:26" ht="18.75" customHeight="1" x14ac:dyDescent="0.3">
      <c r="U149" s="193"/>
      <c r="V149" s="193"/>
      <c r="W149" s="193"/>
      <c r="X149" s="193"/>
      <c r="Y149" s="193"/>
      <c r="Z149" s="193"/>
    </row>
    <row r="150" spans="21:26" ht="18.75" customHeight="1" x14ac:dyDescent="0.3">
      <c r="U150" s="193"/>
      <c r="V150" s="193"/>
      <c r="W150" s="193"/>
      <c r="X150" s="193"/>
      <c r="Y150" s="193"/>
      <c r="Z150" s="193"/>
    </row>
    <row r="151" spans="21:26" ht="18.75" customHeight="1" x14ac:dyDescent="0.3">
      <c r="U151" s="193"/>
      <c r="V151" s="193"/>
      <c r="W151" s="193"/>
      <c r="X151" s="193"/>
      <c r="Y151" s="193"/>
      <c r="Z151" s="193"/>
    </row>
    <row r="152" spans="21:26" ht="18.75" customHeight="1" x14ac:dyDescent="0.3">
      <c r="U152" s="193"/>
      <c r="V152" s="193"/>
      <c r="W152" s="193"/>
      <c r="X152" s="193"/>
      <c r="Y152" s="193"/>
      <c r="Z152" s="193"/>
    </row>
    <row r="153" spans="21:26" ht="18.75" customHeight="1" x14ac:dyDescent="0.3">
      <c r="U153" s="193"/>
      <c r="V153" s="193"/>
      <c r="W153" s="193"/>
      <c r="X153" s="193"/>
      <c r="Y153" s="193"/>
      <c r="Z153" s="193"/>
    </row>
    <row r="154" spans="21:26" ht="18.75" customHeight="1" x14ac:dyDescent="0.3">
      <c r="U154" s="193"/>
      <c r="V154" s="193"/>
      <c r="W154" s="193"/>
      <c r="X154" s="193"/>
      <c r="Y154" s="193"/>
      <c r="Z154" s="193"/>
    </row>
    <row r="155" spans="21:26" ht="18.75" customHeight="1" x14ac:dyDescent="0.3">
      <c r="U155" s="193"/>
      <c r="V155" s="193"/>
      <c r="W155" s="193"/>
      <c r="X155" s="193"/>
      <c r="Y155" s="193"/>
      <c r="Z155" s="193"/>
    </row>
    <row r="156" spans="21:26" ht="18.75" customHeight="1" x14ac:dyDescent="0.3">
      <c r="U156" s="193"/>
      <c r="V156" s="193"/>
      <c r="W156" s="193"/>
      <c r="X156" s="193"/>
      <c r="Y156" s="193"/>
      <c r="Z156" s="193"/>
    </row>
    <row r="157" spans="21:26" ht="18.75" customHeight="1" x14ac:dyDescent="0.3">
      <c r="U157" s="193"/>
      <c r="V157" s="193"/>
      <c r="W157" s="193"/>
      <c r="X157" s="193"/>
      <c r="Y157" s="193"/>
      <c r="Z157" s="193"/>
    </row>
    <row r="158" spans="21:26" ht="18.75" customHeight="1" x14ac:dyDescent="0.3">
      <c r="U158" s="193"/>
      <c r="V158" s="193"/>
      <c r="W158" s="193"/>
      <c r="X158" s="193"/>
      <c r="Y158" s="193"/>
      <c r="Z158" s="193"/>
    </row>
    <row r="159" spans="21:26" ht="18.75" customHeight="1" x14ac:dyDescent="0.3">
      <c r="U159" s="193"/>
      <c r="V159" s="193"/>
      <c r="W159" s="193"/>
      <c r="X159" s="193"/>
      <c r="Y159" s="193"/>
      <c r="Z159" s="193"/>
    </row>
    <row r="160" spans="21:26" ht="18.75" customHeight="1" x14ac:dyDescent="0.3">
      <c r="U160" s="193"/>
      <c r="V160" s="193"/>
      <c r="W160" s="193"/>
      <c r="X160" s="193"/>
      <c r="Y160" s="193"/>
      <c r="Z160" s="193"/>
    </row>
    <row r="161" spans="21:26" ht="18.75" customHeight="1" x14ac:dyDescent="0.3">
      <c r="U161" s="193"/>
      <c r="V161" s="193"/>
      <c r="W161" s="193"/>
      <c r="X161" s="193"/>
      <c r="Y161" s="193"/>
      <c r="Z161" s="193"/>
    </row>
    <row r="162" spans="21:26" ht="18.75" customHeight="1" x14ac:dyDescent="0.3">
      <c r="U162" s="193"/>
      <c r="V162" s="193"/>
      <c r="W162" s="193"/>
      <c r="X162" s="193"/>
      <c r="Y162" s="193"/>
      <c r="Z162" s="193"/>
    </row>
    <row r="163" spans="21:26" ht="18.75" customHeight="1" x14ac:dyDescent="0.3">
      <c r="U163" s="193"/>
      <c r="V163" s="193"/>
      <c r="W163" s="193"/>
      <c r="X163" s="193"/>
      <c r="Y163" s="193"/>
      <c r="Z163" s="193"/>
    </row>
    <row r="164" spans="21:26" ht="18.75" customHeight="1" x14ac:dyDescent="0.3">
      <c r="U164" s="193"/>
      <c r="V164" s="193"/>
      <c r="W164" s="193"/>
      <c r="X164" s="193"/>
      <c r="Y164" s="193"/>
      <c r="Z164" s="193"/>
    </row>
    <row r="165" spans="21:26" ht="18.75" customHeight="1" x14ac:dyDescent="0.3">
      <c r="U165" s="193"/>
      <c r="V165" s="193"/>
      <c r="W165" s="193"/>
      <c r="X165" s="193"/>
      <c r="Y165" s="193"/>
      <c r="Z165" s="193"/>
    </row>
    <row r="166" spans="21:26" ht="18.75" customHeight="1" x14ac:dyDescent="0.3">
      <c r="U166" s="193"/>
      <c r="V166" s="193"/>
      <c r="W166" s="193"/>
      <c r="X166" s="193"/>
      <c r="Y166" s="193"/>
      <c r="Z166" s="193"/>
    </row>
    <row r="167" spans="21:26" ht="18.75" customHeight="1" x14ac:dyDescent="0.3">
      <c r="U167" s="193"/>
      <c r="V167" s="193"/>
      <c r="W167" s="193"/>
      <c r="X167" s="193"/>
      <c r="Y167" s="193"/>
      <c r="Z167" s="193"/>
    </row>
    <row r="168" spans="21:26" ht="18.75" customHeight="1" x14ac:dyDescent="0.3">
      <c r="U168" s="193"/>
      <c r="V168" s="193"/>
      <c r="W168" s="193"/>
      <c r="X168" s="193"/>
      <c r="Y168" s="193"/>
      <c r="Z168" s="193"/>
    </row>
    <row r="169" spans="21:26" ht="18.75" customHeight="1" x14ac:dyDescent="0.3">
      <c r="U169" s="193"/>
      <c r="V169" s="193"/>
      <c r="W169" s="193"/>
      <c r="X169" s="193"/>
      <c r="Y169" s="193"/>
      <c r="Z169" s="193"/>
    </row>
    <row r="170" spans="21:26" ht="18.75" customHeight="1" x14ac:dyDescent="0.3">
      <c r="U170" s="193"/>
      <c r="V170" s="193"/>
      <c r="W170" s="193"/>
      <c r="X170" s="193"/>
      <c r="Y170" s="193"/>
      <c r="Z170" s="193"/>
    </row>
    <row r="171" spans="21:26" ht="18.75" customHeight="1" x14ac:dyDescent="0.3">
      <c r="U171" s="193"/>
      <c r="V171" s="193"/>
      <c r="W171" s="193"/>
      <c r="X171" s="193"/>
      <c r="Y171" s="193"/>
      <c r="Z171" s="193"/>
    </row>
    <row r="172" spans="21:26" ht="18.75" customHeight="1" x14ac:dyDescent="0.3">
      <c r="U172" s="193"/>
      <c r="V172" s="193"/>
      <c r="W172" s="193"/>
      <c r="X172" s="193"/>
      <c r="Y172" s="193"/>
      <c r="Z172" s="193"/>
    </row>
    <row r="173" spans="21:26" ht="18.75" customHeight="1" x14ac:dyDescent="0.3">
      <c r="U173" s="193"/>
      <c r="V173" s="193"/>
      <c r="W173" s="193"/>
      <c r="X173" s="193"/>
      <c r="Y173" s="193"/>
      <c r="Z173" s="193"/>
    </row>
    <row r="174" spans="21:26" ht="18.75" customHeight="1" x14ac:dyDescent="0.3">
      <c r="U174" s="193"/>
      <c r="V174" s="193"/>
      <c r="W174" s="193"/>
      <c r="X174" s="193"/>
      <c r="Y174" s="193"/>
      <c r="Z174" s="193"/>
    </row>
    <row r="175" spans="21:26" ht="18.75" customHeight="1" x14ac:dyDescent="0.3">
      <c r="U175" s="193"/>
      <c r="V175" s="193"/>
      <c r="W175" s="193"/>
      <c r="X175" s="193"/>
      <c r="Y175" s="193"/>
      <c r="Z175" s="193"/>
    </row>
    <row r="176" spans="21:26" ht="18.75" customHeight="1" x14ac:dyDescent="0.3">
      <c r="U176" s="193"/>
      <c r="V176" s="193"/>
      <c r="W176" s="193"/>
      <c r="X176" s="193"/>
      <c r="Y176" s="193"/>
      <c r="Z176" s="193"/>
    </row>
    <row r="177" spans="21:26" ht="18.75" customHeight="1" x14ac:dyDescent="0.3">
      <c r="U177" s="193"/>
      <c r="V177" s="193"/>
      <c r="W177" s="193"/>
      <c r="X177" s="193"/>
      <c r="Y177" s="193"/>
      <c r="Z177" s="193"/>
    </row>
    <row r="178" spans="21:26" ht="18.75" customHeight="1" x14ac:dyDescent="0.3">
      <c r="U178" s="193"/>
      <c r="V178" s="193"/>
      <c r="W178" s="193"/>
      <c r="X178" s="193"/>
      <c r="Y178" s="193"/>
      <c r="Z178" s="193"/>
    </row>
    <row r="179" spans="21:26" ht="18.75" customHeight="1" x14ac:dyDescent="0.3">
      <c r="U179" s="193"/>
      <c r="V179" s="193"/>
      <c r="W179" s="193"/>
      <c r="X179" s="193"/>
      <c r="Y179" s="193"/>
      <c r="Z179" s="193"/>
    </row>
    <row r="180" spans="21:26" ht="18.75" customHeight="1" x14ac:dyDescent="0.3">
      <c r="U180" s="193"/>
      <c r="V180" s="193"/>
      <c r="W180" s="193"/>
      <c r="X180" s="193"/>
      <c r="Y180" s="193"/>
      <c r="Z180" s="193"/>
    </row>
    <row r="181" spans="21:26" ht="18.75" customHeight="1" x14ac:dyDescent="0.3">
      <c r="U181" s="193"/>
      <c r="V181" s="193"/>
      <c r="W181" s="193"/>
      <c r="X181" s="193"/>
      <c r="Y181" s="193"/>
      <c r="Z181" s="193"/>
    </row>
    <row r="182" spans="21:26" ht="18.75" customHeight="1" x14ac:dyDescent="0.3">
      <c r="U182" s="193"/>
      <c r="V182" s="193"/>
      <c r="W182" s="193"/>
      <c r="X182" s="193"/>
      <c r="Y182" s="193"/>
      <c r="Z182" s="193"/>
    </row>
    <row r="183" spans="21:26" ht="18.75" customHeight="1" x14ac:dyDescent="0.3">
      <c r="U183" s="193"/>
      <c r="V183" s="193"/>
      <c r="W183" s="193"/>
      <c r="X183" s="193"/>
      <c r="Y183" s="193"/>
      <c r="Z183" s="193"/>
    </row>
    <row r="184" spans="21:26" ht="18.75" customHeight="1" x14ac:dyDescent="0.3">
      <c r="U184" s="193"/>
      <c r="V184" s="193"/>
      <c r="W184" s="193"/>
      <c r="X184" s="193"/>
      <c r="Y184" s="193"/>
      <c r="Z184" s="193"/>
    </row>
    <row r="185" spans="21:26" ht="18.75" customHeight="1" x14ac:dyDescent="0.3">
      <c r="U185" s="193"/>
      <c r="V185" s="193"/>
      <c r="W185" s="193"/>
      <c r="X185" s="193"/>
      <c r="Y185" s="193"/>
      <c r="Z185" s="193"/>
    </row>
    <row r="186" spans="21:26" ht="18.75" customHeight="1" x14ac:dyDescent="0.3">
      <c r="U186" s="193"/>
      <c r="V186" s="193"/>
      <c r="W186" s="193"/>
      <c r="X186" s="193"/>
      <c r="Y186" s="193"/>
      <c r="Z186" s="193"/>
    </row>
    <row r="187" spans="21:26" ht="18.75" customHeight="1" x14ac:dyDescent="0.3">
      <c r="U187" s="193"/>
      <c r="V187" s="193"/>
      <c r="W187" s="193"/>
      <c r="X187" s="193"/>
      <c r="Y187" s="193"/>
      <c r="Z187" s="193"/>
    </row>
    <row r="188" spans="21:26" ht="18.75" customHeight="1" x14ac:dyDescent="0.3">
      <c r="U188" s="193"/>
      <c r="V188" s="193"/>
      <c r="W188" s="193"/>
      <c r="X188" s="193"/>
      <c r="Y188" s="193"/>
      <c r="Z188" s="193"/>
    </row>
    <row r="189" spans="21:26" ht="18.75" customHeight="1" x14ac:dyDescent="0.3">
      <c r="U189" s="193"/>
      <c r="V189" s="193"/>
      <c r="W189" s="193"/>
      <c r="X189" s="193"/>
      <c r="Y189" s="193"/>
      <c r="Z189" s="193"/>
    </row>
    <row r="190" spans="21:26" ht="18.75" customHeight="1" x14ac:dyDescent="0.3">
      <c r="U190" s="193"/>
      <c r="V190" s="193"/>
      <c r="W190" s="193"/>
      <c r="X190" s="193"/>
      <c r="Y190" s="193"/>
      <c r="Z190" s="193"/>
    </row>
    <row r="191" spans="21:26" ht="18.75" customHeight="1" x14ac:dyDescent="0.3">
      <c r="U191" s="193"/>
      <c r="V191" s="193"/>
      <c r="W191" s="193"/>
      <c r="X191" s="193"/>
      <c r="Y191" s="193"/>
      <c r="Z191" s="193"/>
    </row>
    <row r="192" spans="21:26" ht="18.75" customHeight="1" x14ac:dyDescent="0.3">
      <c r="U192" s="193"/>
      <c r="V192" s="193"/>
      <c r="W192" s="193"/>
      <c r="X192" s="193"/>
      <c r="Y192" s="193"/>
      <c r="Z192" s="193"/>
    </row>
    <row r="193" spans="21:26" ht="18.75" customHeight="1" x14ac:dyDescent="0.3">
      <c r="U193" s="193"/>
      <c r="V193" s="193"/>
      <c r="W193" s="193"/>
      <c r="X193" s="193"/>
      <c r="Y193" s="193"/>
      <c r="Z193" s="193"/>
    </row>
    <row r="194" spans="21:26" ht="18.75" customHeight="1" x14ac:dyDescent="0.3">
      <c r="U194" s="193"/>
      <c r="V194" s="193"/>
      <c r="W194" s="193"/>
      <c r="X194" s="193"/>
      <c r="Y194" s="193"/>
      <c r="Z194" s="193"/>
    </row>
    <row r="195" spans="21:26" ht="18.75" customHeight="1" x14ac:dyDescent="0.3">
      <c r="U195" s="193"/>
      <c r="V195" s="193"/>
      <c r="W195" s="193"/>
      <c r="X195" s="193"/>
      <c r="Y195" s="193"/>
      <c r="Z195" s="193"/>
    </row>
    <row r="196" spans="21:26" ht="18.75" customHeight="1" x14ac:dyDescent="0.3">
      <c r="U196" s="193"/>
      <c r="V196" s="193"/>
      <c r="W196" s="193"/>
      <c r="X196" s="193"/>
      <c r="Y196" s="193"/>
      <c r="Z196" s="193"/>
    </row>
    <row r="197" spans="21:26" ht="18.75" customHeight="1" x14ac:dyDescent="0.3">
      <c r="U197" s="193"/>
      <c r="V197" s="193"/>
      <c r="W197" s="193"/>
      <c r="X197" s="193"/>
      <c r="Y197" s="193"/>
      <c r="Z197" s="193"/>
    </row>
    <row r="198" spans="21:26" ht="18.75" customHeight="1" x14ac:dyDescent="0.3">
      <c r="U198" s="193"/>
      <c r="V198" s="193"/>
      <c r="W198" s="193"/>
      <c r="X198" s="193"/>
      <c r="Y198" s="193"/>
      <c r="Z198" s="193"/>
    </row>
    <row r="199" spans="21:26" ht="18.75" customHeight="1" x14ac:dyDescent="0.3">
      <c r="U199" s="193"/>
      <c r="V199" s="193"/>
      <c r="W199" s="193"/>
      <c r="X199" s="193"/>
      <c r="Y199" s="193"/>
      <c r="Z199" s="193"/>
    </row>
    <row r="200" spans="21:26" ht="18.75" customHeight="1" x14ac:dyDescent="0.3">
      <c r="U200" s="193"/>
      <c r="V200" s="193"/>
      <c r="W200" s="193"/>
      <c r="X200" s="193"/>
      <c r="Y200" s="193"/>
      <c r="Z200" s="193"/>
    </row>
    <row r="201" spans="21:26" ht="18.75" customHeight="1" x14ac:dyDescent="0.3">
      <c r="U201" s="193"/>
      <c r="V201" s="193"/>
      <c r="W201" s="193"/>
      <c r="X201" s="193"/>
      <c r="Y201" s="193"/>
      <c r="Z201" s="193"/>
    </row>
    <row r="202" spans="21:26" ht="18.75" customHeight="1" x14ac:dyDescent="0.3">
      <c r="U202" s="193"/>
      <c r="V202" s="193"/>
      <c r="W202" s="193"/>
      <c r="X202" s="193"/>
      <c r="Y202" s="193"/>
      <c r="Z202" s="193"/>
    </row>
    <row r="203" spans="21:26" ht="18.75" customHeight="1" x14ac:dyDescent="0.3">
      <c r="U203" s="193"/>
      <c r="V203" s="193"/>
      <c r="W203" s="193"/>
      <c r="X203" s="193"/>
      <c r="Y203" s="193"/>
      <c r="Z203" s="193"/>
    </row>
    <row r="204" spans="21:26" ht="18.75" customHeight="1" x14ac:dyDescent="0.3">
      <c r="U204" s="193"/>
      <c r="V204" s="193"/>
      <c r="W204" s="193"/>
      <c r="X204" s="193"/>
      <c r="Y204" s="193"/>
      <c r="Z204" s="193"/>
    </row>
    <row r="205" spans="21:26" ht="18.75" customHeight="1" x14ac:dyDescent="0.3">
      <c r="U205" s="193"/>
      <c r="V205" s="193"/>
      <c r="W205" s="193"/>
      <c r="X205" s="193"/>
      <c r="Y205" s="193"/>
      <c r="Z205" s="193"/>
    </row>
    <row r="206" spans="21:26" ht="18.75" customHeight="1" x14ac:dyDescent="0.3">
      <c r="U206" s="193"/>
      <c r="V206" s="193"/>
      <c r="W206" s="193"/>
      <c r="X206" s="193"/>
      <c r="Y206" s="193"/>
      <c r="Z206" s="193"/>
    </row>
    <row r="207" spans="21:26" ht="18.75" customHeight="1" x14ac:dyDescent="0.3">
      <c r="U207" s="193"/>
      <c r="V207" s="193"/>
      <c r="W207" s="193"/>
      <c r="X207" s="193"/>
      <c r="Y207" s="193"/>
      <c r="Z207" s="193"/>
    </row>
    <row r="208" spans="21:26" ht="18.75" customHeight="1" x14ac:dyDescent="0.3">
      <c r="U208" s="193"/>
      <c r="V208" s="193"/>
      <c r="W208" s="193"/>
      <c r="X208" s="193"/>
      <c r="Y208" s="193"/>
      <c r="Z208" s="193"/>
    </row>
    <row r="209" spans="21:26" ht="18.75" customHeight="1" x14ac:dyDescent="0.3">
      <c r="U209" s="193"/>
      <c r="V209" s="193"/>
      <c r="W209" s="193"/>
      <c r="X209" s="193"/>
      <c r="Y209" s="193"/>
      <c r="Z209" s="193"/>
    </row>
    <row r="210" spans="21:26" ht="18.75" customHeight="1" x14ac:dyDescent="0.3">
      <c r="U210" s="193"/>
      <c r="V210" s="193"/>
      <c r="W210" s="193"/>
      <c r="X210" s="193"/>
      <c r="Y210" s="193"/>
      <c r="Z210" s="193"/>
    </row>
    <row r="211" spans="21:26" ht="18.75" customHeight="1" x14ac:dyDescent="0.3">
      <c r="U211" s="193"/>
      <c r="V211" s="193"/>
      <c r="W211" s="193"/>
      <c r="X211" s="193"/>
      <c r="Y211" s="193"/>
      <c r="Z211" s="193"/>
    </row>
    <row r="212" spans="21:26" ht="18.75" customHeight="1" x14ac:dyDescent="0.3">
      <c r="U212" s="193"/>
      <c r="V212" s="193"/>
      <c r="W212" s="193"/>
      <c r="X212" s="193"/>
      <c r="Y212" s="193"/>
      <c r="Z212" s="193"/>
    </row>
    <row r="213" spans="21:26" ht="18.75" customHeight="1" x14ac:dyDescent="0.3">
      <c r="U213" s="193"/>
      <c r="V213" s="193"/>
      <c r="W213" s="193"/>
      <c r="X213" s="193"/>
      <c r="Y213" s="193"/>
      <c r="Z213" s="193"/>
    </row>
    <row r="214" spans="21:26" ht="18.75" customHeight="1" x14ac:dyDescent="0.3">
      <c r="U214" s="193"/>
      <c r="V214" s="193"/>
      <c r="W214" s="193"/>
      <c r="X214" s="193"/>
      <c r="Y214" s="193"/>
      <c r="Z214" s="193"/>
    </row>
    <row r="215" spans="21:26" ht="18.75" customHeight="1" x14ac:dyDescent="0.3">
      <c r="U215" s="193"/>
      <c r="V215" s="193"/>
      <c r="W215" s="193"/>
      <c r="X215" s="193"/>
      <c r="Y215" s="193"/>
      <c r="Z215" s="193"/>
    </row>
  </sheetData>
  <mergeCells count="22">
    <mergeCell ref="B45:Z45"/>
    <mergeCell ref="AS4:BD4"/>
    <mergeCell ref="B41:Z41"/>
    <mergeCell ref="BE4:BP4"/>
    <mergeCell ref="B42:Z42"/>
    <mergeCell ref="B43:Z43"/>
    <mergeCell ref="B44:Z44"/>
    <mergeCell ref="A3:A5"/>
    <mergeCell ref="B3:B5"/>
    <mergeCell ref="I4:T4"/>
    <mergeCell ref="U4:AF4"/>
    <mergeCell ref="AG4:AR4"/>
    <mergeCell ref="C4:C5"/>
    <mergeCell ref="D4:D5"/>
    <mergeCell ref="E4:E5"/>
    <mergeCell ref="C3:H3"/>
    <mergeCell ref="H4:H5"/>
    <mergeCell ref="BQ13:BV14"/>
    <mergeCell ref="I3:BP3"/>
    <mergeCell ref="C2:BP2"/>
    <mergeCell ref="C1:BP1"/>
    <mergeCell ref="BQ4:BS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AB115"/>
  <sheetViews>
    <sheetView workbookViewId="0">
      <pane xSplit="2" ySplit="4" topLeftCell="L10" activePane="bottomRight" state="frozen"/>
      <selection pane="topRight" activeCell="C1" sqref="C1"/>
      <selection pane="bottomLeft" activeCell="A5" sqref="A5"/>
      <selection pane="bottomRight" activeCell="N19" sqref="N19:T19"/>
    </sheetView>
  </sheetViews>
  <sheetFormatPr defaultColWidth="9.44140625" defaultRowHeight="13.8" x14ac:dyDescent="0.3"/>
  <cols>
    <col min="1" max="1" width="10" style="28" customWidth="1"/>
    <col min="2" max="2" width="12.21875" style="28" customWidth="1"/>
    <col min="3" max="14" width="10" style="28" customWidth="1"/>
    <col min="15" max="15" width="11.5546875" style="28" customWidth="1"/>
    <col min="16" max="17" width="10" style="28" customWidth="1"/>
    <col min="18" max="18" width="10.44140625" style="28" customWidth="1"/>
    <col min="19" max="19" width="10" style="28" customWidth="1"/>
    <col min="20" max="20" width="14" style="28" customWidth="1"/>
    <col min="21" max="23" width="10" style="28" customWidth="1"/>
    <col min="24" max="24" width="6.5546875" style="28" bestFit="1" customWidth="1"/>
    <col min="25" max="25" width="7.5546875" style="28" customWidth="1"/>
    <col min="26" max="16384" width="9.44140625" style="28"/>
  </cols>
  <sheetData>
    <row r="1" spans="1:25" s="33" customFormat="1" ht="16.5" customHeight="1" x14ac:dyDescent="0.35">
      <c r="A1" s="280" t="s">
        <v>47</v>
      </c>
      <c r="B1" s="277"/>
      <c r="C1" s="281" t="s">
        <v>125</v>
      </c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</row>
    <row r="2" spans="1:25" ht="16.5" customHeight="1" x14ac:dyDescent="0.35">
      <c r="A2" s="277"/>
      <c r="B2" s="277"/>
      <c r="C2" s="5"/>
      <c r="D2" s="282" t="s">
        <v>158</v>
      </c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</row>
    <row r="3" spans="1:25" s="34" customFormat="1" ht="15.75" customHeight="1" x14ac:dyDescent="0.3">
      <c r="A3" s="285" t="s">
        <v>278</v>
      </c>
      <c r="B3" s="286"/>
      <c r="C3" s="34" t="s">
        <v>8</v>
      </c>
      <c r="D3" s="34" t="s">
        <v>9</v>
      </c>
      <c r="E3" s="34" t="s">
        <v>10</v>
      </c>
      <c r="F3" s="34" t="s">
        <v>11</v>
      </c>
      <c r="G3" s="34" t="s">
        <v>12</v>
      </c>
      <c r="H3" s="34" t="s">
        <v>13</v>
      </c>
      <c r="I3" s="34" t="s">
        <v>14</v>
      </c>
      <c r="J3" s="34" t="s">
        <v>15</v>
      </c>
      <c r="K3" s="34" t="s">
        <v>16</v>
      </c>
      <c r="L3" s="34" t="s">
        <v>17</v>
      </c>
      <c r="M3" s="34" t="s">
        <v>18</v>
      </c>
      <c r="N3" s="34" t="s">
        <v>19</v>
      </c>
      <c r="O3" s="34" t="s">
        <v>20</v>
      </c>
      <c r="P3" s="34" t="s">
        <v>21</v>
      </c>
      <c r="Q3" s="34" t="s">
        <v>22</v>
      </c>
      <c r="R3" s="34" t="s">
        <v>23</v>
      </c>
      <c r="S3" s="34" t="s">
        <v>24</v>
      </c>
      <c r="T3" s="34" t="s">
        <v>25</v>
      </c>
      <c r="U3" s="35" t="s">
        <v>48</v>
      </c>
      <c r="V3" s="34" t="s">
        <v>26</v>
      </c>
      <c r="W3" s="34" t="s">
        <v>49</v>
      </c>
      <c r="X3" s="36" t="s">
        <v>50</v>
      </c>
      <c r="Y3" s="284" t="s">
        <v>2</v>
      </c>
    </row>
    <row r="4" spans="1:25" s="40" customFormat="1" ht="76.5" customHeight="1" x14ac:dyDescent="0.3">
      <c r="A4" s="286"/>
      <c r="B4" s="286"/>
      <c r="C4" s="37" t="s">
        <v>76</v>
      </c>
      <c r="D4" s="37" t="s">
        <v>77</v>
      </c>
      <c r="E4" s="37" t="s">
        <v>78</v>
      </c>
      <c r="F4" s="37" t="s">
        <v>115</v>
      </c>
      <c r="G4" s="37" t="s">
        <v>79</v>
      </c>
      <c r="H4" s="37" t="s">
        <v>80</v>
      </c>
      <c r="I4" s="37" t="s">
        <v>81</v>
      </c>
      <c r="J4" s="37" t="s">
        <v>116</v>
      </c>
      <c r="K4" s="37" t="s">
        <v>83</v>
      </c>
      <c r="L4" s="37" t="s">
        <v>84</v>
      </c>
      <c r="M4" s="37" t="s">
        <v>85</v>
      </c>
      <c r="N4" s="37" t="s">
        <v>86</v>
      </c>
      <c r="O4" s="37" t="s">
        <v>87</v>
      </c>
      <c r="P4" s="37" t="s">
        <v>88</v>
      </c>
      <c r="Q4" s="37" t="s">
        <v>89</v>
      </c>
      <c r="R4" s="37" t="s">
        <v>90</v>
      </c>
      <c r="S4" s="37" t="s">
        <v>91</v>
      </c>
      <c r="T4" s="37" t="s">
        <v>92</v>
      </c>
      <c r="U4" s="38" t="s">
        <v>93</v>
      </c>
      <c r="V4" s="37" t="s">
        <v>94</v>
      </c>
      <c r="W4" s="37" t="s">
        <v>95</v>
      </c>
      <c r="X4" s="39" t="s">
        <v>27</v>
      </c>
      <c r="Y4" s="284"/>
    </row>
    <row r="5" spans="1:25" s="41" customFormat="1" ht="21" customHeight="1" x14ac:dyDescent="0.3">
      <c r="A5" s="271" t="s">
        <v>277</v>
      </c>
      <c r="B5" s="271"/>
      <c r="C5" s="41" t="s">
        <v>28</v>
      </c>
      <c r="D5" s="41" t="s">
        <v>29</v>
      </c>
      <c r="E5" s="41" t="s">
        <v>30</v>
      </c>
      <c r="F5" s="41" t="s">
        <v>31</v>
      </c>
      <c r="G5" s="41" t="s">
        <v>32</v>
      </c>
      <c r="H5" s="41" t="s">
        <v>33</v>
      </c>
      <c r="I5" s="41" t="s">
        <v>34</v>
      </c>
      <c r="J5" s="41" t="s">
        <v>35</v>
      </c>
      <c r="K5" s="41" t="s">
        <v>36</v>
      </c>
      <c r="L5" s="41" t="s">
        <v>37</v>
      </c>
      <c r="M5" s="41" t="s">
        <v>38</v>
      </c>
      <c r="N5" s="41" t="s">
        <v>39</v>
      </c>
      <c r="O5" s="41" t="s">
        <v>40</v>
      </c>
      <c r="P5" s="41" t="s">
        <v>41</v>
      </c>
      <c r="Q5" s="41" t="s">
        <v>42</v>
      </c>
      <c r="R5" s="41" t="s">
        <v>43</v>
      </c>
      <c r="S5" s="41" t="s">
        <v>44</v>
      </c>
      <c r="T5" s="41" t="s">
        <v>45</v>
      </c>
      <c r="U5" s="41" t="s">
        <v>51</v>
      </c>
      <c r="V5" s="41" t="s">
        <v>46</v>
      </c>
      <c r="W5" s="41" t="s">
        <v>56</v>
      </c>
      <c r="X5" s="41" t="s">
        <v>142</v>
      </c>
    </row>
    <row r="6" spans="1:25" s="41" customFormat="1" ht="21" customHeight="1" x14ac:dyDescent="0.3">
      <c r="A6" s="279" t="s">
        <v>148</v>
      </c>
      <c r="B6" s="279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s="8" customFormat="1" ht="14.4" x14ac:dyDescent="0.3">
      <c r="A7" s="19">
        <v>2012</v>
      </c>
      <c r="B7" s="30"/>
      <c r="C7" s="10">
        <v>4747</v>
      </c>
      <c r="D7" s="10">
        <v>16526</v>
      </c>
      <c r="E7" s="10">
        <v>867</v>
      </c>
      <c r="F7" s="10">
        <v>21181</v>
      </c>
      <c r="G7" s="10">
        <v>23012</v>
      </c>
      <c r="H7" s="10">
        <v>4532</v>
      </c>
      <c r="I7" s="10">
        <v>2025</v>
      </c>
      <c r="J7" s="10">
        <v>129</v>
      </c>
      <c r="K7" s="10">
        <v>2205</v>
      </c>
      <c r="L7" s="10">
        <v>1497</v>
      </c>
      <c r="M7" s="10">
        <v>2616</v>
      </c>
      <c r="N7" s="10">
        <v>246</v>
      </c>
      <c r="O7" s="10">
        <v>713</v>
      </c>
      <c r="P7" s="10">
        <v>27</v>
      </c>
      <c r="Q7" s="10">
        <v>16321</v>
      </c>
      <c r="R7" s="10">
        <v>10210</v>
      </c>
      <c r="S7" s="10">
        <v>23752</v>
      </c>
      <c r="T7" s="10">
        <v>1875</v>
      </c>
      <c r="U7" s="10">
        <v>4</v>
      </c>
      <c r="V7" s="10">
        <v>2224</v>
      </c>
      <c r="W7" s="10">
        <v>17</v>
      </c>
      <c r="X7" s="10">
        <v>407</v>
      </c>
      <c r="Y7" s="10">
        <v>135133</v>
      </c>
    </row>
    <row r="8" spans="1:25" s="8" customFormat="1" ht="14.4" x14ac:dyDescent="0.3">
      <c r="A8" s="19">
        <v>2013</v>
      </c>
      <c r="B8" s="30"/>
      <c r="C8" s="10">
        <v>5439.8964580599995</v>
      </c>
      <c r="D8" s="10">
        <v>19613.642527400003</v>
      </c>
      <c r="E8" s="10">
        <v>877.33860000000004</v>
      </c>
      <c r="F8" s="10">
        <v>24596.134556599998</v>
      </c>
      <c r="G8" s="10">
        <v>27888.77936</v>
      </c>
      <c r="H8" s="10">
        <v>4595.0677800000012</v>
      </c>
      <c r="I8" s="10">
        <v>2568.3751954000008</v>
      </c>
      <c r="J8" s="10">
        <v>129.92482000000001</v>
      </c>
      <c r="K8" s="10">
        <v>2134.395368</v>
      </c>
      <c r="L8" s="10">
        <v>1960.0483399999998</v>
      </c>
      <c r="M8" s="10">
        <v>2723.5536200000001</v>
      </c>
      <c r="N8" s="10">
        <v>243.22286000000003</v>
      </c>
      <c r="O8" s="10">
        <v>811.19507999999996</v>
      </c>
      <c r="P8" s="10">
        <v>29.943680000000001</v>
      </c>
      <c r="Q8" s="10">
        <v>5817.9805299999989</v>
      </c>
      <c r="R8" s="10">
        <v>16687.967871800003</v>
      </c>
      <c r="S8" s="10">
        <v>21474.585322999999</v>
      </c>
      <c r="T8" s="10">
        <v>592.46371999999997</v>
      </c>
      <c r="U8" s="10">
        <v>1.7299599999999997</v>
      </c>
      <c r="V8" s="10">
        <v>3443.6994168000006</v>
      </c>
      <c r="W8" s="10">
        <v>0.55753999999999992</v>
      </c>
      <c r="X8" s="10">
        <v>227.28112000000002</v>
      </c>
      <c r="Y8" s="10">
        <v>141857.78372705998</v>
      </c>
    </row>
    <row r="9" spans="1:25" s="8" customFormat="1" ht="14.85" customHeight="1" x14ac:dyDescent="0.3">
      <c r="A9" s="19">
        <v>2014</v>
      </c>
      <c r="B9" s="19"/>
      <c r="C9" s="10">
        <v>5342.2311153000001</v>
      </c>
      <c r="D9" s="10">
        <v>15133.377482899999</v>
      </c>
      <c r="E9" s="10">
        <v>462.71298540000004</v>
      </c>
      <c r="F9" s="10">
        <v>27058.458570600022</v>
      </c>
      <c r="G9" s="10">
        <v>25097.888651600002</v>
      </c>
      <c r="H9" s="10">
        <v>4369.5847154999992</v>
      </c>
      <c r="I9" s="10">
        <v>4203.5142799000005</v>
      </c>
      <c r="J9" s="10">
        <v>270.95436599999999</v>
      </c>
      <c r="K9" s="10">
        <v>3011.0201201</v>
      </c>
      <c r="L9" s="10">
        <v>1580.222021</v>
      </c>
      <c r="M9" s="10">
        <v>3687.3889629999994</v>
      </c>
      <c r="N9" s="10">
        <v>393.99502469999993</v>
      </c>
      <c r="O9" s="10">
        <v>2217.7509016000004</v>
      </c>
      <c r="P9" s="10">
        <v>49.550702499999993</v>
      </c>
      <c r="Q9" s="10">
        <v>10539.315374099999</v>
      </c>
      <c r="R9" s="10">
        <v>28754.097066600021</v>
      </c>
      <c r="S9" s="10">
        <v>10803.132905499997</v>
      </c>
      <c r="T9" s="10">
        <v>920.29466429999979</v>
      </c>
      <c r="U9" s="10">
        <v>10.99644</v>
      </c>
      <c r="V9" s="10">
        <v>4009.767148599999</v>
      </c>
      <c r="W9" s="10">
        <v>6.2451067999999994</v>
      </c>
      <c r="X9" s="10">
        <v>0</v>
      </c>
      <c r="Y9" s="10">
        <v>147922.49860600004</v>
      </c>
    </row>
    <row r="10" spans="1:25" s="8" customFormat="1" ht="14.85" customHeight="1" x14ac:dyDescent="0.3">
      <c r="A10" s="19">
        <v>2015</v>
      </c>
      <c r="B10" s="19"/>
      <c r="C10" s="10">
        <v>6624.1054764999999</v>
      </c>
      <c r="D10" s="10">
        <v>17353.270912200001</v>
      </c>
      <c r="E10" s="10">
        <v>897.34156589999986</v>
      </c>
      <c r="F10" s="10">
        <v>23543.164882900022</v>
      </c>
      <c r="G10" s="10">
        <v>21697.6315058</v>
      </c>
      <c r="H10" s="10">
        <v>5258.8586808</v>
      </c>
      <c r="I10" s="10">
        <v>4347.7118657000046</v>
      </c>
      <c r="J10" s="10">
        <v>215.58785609999998</v>
      </c>
      <c r="K10" s="10">
        <v>5429.9932927</v>
      </c>
      <c r="L10" s="10">
        <v>2422.7737099000005</v>
      </c>
      <c r="M10" s="10">
        <v>3831.1711791000012</v>
      </c>
      <c r="N10" s="10">
        <v>322.83170820000004</v>
      </c>
      <c r="O10" s="10">
        <v>2626.9356735000006</v>
      </c>
      <c r="P10" s="10">
        <v>505.21871839999994</v>
      </c>
      <c r="Q10" s="10">
        <v>8308.7626786999972</v>
      </c>
      <c r="R10" s="10">
        <v>29103.757959299997</v>
      </c>
      <c r="S10" s="10">
        <v>16196.370632599997</v>
      </c>
      <c r="T10" s="10">
        <v>879.5634773999999</v>
      </c>
      <c r="U10" s="10">
        <v>0.42697649999999998</v>
      </c>
      <c r="V10" s="10">
        <v>5881.7638356999978</v>
      </c>
      <c r="W10" s="10">
        <v>0.91774089999999986</v>
      </c>
      <c r="X10" s="10">
        <v>0</v>
      </c>
      <c r="Y10" s="10">
        <v>155448.16032880003</v>
      </c>
    </row>
    <row r="11" spans="1:25" s="8" customFormat="1" ht="14.85" customHeight="1" x14ac:dyDescent="0.3">
      <c r="A11" s="19">
        <v>2016</v>
      </c>
      <c r="B11" s="19"/>
      <c r="C11" s="10">
        <v>8579.2503474000005</v>
      </c>
      <c r="D11" s="10">
        <v>24102.406485099997</v>
      </c>
      <c r="E11" s="10">
        <v>843.61503589999995</v>
      </c>
      <c r="F11" s="10">
        <v>39388.05208669998</v>
      </c>
      <c r="G11" s="10">
        <v>33213.1101366</v>
      </c>
      <c r="H11" s="10">
        <v>6116.4405267000011</v>
      </c>
      <c r="I11" s="10">
        <v>5097.5630486</v>
      </c>
      <c r="J11" s="10">
        <v>263.33542190000003</v>
      </c>
      <c r="K11" s="10">
        <v>3775.4222504000004</v>
      </c>
      <c r="L11" s="10">
        <v>2693.6659953000003</v>
      </c>
      <c r="M11" s="10">
        <v>4901.6714353999996</v>
      </c>
      <c r="N11" s="10">
        <v>537.76642949999996</v>
      </c>
      <c r="O11" s="10">
        <v>964.30123849999984</v>
      </c>
      <c r="P11" s="10">
        <v>40.383661999999994</v>
      </c>
      <c r="Q11" s="10">
        <v>6736.8842829000005</v>
      </c>
      <c r="R11" s="10">
        <v>24451.416306599996</v>
      </c>
      <c r="S11" s="10">
        <v>15992.395521299997</v>
      </c>
      <c r="T11" s="10">
        <v>2393.9498259999996</v>
      </c>
      <c r="U11" s="10">
        <v>2.8970765000000003</v>
      </c>
      <c r="V11" s="10">
        <v>4063.6866456999996</v>
      </c>
      <c r="W11" s="10">
        <v>8.1535021000000008</v>
      </c>
      <c r="X11" s="10">
        <v>0</v>
      </c>
      <c r="Y11" s="10">
        <v>184166.36726109998</v>
      </c>
    </row>
    <row r="12" spans="1:25" s="8" customFormat="1" ht="14.85" customHeight="1" x14ac:dyDescent="0.3">
      <c r="A12" s="19">
        <v>2017</v>
      </c>
      <c r="B12" s="19"/>
      <c r="C12" s="3">
        <v>7533.1506728429977</v>
      </c>
      <c r="D12" s="3">
        <v>21937.226741775012</v>
      </c>
      <c r="E12" s="3">
        <v>954.40718079200019</v>
      </c>
      <c r="F12" s="3">
        <v>37731.203912976795</v>
      </c>
      <c r="G12" s="3">
        <v>22341.628667135992</v>
      </c>
      <c r="H12" s="3">
        <v>7548.3071346369952</v>
      </c>
      <c r="I12" s="3">
        <v>5010.128549206016</v>
      </c>
      <c r="J12" s="3">
        <v>348.65931670399999</v>
      </c>
      <c r="K12" s="3">
        <v>5313.3182878930038</v>
      </c>
      <c r="L12" s="3">
        <v>2262.4288513450051</v>
      </c>
      <c r="M12" s="3">
        <v>4633.0385545370127</v>
      </c>
      <c r="N12" s="3">
        <v>449.12194450199962</v>
      </c>
      <c r="O12" s="3">
        <v>2279.8529144089975</v>
      </c>
      <c r="P12" s="3">
        <v>21.136331767000001</v>
      </c>
      <c r="Q12" s="3">
        <v>9140.7719416880263</v>
      </c>
      <c r="R12" s="3">
        <v>17892.706610348952</v>
      </c>
      <c r="S12" s="3">
        <v>19622.47000908096</v>
      </c>
      <c r="T12" s="3">
        <v>1579.2293815779997</v>
      </c>
      <c r="U12" s="3">
        <v>2.3099400000000001</v>
      </c>
      <c r="V12" s="3">
        <v>4424.326182372015</v>
      </c>
      <c r="W12" s="3">
        <v>2.3744270969999999</v>
      </c>
      <c r="X12" s="3">
        <v>0</v>
      </c>
      <c r="Y12" s="3">
        <v>171027.79755268779</v>
      </c>
    </row>
    <row r="13" spans="1:25" s="15" customFormat="1" ht="14.85" customHeight="1" x14ac:dyDescent="0.3">
      <c r="A13" s="19">
        <v>2018</v>
      </c>
      <c r="B13" s="19"/>
      <c r="C13" s="10">
        <v>8748.1473661</v>
      </c>
      <c r="D13" s="10">
        <v>24815.829116299996</v>
      </c>
      <c r="E13" s="10">
        <v>812.07048719999989</v>
      </c>
      <c r="F13" s="10">
        <v>30537.267409900003</v>
      </c>
      <c r="G13" s="10">
        <v>29033.720832300005</v>
      </c>
      <c r="H13" s="10">
        <v>5916.2709283999984</v>
      </c>
      <c r="I13" s="10">
        <v>4597.7084109999996</v>
      </c>
      <c r="J13" s="10">
        <v>238.12704049999999</v>
      </c>
      <c r="K13" s="10">
        <v>4545.2762349000004</v>
      </c>
      <c r="L13" s="10">
        <v>2644.4385357000001</v>
      </c>
      <c r="M13" s="10">
        <v>3599.3026464</v>
      </c>
      <c r="N13" s="10">
        <v>428.35469599999993</v>
      </c>
      <c r="O13" s="10">
        <v>1745.3137001999999</v>
      </c>
      <c r="P13" s="10">
        <v>33.484088699999994</v>
      </c>
      <c r="Q13" s="10">
        <v>7178.8243917</v>
      </c>
      <c r="R13" s="10">
        <v>19713.650063900001</v>
      </c>
      <c r="S13" s="10">
        <v>10589.224169100002</v>
      </c>
      <c r="T13" s="10">
        <v>2791.5764373000006</v>
      </c>
      <c r="U13" s="10">
        <v>215.11649350000002</v>
      </c>
      <c r="V13" s="10">
        <v>4316.8953861999998</v>
      </c>
      <c r="W13" s="10">
        <v>0.215</v>
      </c>
      <c r="X13" s="10">
        <v>138.04127320000001</v>
      </c>
      <c r="Y13" s="10">
        <v>162638.85470850003</v>
      </c>
    </row>
    <row r="14" spans="1:25" s="15" customFormat="1" ht="14.85" customHeight="1" x14ac:dyDescent="0.3">
      <c r="A14" s="19">
        <v>2019</v>
      </c>
      <c r="B14" s="19"/>
      <c r="C14" s="10">
        <f>SUM(C60:C71)</f>
        <v>9646.2295162610026</v>
      </c>
      <c r="D14" s="10">
        <f t="shared" ref="D14:Y14" si="0">SUM(D60:D71)</f>
        <v>28974.386015275002</v>
      </c>
      <c r="E14" s="10">
        <f t="shared" si="0"/>
        <v>1217.4699786020001</v>
      </c>
      <c r="F14" s="10">
        <f t="shared" si="0"/>
        <v>35362.48920558898</v>
      </c>
      <c r="G14" s="10">
        <f t="shared" si="0"/>
        <v>29864.570577262002</v>
      </c>
      <c r="H14" s="10">
        <f t="shared" si="0"/>
        <v>6755.5213269530004</v>
      </c>
      <c r="I14" s="10">
        <f t="shared" si="0"/>
        <v>3393.9406401109995</v>
      </c>
      <c r="J14" s="10">
        <f t="shared" si="0"/>
        <v>323.633835535</v>
      </c>
      <c r="K14" s="10">
        <f t="shared" si="0"/>
        <v>4323.6056573389997</v>
      </c>
      <c r="L14" s="10">
        <f t="shared" si="0"/>
        <v>3167.2177466339999</v>
      </c>
      <c r="M14" s="10">
        <f t="shared" si="0"/>
        <v>6430.3415537089995</v>
      </c>
      <c r="N14" s="10">
        <f t="shared" si="0"/>
        <v>799.39070200200001</v>
      </c>
      <c r="O14" s="10">
        <f t="shared" si="0"/>
        <v>700.87793957100007</v>
      </c>
      <c r="P14" s="10">
        <f t="shared" si="0"/>
        <v>8.4097784539999996</v>
      </c>
      <c r="Q14" s="10">
        <f t="shared" si="0"/>
        <v>8461.8035664690015</v>
      </c>
      <c r="R14" s="10">
        <f t="shared" si="0"/>
        <v>24461.942225984993</v>
      </c>
      <c r="S14" s="10">
        <f t="shared" si="0"/>
        <v>17121.190551127002</v>
      </c>
      <c r="T14" s="10">
        <f t="shared" si="0"/>
        <v>1290.9562588790004</v>
      </c>
      <c r="U14" s="10">
        <f t="shared" si="0"/>
        <v>15.580994622</v>
      </c>
      <c r="V14" s="10">
        <f t="shared" si="0"/>
        <v>6688.8000804720014</v>
      </c>
      <c r="W14" s="10">
        <f t="shared" si="0"/>
        <v>0</v>
      </c>
      <c r="X14" s="10">
        <f t="shared" si="0"/>
        <v>340.33244917200011</v>
      </c>
      <c r="Y14" s="10">
        <f t="shared" si="0"/>
        <v>189348.69060002296</v>
      </c>
    </row>
    <row r="15" spans="1:25" s="8" customFormat="1" ht="14.85" customHeight="1" x14ac:dyDescent="0.3">
      <c r="A15" s="19">
        <v>2020</v>
      </c>
      <c r="B15" s="19"/>
      <c r="C15" s="10">
        <v>10594.7176767</v>
      </c>
      <c r="D15" s="10">
        <v>28635.449682499999</v>
      </c>
      <c r="E15" s="10">
        <v>911.29637620000005</v>
      </c>
      <c r="F15" s="10">
        <v>38590.131858299981</v>
      </c>
      <c r="G15" s="10">
        <v>29222.579736</v>
      </c>
      <c r="H15" s="10">
        <v>7248.2166990999976</v>
      </c>
      <c r="I15" s="10">
        <v>3938.4202698999989</v>
      </c>
      <c r="J15" s="10">
        <v>323.46717080000008</v>
      </c>
      <c r="K15" s="10">
        <v>3624.0323529000002</v>
      </c>
      <c r="L15" s="10">
        <v>4632.7962680000001</v>
      </c>
      <c r="M15" s="10">
        <v>4781.8320936000018</v>
      </c>
      <c r="N15" s="10">
        <v>682.39228249999996</v>
      </c>
      <c r="O15" s="10">
        <v>1938.9056679</v>
      </c>
      <c r="P15" s="10">
        <v>14.695405699999998</v>
      </c>
      <c r="Q15" s="10">
        <v>9149.3540370999999</v>
      </c>
      <c r="R15" s="10">
        <v>22694.242667300001</v>
      </c>
      <c r="S15" s="10">
        <v>14753.182749400001</v>
      </c>
      <c r="T15" s="10">
        <v>1785.6288369000001</v>
      </c>
      <c r="U15" s="10">
        <v>2.1000000000000001E-2</v>
      </c>
      <c r="V15" s="10">
        <v>8421.3984954999996</v>
      </c>
      <c r="W15" s="10">
        <v>10.3947243</v>
      </c>
      <c r="X15" s="10">
        <v>983.52973429999997</v>
      </c>
      <c r="Y15" s="199">
        <f>SUM(C15:X15)</f>
        <v>192936.68578489998</v>
      </c>
    </row>
    <row r="16" spans="1:25" s="8" customFormat="1" ht="14.85" customHeight="1" x14ac:dyDescent="0.3">
      <c r="A16" s="19">
        <v>2021</v>
      </c>
      <c r="B16" s="19"/>
      <c r="C16" s="10">
        <v>12098.193554099997</v>
      </c>
      <c r="D16" s="10">
        <v>30497.690966999999</v>
      </c>
      <c r="E16" s="10">
        <v>1729.9886787000003</v>
      </c>
      <c r="F16" s="10">
        <v>51454.527987999994</v>
      </c>
      <c r="G16" s="10">
        <v>31465.141533899998</v>
      </c>
      <c r="H16" s="10">
        <v>10507.553683199998</v>
      </c>
      <c r="I16" s="10">
        <v>5632.1932201</v>
      </c>
      <c r="J16" s="10">
        <v>869.92370950000009</v>
      </c>
      <c r="K16" s="10">
        <v>5538.7542145999996</v>
      </c>
      <c r="L16" s="10">
        <v>6381.0609862000001</v>
      </c>
      <c r="M16" s="10">
        <v>10728.844900300001</v>
      </c>
      <c r="N16" s="10">
        <v>1118.1907683000002</v>
      </c>
      <c r="O16" s="10">
        <v>1174.4986649999998</v>
      </c>
      <c r="P16" s="10">
        <v>96.156111900000013</v>
      </c>
      <c r="Q16" s="10">
        <v>11556.705588099998</v>
      </c>
      <c r="R16" s="10">
        <v>27516.6144589</v>
      </c>
      <c r="S16" s="10">
        <v>14027.583588400001</v>
      </c>
      <c r="T16" s="10">
        <v>2944.9995346000005</v>
      </c>
      <c r="U16" s="10">
        <v>10.310877400000001</v>
      </c>
      <c r="V16" s="10">
        <v>7809.0791935999996</v>
      </c>
      <c r="W16" s="10">
        <v>30.471727400000002</v>
      </c>
      <c r="X16" s="10">
        <v>701.51538010000002</v>
      </c>
      <c r="Y16" s="10">
        <v>233889.99932930002</v>
      </c>
    </row>
    <row r="17" spans="1:25" s="8" customFormat="1" ht="14.85" customHeight="1" x14ac:dyDescent="0.3">
      <c r="A17" s="8" t="s">
        <v>284</v>
      </c>
      <c r="B17" s="20"/>
      <c r="C17" s="27">
        <v>10798.041153499995</v>
      </c>
      <c r="D17" s="27">
        <v>36249.071268700005</v>
      </c>
      <c r="E17" s="27">
        <v>2280.2392348999992</v>
      </c>
      <c r="F17" s="27">
        <v>46388.448995700215</v>
      </c>
      <c r="G17" s="27">
        <v>48965.835223800008</v>
      </c>
      <c r="H17" s="27">
        <v>21122.684016399999</v>
      </c>
      <c r="I17" s="27">
        <v>5799.3314756000191</v>
      </c>
      <c r="J17" s="27">
        <v>717.15989249999893</v>
      </c>
      <c r="K17" s="27">
        <v>7741.824553400008</v>
      </c>
      <c r="L17" s="27">
        <v>4242.4704729000032</v>
      </c>
      <c r="M17" s="27">
        <v>6599.2380633000275</v>
      </c>
      <c r="N17" s="27">
        <v>915.40650520000065</v>
      </c>
      <c r="O17" s="27">
        <v>2012.1932817999987</v>
      </c>
      <c r="P17" s="27">
        <v>120.97324400000009</v>
      </c>
      <c r="Q17" s="27">
        <v>12941.339600600017</v>
      </c>
      <c r="R17" s="27">
        <v>46184.910637400091</v>
      </c>
      <c r="S17" s="27">
        <v>17260.736993100018</v>
      </c>
      <c r="T17" s="27">
        <v>2110.2270502999982</v>
      </c>
      <c r="U17" s="27">
        <v>22.276701200000002</v>
      </c>
      <c r="V17" s="27">
        <v>18241.565464100073</v>
      </c>
      <c r="W17" s="27">
        <v>386.45279450000004</v>
      </c>
      <c r="X17" s="27">
        <v>200.4045656000001</v>
      </c>
      <c r="Y17" s="10">
        <f>SUM(C17:X17)</f>
        <v>291300.83118850033</v>
      </c>
    </row>
    <row r="18" spans="1:25" s="8" customFormat="1" ht="14.85" customHeight="1" x14ac:dyDescent="0.3">
      <c r="A18" s="20"/>
      <c r="B18" s="2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s="8" customFormat="1" ht="19.350000000000001" customHeight="1" x14ac:dyDescent="0.3">
      <c r="A19" s="43" t="s">
        <v>62</v>
      </c>
      <c r="B19" s="4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O19" s="17"/>
      <c r="P19" s="217"/>
      <c r="Q19" s="217"/>
      <c r="R19" s="13"/>
      <c r="S19" s="10"/>
      <c r="T19" s="13"/>
      <c r="V19" s="13"/>
      <c r="W19" s="13"/>
      <c r="X19" s="13"/>
      <c r="Y19" s="13"/>
    </row>
    <row r="20" spans="1:25" ht="14.4" x14ac:dyDescent="0.3">
      <c r="A20" s="27"/>
      <c r="B20" s="27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4.4" x14ac:dyDescent="0.3">
      <c r="A21" s="24">
        <v>2016</v>
      </c>
      <c r="B21" s="46" t="s">
        <v>71</v>
      </c>
      <c r="C21" s="10">
        <v>637.20888109999976</v>
      </c>
      <c r="D21" s="10">
        <v>2223.528138199998</v>
      </c>
      <c r="E21" s="10">
        <v>54.407127400000007</v>
      </c>
      <c r="F21" s="10">
        <v>2491.4499751999974</v>
      </c>
      <c r="G21" s="10">
        <v>2988.7656585000004</v>
      </c>
      <c r="H21" s="10">
        <v>403.0661760000001</v>
      </c>
      <c r="I21" s="10">
        <v>373.92561159999997</v>
      </c>
      <c r="J21" s="10">
        <v>13.029897400000001</v>
      </c>
      <c r="K21" s="10">
        <v>226.60621720000015</v>
      </c>
      <c r="L21" s="10">
        <v>176.19615749999988</v>
      </c>
      <c r="M21" s="10">
        <v>335.73102059999997</v>
      </c>
      <c r="N21" s="10">
        <v>41.60120269999998</v>
      </c>
      <c r="O21" s="10">
        <v>53.762317300000021</v>
      </c>
      <c r="P21" s="10">
        <v>6.7697748999999954</v>
      </c>
      <c r="Q21" s="10">
        <v>554.88582300000098</v>
      </c>
      <c r="R21" s="10">
        <v>1812.0772886000034</v>
      </c>
      <c r="S21" s="10">
        <v>1456.9858792999992</v>
      </c>
      <c r="T21" s="10">
        <v>43.367712600000033</v>
      </c>
      <c r="U21" s="10">
        <v>9.5969999999999996E-3</v>
      </c>
      <c r="V21" s="10">
        <v>594.8538774000001</v>
      </c>
      <c r="W21" s="10">
        <v>0</v>
      </c>
      <c r="X21" s="10">
        <v>0</v>
      </c>
      <c r="Y21" s="10">
        <v>14488.228333499997</v>
      </c>
    </row>
    <row r="22" spans="1:25" ht="14.4" x14ac:dyDescent="0.3">
      <c r="A22" s="27"/>
      <c r="B22" s="46" t="s">
        <v>72</v>
      </c>
      <c r="C22" s="10">
        <v>695.60578169999997</v>
      </c>
      <c r="D22" s="10">
        <v>970.37252450000005</v>
      </c>
      <c r="E22" s="10">
        <v>50.848469499999993</v>
      </c>
      <c r="F22" s="10">
        <v>2559.3182022999972</v>
      </c>
      <c r="G22" s="10">
        <v>1960.6720800000005</v>
      </c>
      <c r="H22" s="10">
        <v>455.40301650000026</v>
      </c>
      <c r="I22" s="10">
        <v>609.19077070000014</v>
      </c>
      <c r="J22" s="10">
        <v>7.1808335000000012</v>
      </c>
      <c r="K22" s="10">
        <v>187.27628180000005</v>
      </c>
      <c r="L22" s="10">
        <v>101.01881579999998</v>
      </c>
      <c r="M22" s="10">
        <v>416.55359019999963</v>
      </c>
      <c r="N22" s="10">
        <v>26.036971899999998</v>
      </c>
      <c r="O22" s="10">
        <v>62.500308999999987</v>
      </c>
      <c r="P22" s="10">
        <v>3.3459374000000004</v>
      </c>
      <c r="Q22" s="10">
        <v>522.0269447999998</v>
      </c>
      <c r="R22" s="10">
        <v>1713.8083444000004</v>
      </c>
      <c r="S22" s="10">
        <v>1276.2476800999991</v>
      </c>
      <c r="T22" s="10">
        <v>108.65155849999999</v>
      </c>
      <c r="U22" s="10">
        <v>0</v>
      </c>
      <c r="V22" s="10">
        <v>413.14307759999974</v>
      </c>
      <c r="W22" s="10">
        <v>0.63407409999999997</v>
      </c>
      <c r="X22" s="10">
        <v>0</v>
      </c>
      <c r="Y22" s="10">
        <v>12139.835264299996</v>
      </c>
    </row>
    <row r="23" spans="1:25" ht="14.4" x14ac:dyDescent="0.3">
      <c r="A23" s="27"/>
      <c r="B23" s="46" t="s">
        <v>67</v>
      </c>
      <c r="C23" s="10">
        <v>692.41242530000011</v>
      </c>
      <c r="D23" s="10">
        <v>1100.3619196000006</v>
      </c>
      <c r="E23" s="10">
        <v>113.33992860000002</v>
      </c>
      <c r="F23" s="10">
        <v>4028.1636135999984</v>
      </c>
      <c r="G23" s="10">
        <v>1514.1862884999996</v>
      </c>
      <c r="H23" s="10">
        <v>432.12080500000025</v>
      </c>
      <c r="I23" s="10">
        <v>510.47246479999973</v>
      </c>
      <c r="J23" s="10">
        <v>18.671543200000013</v>
      </c>
      <c r="K23" s="10">
        <v>464.25425480000001</v>
      </c>
      <c r="L23" s="10">
        <v>229.2442626000001</v>
      </c>
      <c r="M23" s="10">
        <v>349.84444920000016</v>
      </c>
      <c r="N23" s="10">
        <v>22.957321700000001</v>
      </c>
      <c r="O23" s="10">
        <v>72.923609599999992</v>
      </c>
      <c r="P23" s="10">
        <v>1.1336188999999999</v>
      </c>
      <c r="Q23" s="10">
        <v>597.56995029999985</v>
      </c>
      <c r="R23" s="10">
        <v>3258.8732222000003</v>
      </c>
      <c r="S23" s="10">
        <v>1587.5242581999996</v>
      </c>
      <c r="T23" s="10">
        <v>21.137097599999997</v>
      </c>
      <c r="U23" s="10">
        <v>6.96996E-2</v>
      </c>
      <c r="V23" s="10">
        <v>204.68931620000001</v>
      </c>
      <c r="W23" s="10">
        <v>0</v>
      </c>
      <c r="X23" s="10">
        <v>0</v>
      </c>
      <c r="Y23" s="10">
        <v>15219.950049499996</v>
      </c>
    </row>
    <row r="24" spans="1:25" ht="14.4" x14ac:dyDescent="0.3">
      <c r="A24" s="27"/>
      <c r="B24" s="46" t="s">
        <v>68</v>
      </c>
      <c r="C24" s="10">
        <v>442.64109489999993</v>
      </c>
      <c r="D24" s="10">
        <v>1336.5710725000001</v>
      </c>
      <c r="E24" s="10">
        <v>35.017388500000003</v>
      </c>
      <c r="F24" s="10">
        <v>3148.6220943999992</v>
      </c>
      <c r="G24" s="10">
        <v>2458.9676986999998</v>
      </c>
      <c r="H24" s="10">
        <v>497.21681790000019</v>
      </c>
      <c r="I24" s="10">
        <v>569.38313050000011</v>
      </c>
      <c r="J24" s="10">
        <v>19.329544499999997</v>
      </c>
      <c r="K24" s="10">
        <v>418.16669349999995</v>
      </c>
      <c r="L24" s="10">
        <v>175.31594060000003</v>
      </c>
      <c r="M24" s="10">
        <v>301.44330080000003</v>
      </c>
      <c r="N24" s="10">
        <v>19.006413799999997</v>
      </c>
      <c r="O24" s="10">
        <v>126.12303579999998</v>
      </c>
      <c r="P24" s="10">
        <v>1.1077389</v>
      </c>
      <c r="Q24" s="10">
        <v>516.19588540000041</v>
      </c>
      <c r="R24" s="10">
        <v>1475.7541004999991</v>
      </c>
      <c r="S24" s="10">
        <v>767.24211100000002</v>
      </c>
      <c r="T24" s="10">
        <v>258.49663810000004</v>
      </c>
      <c r="U24" s="10">
        <v>2.1070299000000001</v>
      </c>
      <c r="V24" s="10">
        <v>244.95520139999991</v>
      </c>
      <c r="W24" s="10">
        <v>0.29271399999999997</v>
      </c>
      <c r="X24" s="10">
        <v>0</v>
      </c>
      <c r="Y24" s="10">
        <v>12813.955645599995</v>
      </c>
    </row>
    <row r="25" spans="1:25" ht="14.4" x14ac:dyDescent="0.3">
      <c r="A25" s="26"/>
      <c r="B25" s="46" t="s">
        <v>7</v>
      </c>
      <c r="C25" s="10">
        <v>537.89795529999992</v>
      </c>
      <c r="D25" s="10">
        <v>3564.5655487999993</v>
      </c>
      <c r="E25" s="10">
        <v>43.937549599999997</v>
      </c>
      <c r="F25" s="10">
        <v>2189.5081805999989</v>
      </c>
      <c r="G25" s="10">
        <v>3260.5573851000008</v>
      </c>
      <c r="H25" s="10">
        <v>679.63671329999988</v>
      </c>
      <c r="I25" s="10">
        <v>340.53871359999994</v>
      </c>
      <c r="J25" s="10">
        <v>27.109540600000003</v>
      </c>
      <c r="K25" s="10">
        <v>233.41621099999998</v>
      </c>
      <c r="L25" s="10">
        <v>208.27508850000001</v>
      </c>
      <c r="M25" s="10">
        <v>333.77348080000007</v>
      </c>
      <c r="N25" s="10">
        <v>52.05500379999998</v>
      </c>
      <c r="O25" s="10">
        <v>157.99396219999997</v>
      </c>
      <c r="P25" s="10">
        <v>2.4429269000000002</v>
      </c>
      <c r="Q25" s="10">
        <v>478.31593829999986</v>
      </c>
      <c r="R25" s="10">
        <v>1736.9800533999999</v>
      </c>
      <c r="S25" s="10">
        <v>1425.4827216000006</v>
      </c>
      <c r="T25" s="10">
        <v>116.02767830000003</v>
      </c>
      <c r="U25" s="10">
        <v>0</v>
      </c>
      <c r="V25" s="10">
        <v>448.57086829999992</v>
      </c>
      <c r="W25" s="10">
        <v>6.8760000000000003</v>
      </c>
      <c r="X25" s="10">
        <v>0</v>
      </c>
      <c r="Y25" s="10">
        <v>15843.961520000003</v>
      </c>
    </row>
    <row r="26" spans="1:25" ht="14.4" x14ac:dyDescent="0.3">
      <c r="A26" s="27"/>
      <c r="B26" s="46" t="s">
        <v>69</v>
      </c>
      <c r="C26" s="10">
        <v>826.52502049999975</v>
      </c>
      <c r="D26" s="10">
        <v>1185.2500234999998</v>
      </c>
      <c r="E26" s="10">
        <v>65.102171999999996</v>
      </c>
      <c r="F26" s="10">
        <v>5257.3965048000027</v>
      </c>
      <c r="G26" s="10">
        <v>2917.4782641000011</v>
      </c>
      <c r="H26" s="10">
        <v>571.16451430000052</v>
      </c>
      <c r="I26" s="10">
        <v>480.39058899999992</v>
      </c>
      <c r="J26" s="10">
        <v>36.710792199999993</v>
      </c>
      <c r="K26" s="10">
        <v>343.94397310000005</v>
      </c>
      <c r="L26" s="10">
        <v>345.62915729999992</v>
      </c>
      <c r="M26" s="10">
        <v>532.50271639999994</v>
      </c>
      <c r="N26" s="10">
        <v>102.463307</v>
      </c>
      <c r="O26" s="10">
        <v>59.685693200000003</v>
      </c>
      <c r="P26" s="10">
        <v>8.0768319999999996</v>
      </c>
      <c r="Q26" s="10">
        <v>767.13776010000004</v>
      </c>
      <c r="R26" s="10">
        <v>1621.6394889000003</v>
      </c>
      <c r="S26" s="10">
        <v>1314.1258620000001</v>
      </c>
      <c r="T26" s="10">
        <v>64.172559399999997</v>
      </c>
      <c r="U26" s="10">
        <v>0</v>
      </c>
      <c r="V26" s="10">
        <v>268.97643829999993</v>
      </c>
      <c r="W26" s="10">
        <v>0.35071400000000003</v>
      </c>
      <c r="X26" s="10">
        <v>0</v>
      </c>
      <c r="Y26" s="10">
        <v>16768.722382100004</v>
      </c>
    </row>
    <row r="27" spans="1:25" ht="14.4" x14ac:dyDescent="0.3">
      <c r="A27" s="27"/>
      <c r="B27" s="46" t="s">
        <v>70</v>
      </c>
      <c r="C27" s="10">
        <v>699.29156750000004</v>
      </c>
      <c r="D27" s="10">
        <v>2108.8136688999998</v>
      </c>
      <c r="E27" s="10">
        <v>126.54504339999998</v>
      </c>
      <c r="F27" s="10">
        <v>2218.2274902000004</v>
      </c>
      <c r="G27" s="10">
        <v>2745.0635502999994</v>
      </c>
      <c r="H27" s="10">
        <v>377.31488819999993</v>
      </c>
      <c r="I27" s="10">
        <v>402.69445019999989</v>
      </c>
      <c r="J27" s="10">
        <v>18.3793012</v>
      </c>
      <c r="K27" s="10">
        <v>231.85853169999999</v>
      </c>
      <c r="L27" s="10">
        <v>329.47521099999994</v>
      </c>
      <c r="M27" s="10">
        <v>449.85556929999962</v>
      </c>
      <c r="N27" s="10">
        <v>54.256268200000022</v>
      </c>
      <c r="O27" s="10">
        <v>61.929032800000002</v>
      </c>
      <c r="P27" s="10">
        <v>0.6027631</v>
      </c>
      <c r="Q27" s="10">
        <v>745.11679439999932</v>
      </c>
      <c r="R27" s="10">
        <v>1137.1774008999994</v>
      </c>
      <c r="S27" s="10">
        <v>985.06532010000012</v>
      </c>
      <c r="T27" s="10">
        <v>435.75821520000011</v>
      </c>
      <c r="U27" s="10">
        <v>0</v>
      </c>
      <c r="V27" s="10">
        <v>298.94152829999996</v>
      </c>
      <c r="W27" s="10">
        <v>0</v>
      </c>
      <c r="X27" s="10">
        <v>0</v>
      </c>
      <c r="Y27" s="10">
        <v>13426.366594899999</v>
      </c>
    </row>
    <row r="28" spans="1:25" ht="14.4" x14ac:dyDescent="0.3">
      <c r="A28" s="27"/>
      <c r="B28" s="46" t="s">
        <v>73</v>
      </c>
      <c r="C28" s="10">
        <v>794.09276749999992</v>
      </c>
      <c r="D28" s="10">
        <v>2436.7137530999994</v>
      </c>
      <c r="E28" s="10">
        <v>64.708320999999998</v>
      </c>
      <c r="F28" s="10">
        <v>3091.3578399000012</v>
      </c>
      <c r="G28" s="10">
        <v>2452.7270321999999</v>
      </c>
      <c r="H28" s="10">
        <v>392.63950540000019</v>
      </c>
      <c r="I28" s="10">
        <v>349.63177110000004</v>
      </c>
      <c r="J28" s="10">
        <v>23.773371900000001</v>
      </c>
      <c r="K28" s="10">
        <v>159.2056274</v>
      </c>
      <c r="L28" s="10">
        <v>210.94846760000004</v>
      </c>
      <c r="M28" s="10">
        <v>480.33855970000002</v>
      </c>
      <c r="N28" s="10">
        <v>42.573766900000003</v>
      </c>
      <c r="O28" s="10">
        <v>50.699654699999989</v>
      </c>
      <c r="P28" s="10">
        <v>7.4575885</v>
      </c>
      <c r="Q28" s="10">
        <v>542.67546790000029</v>
      </c>
      <c r="R28" s="10">
        <v>1622.2831014999995</v>
      </c>
      <c r="S28" s="10">
        <v>1602.8539226999997</v>
      </c>
      <c r="T28" s="10">
        <v>71.140743600000008</v>
      </c>
      <c r="U28" s="10">
        <v>0</v>
      </c>
      <c r="V28" s="10">
        <v>468.97973759999985</v>
      </c>
      <c r="W28" s="10">
        <v>0</v>
      </c>
      <c r="X28" s="10">
        <v>0</v>
      </c>
      <c r="Y28" s="10">
        <v>14864.801000200001</v>
      </c>
    </row>
    <row r="29" spans="1:25" ht="14.4" x14ac:dyDescent="0.3">
      <c r="A29" s="27"/>
      <c r="B29" s="46" t="s">
        <v>63</v>
      </c>
      <c r="C29" s="10">
        <v>632.73409050000043</v>
      </c>
      <c r="D29" s="10">
        <v>1476.1713943999998</v>
      </c>
      <c r="E29" s="10">
        <v>62.7078943</v>
      </c>
      <c r="F29" s="10">
        <v>2639.4014680999953</v>
      </c>
      <c r="G29" s="10">
        <v>2647.9731207</v>
      </c>
      <c r="H29" s="10">
        <v>551.72107849999975</v>
      </c>
      <c r="I29" s="10">
        <v>317.74331570000004</v>
      </c>
      <c r="J29" s="10">
        <v>25.506328199999999</v>
      </c>
      <c r="K29" s="10">
        <v>251.15683950000005</v>
      </c>
      <c r="L29" s="10">
        <v>154.02002149999993</v>
      </c>
      <c r="M29" s="10">
        <v>289.84709609999999</v>
      </c>
      <c r="N29" s="10">
        <v>46.760212900000006</v>
      </c>
      <c r="O29" s="10">
        <v>120.5877356</v>
      </c>
      <c r="P29" s="10">
        <v>2.5370379000000001</v>
      </c>
      <c r="Q29" s="10">
        <v>600.37867700000015</v>
      </c>
      <c r="R29" s="10">
        <v>3729.7724121999995</v>
      </c>
      <c r="S29" s="10">
        <v>905.88556040000003</v>
      </c>
      <c r="T29" s="10">
        <v>64.720920799999988</v>
      </c>
      <c r="U29" s="10">
        <v>0</v>
      </c>
      <c r="V29" s="10">
        <v>282.75421020000016</v>
      </c>
      <c r="W29" s="10">
        <v>0</v>
      </c>
      <c r="X29" s="10">
        <v>0</v>
      </c>
      <c r="Y29" s="10">
        <v>14802.379414499997</v>
      </c>
    </row>
    <row r="30" spans="1:25" ht="14.4" x14ac:dyDescent="0.3">
      <c r="A30" s="27"/>
      <c r="B30" s="46" t="s">
        <v>64</v>
      </c>
      <c r="C30" s="10">
        <v>420.94711339999998</v>
      </c>
      <c r="D30" s="10">
        <v>2750.457441</v>
      </c>
      <c r="E30" s="10">
        <v>75.263545000000008</v>
      </c>
      <c r="F30" s="10">
        <v>4477.0876477999973</v>
      </c>
      <c r="G30" s="10">
        <v>1611.2619537999999</v>
      </c>
      <c r="H30" s="10">
        <v>890.45610740000018</v>
      </c>
      <c r="I30" s="10">
        <v>258.00943280000001</v>
      </c>
      <c r="J30" s="10">
        <v>18.783772799999998</v>
      </c>
      <c r="K30" s="10">
        <v>321.37788509999996</v>
      </c>
      <c r="L30" s="10">
        <v>114.1775042</v>
      </c>
      <c r="M30" s="10">
        <v>639.40795119999996</v>
      </c>
      <c r="N30" s="10">
        <v>58.395385999999995</v>
      </c>
      <c r="O30" s="10">
        <v>38.235556999999993</v>
      </c>
      <c r="P30" s="10">
        <v>2.9710114000000005</v>
      </c>
      <c r="Q30" s="10">
        <v>489.02657050000016</v>
      </c>
      <c r="R30" s="10">
        <v>1048.1353570999993</v>
      </c>
      <c r="S30" s="10">
        <v>1506.9254406999999</v>
      </c>
      <c r="T30" s="10">
        <v>171.75743399999996</v>
      </c>
      <c r="U30" s="10">
        <v>0</v>
      </c>
      <c r="V30" s="10">
        <v>331.80295130000007</v>
      </c>
      <c r="W30" s="10">
        <v>0</v>
      </c>
      <c r="X30" s="10">
        <v>0</v>
      </c>
      <c r="Y30" s="10">
        <v>15224.480062499999</v>
      </c>
    </row>
    <row r="31" spans="1:25" ht="14.4" x14ac:dyDescent="0.3">
      <c r="A31" s="27"/>
      <c r="B31" s="46" t="s">
        <v>65</v>
      </c>
      <c r="C31" s="10">
        <v>1473.8022140000003</v>
      </c>
      <c r="D31" s="10">
        <v>2107.0919003999998</v>
      </c>
      <c r="E31" s="10">
        <v>85.848617999999988</v>
      </c>
      <c r="F31" s="10">
        <v>2745.9259435000013</v>
      </c>
      <c r="G31" s="10">
        <v>6796.7519366999977</v>
      </c>
      <c r="H31" s="10">
        <v>417.23094870000045</v>
      </c>
      <c r="I31" s="10">
        <v>467.26656699999972</v>
      </c>
      <c r="J31" s="10">
        <v>28.216829099999998</v>
      </c>
      <c r="K31" s="10">
        <v>421.46671820000006</v>
      </c>
      <c r="L31" s="10">
        <v>352.76649250000014</v>
      </c>
      <c r="M31" s="10">
        <v>376.66230919999998</v>
      </c>
      <c r="N31" s="10">
        <v>31.567791600000007</v>
      </c>
      <c r="O31" s="10">
        <v>79.302818099999996</v>
      </c>
      <c r="P31" s="10">
        <v>2.6416056999999995</v>
      </c>
      <c r="Q31" s="10">
        <v>606.79625879999946</v>
      </c>
      <c r="R31" s="10">
        <v>1648.679205299999</v>
      </c>
      <c r="S31" s="10">
        <v>1564.5460469</v>
      </c>
      <c r="T31" s="10">
        <v>734.56083660000013</v>
      </c>
      <c r="U31" s="10">
        <v>0.71074999999999999</v>
      </c>
      <c r="V31" s="10">
        <v>192.95925679999999</v>
      </c>
      <c r="W31" s="10">
        <v>0</v>
      </c>
      <c r="X31" s="10">
        <v>0</v>
      </c>
      <c r="Y31" s="10">
        <v>20134.795047099997</v>
      </c>
    </row>
    <row r="32" spans="1:25" ht="14.4" x14ac:dyDescent="0.3">
      <c r="A32" s="27"/>
      <c r="B32" s="46" t="s">
        <v>66</v>
      </c>
      <c r="C32" s="10">
        <v>726.09143570000003</v>
      </c>
      <c r="D32" s="10">
        <v>2842.5091001999995</v>
      </c>
      <c r="E32" s="10">
        <v>65.888978599999987</v>
      </c>
      <c r="F32" s="10">
        <v>4541.5931262999948</v>
      </c>
      <c r="G32" s="10">
        <v>1858.7051679999995</v>
      </c>
      <c r="H32" s="10">
        <v>448.46995550000003</v>
      </c>
      <c r="I32" s="10">
        <v>418.31623160000009</v>
      </c>
      <c r="J32" s="10">
        <v>26.643667299999997</v>
      </c>
      <c r="K32" s="10">
        <v>516.69301709999991</v>
      </c>
      <c r="L32" s="10">
        <v>296.59887620000001</v>
      </c>
      <c r="M32" s="10">
        <v>395.71139190000008</v>
      </c>
      <c r="N32" s="10">
        <v>40.092782999999997</v>
      </c>
      <c r="O32" s="10">
        <v>80.557513200000017</v>
      </c>
      <c r="P32" s="10">
        <v>1.2968263999999998</v>
      </c>
      <c r="Q32" s="10">
        <v>316.75821240000028</v>
      </c>
      <c r="R32" s="10">
        <v>3646.2363315999978</v>
      </c>
      <c r="S32" s="10">
        <v>1599.5107183</v>
      </c>
      <c r="T32" s="10">
        <v>304.15843129999996</v>
      </c>
      <c r="U32" s="10">
        <v>0</v>
      </c>
      <c r="V32" s="10">
        <v>313.06018230000001</v>
      </c>
      <c r="W32" s="10">
        <v>0</v>
      </c>
      <c r="X32" s="10">
        <v>0</v>
      </c>
      <c r="Y32" s="10">
        <v>18438.891946899988</v>
      </c>
    </row>
    <row r="33" spans="1:27" ht="14.4" x14ac:dyDescent="0.3">
      <c r="A33" s="27"/>
      <c r="B33" s="46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7" ht="14.4" x14ac:dyDescent="0.3">
      <c r="A34" s="24">
        <v>2017</v>
      </c>
      <c r="B34" s="46" t="s">
        <v>71</v>
      </c>
      <c r="C34" s="10">
        <v>529.04592207899998</v>
      </c>
      <c r="D34" s="10">
        <v>1149.2519933469994</v>
      </c>
      <c r="E34" s="10">
        <v>63.149901620000001</v>
      </c>
      <c r="F34" s="10">
        <v>1773.2981908380004</v>
      </c>
      <c r="G34" s="10">
        <v>2480.0699363440008</v>
      </c>
      <c r="H34" s="10">
        <v>425.28044938400001</v>
      </c>
      <c r="I34" s="10">
        <v>745.38580033299968</v>
      </c>
      <c r="J34" s="10">
        <v>13.076032520999998</v>
      </c>
      <c r="K34" s="10">
        <v>234.09330755899998</v>
      </c>
      <c r="L34" s="10">
        <v>360.67093302500001</v>
      </c>
      <c r="M34" s="10">
        <v>422.12229095099991</v>
      </c>
      <c r="N34" s="10">
        <v>19.581138392999996</v>
      </c>
      <c r="O34" s="10">
        <v>98.078349153000019</v>
      </c>
      <c r="P34" s="10">
        <v>1.4507670910000001</v>
      </c>
      <c r="Q34" s="10">
        <v>462.97471418799967</v>
      </c>
      <c r="R34" s="10">
        <v>1062.9702620789999</v>
      </c>
      <c r="S34" s="10">
        <v>1516.8705635870003</v>
      </c>
      <c r="T34" s="10">
        <v>139.54920998899999</v>
      </c>
      <c r="U34" s="10">
        <v>0.28199999999999997</v>
      </c>
      <c r="V34" s="10">
        <v>268.52654835599998</v>
      </c>
      <c r="W34" s="10">
        <v>1.8828990969999999</v>
      </c>
      <c r="X34" s="10">
        <v>0</v>
      </c>
      <c r="Y34" s="10">
        <v>11767.329209934</v>
      </c>
      <c r="AA34" s="10"/>
    </row>
    <row r="35" spans="1:27" ht="14.4" x14ac:dyDescent="0.3">
      <c r="A35" s="27"/>
      <c r="B35" s="46" t="s">
        <v>72</v>
      </c>
      <c r="C35" s="10">
        <v>588.14819865399988</v>
      </c>
      <c r="D35" s="10">
        <v>2135.9541500680002</v>
      </c>
      <c r="E35" s="10">
        <v>64.960565652</v>
      </c>
      <c r="F35" s="10">
        <v>2269.8790909580016</v>
      </c>
      <c r="G35" s="10">
        <v>1597.8135455030003</v>
      </c>
      <c r="H35" s="10">
        <v>292.31654877000011</v>
      </c>
      <c r="I35" s="10">
        <v>135.28843913500006</v>
      </c>
      <c r="J35" s="10">
        <v>8.4311711459999987</v>
      </c>
      <c r="K35" s="10">
        <v>269.43241328000005</v>
      </c>
      <c r="L35" s="10">
        <v>183.60471595399991</v>
      </c>
      <c r="M35" s="10">
        <v>215.80466344300001</v>
      </c>
      <c r="N35" s="10">
        <v>14.383759943999998</v>
      </c>
      <c r="O35" s="10">
        <v>32.446243502000002</v>
      </c>
      <c r="P35" s="10">
        <v>1.1283261549999999</v>
      </c>
      <c r="Q35" s="10">
        <v>646.83090793499991</v>
      </c>
      <c r="R35" s="10">
        <v>1451.4212059329998</v>
      </c>
      <c r="S35" s="10">
        <v>669.31617793899954</v>
      </c>
      <c r="T35" s="10">
        <v>11.915622834999995</v>
      </c>
      <c r="U35" s="10">
        <v>0.28199999999999997</v>
      </c>
      <c r="V35" s="10">
        <v>271.24078992299997</v>
      </c>
      <c r="W35" s="10">
        <v>0</v>
      </c>
      <c r="X35" s="10">
        <v>0</v>
      </c>
      <c r="Y35" s="10">
        <v>10860.598536729001</v>
      </c>
      <c r="AA35" s="10"/>
    </row>
    <row r="36" spans="1:27" ht="14.4" x14ac:dyDescent="0.3">
      <c r="A36" s="27"/>
      <c r="B36" s="46" t="s">
        <v>67</v>
      </c>
      <c r="C36" s="10">
        <v>806.99989375300004</v>
      </c>
      <c r="D36" s="10">
        <v>1369.1814839660003</v>
      </c>
      <c r="E36" s="10">
        <v>14.799845767000003</v>
      </c>
      <c r="F36" s="10">
        <v>2990.942545239001</v>
      </c>
      <c r="G36" s="10">
        <v>2378.5494405969998</v>
      </c>
      <c r="H36" s="10">
        <v>496.18138416000039</v>
      </c>
      <c r="I36" s="10">
        <v>675.31918756299945</v>
      </c>
      <c r="J36" s="10">
        <v>15.759931884000002</v>
      </c>
      <c r="K36" s="10">
        <v>229.51017072000008</v>
      </c>
      <c r="L36" s="10">
        <v>251.59224253799982</v>
      </c>
      <c r="M36" s="10">
        <v>497.54946640199995</v>
      </c>
      <c r="N36" s="10">
        <v>32.985043347000001</v>
      </c>
      <c r="O36" s="10">
        <v>269.04184638100003</v>
      </c>
      <c r="P36" s="10">
        <v>1.2347998</v>
      </c>
      <c r="Q36" s="10">
        <v>578.36678280800004</v>
      </c>
      <c r="R36" s="10">
        <v>1877.8193669439988</v>
      </c>
      <c r="S36" s="10">
        <v>2819.8734199209994</v>
      </c>
      <c r="T36" s="10">
        <v>38.897584530000017</v>
      </c>
      <c r="U36" s="10">
        <v>0.28599999999999998</v>
      </c>
      <c r="V36" s="10">
        <v>426.94663418699986</v>
      </c>
      <c r="W36" s="10">
        <v>0</v>
      </c>
      <c r="X36" s="10">
        <v>0</v>
      </c>
      <c r="Y36" s="10">
        <v>15771.837070506997</v>
      </c>
      <c r="AA36" s="10"/>
    </row>
    <row r="37" spans="1:27" ht="14.4" x14ac:dyDescent="0.3">
      <c r="A37" s="27"/>
      <c r="B37" s="46" t="s">
        <v>68</v>
      </c>
      <c r="C37" s="10">
        <v>507.64429784100003</v>
      </c>
      <c r="D37" s="10">
        <v>1240.3001046970003</v>
      </c>
      <c r="E37" s="10">
        <v>37.764218157999998</v>
      </c>
      <c r="F37" s="10">
        <v>3268.1844364779986</v>
      </c>
      <c r="G37" s="10">
        <v>2280.033135786</v>
      </c>
      <c r="H37" s="10">
        <v>471.18586624700009</v>
      </c>
      <c r="I37" s="10">
        <v>340.78317896099981</v>
      </c>
      <c r="J37" s="10">
        <v>20.497906982999989</v>
      </c>
      <c r="K37" s="10">
        <v>234.37725530900002</v>
      </c>
      <c r="L37" s="10">
        <v>66.294382045999981</v>
      </c>
      <c r="M37" s="10">
        <v>324.5999125469998</v>
      </c>
      <c r="N37" s="10">
        <v>25.753314971999995</v>
      </c>
      <c r="O37" s="10">
        <v>124.95607693699998</v>
      </c>
      <c r="P37" s="10">
        <v>0.46998989999999996</v>
      </c>
      <c r="Q37" s="10">
        <v>609.41190655799869</v>
      </c>
      <c r="R37" s="10">
        <v>938.61936613800026</v>
      </c>
      <c r="S37" s="10">
        <v>954.00990348499977</v>
      </c>
      <c r="T37" s="10">
        <v>30.519173789000003</v>
      </c>
      <c r="U37" s="10">
        <v>0.28599999999999998</v>
      </c>
      <c r="V37" s="10">
        <v>305.60087055800028</v>
      </c>
      <c r="W37" s="10">
        <v>0.27034800000000003</v>
      </c>
      <c r="X37" s="10">
        <v>0</v>
      </c>
      <c r="Y37" s="10">
        <v>11781.275645389996</v>
      </c>
      <c r="AA37" s="10"/>
    </row>
    <row r="38" spans="1:27" ht="14.4" x14ac:dyDescent="0.3">
      <c r="A38" s="26"/>
      <c r="B38" s="46" t="s">
        <v>7</v>
      </c>
      <c r="C38" s="10">
        <v>751.96912446500016</v>
      </c>
      <c r="D38" s="10">
        <v>2549.508625638</v>
      </c>
      <c r="E38" s="10">
        <v>106.51250940800001</v>
      </c>
      <c r="F38" s="10">
        <v>3966.4922027949979</v>
      </c>
      <c r="G38" s="10">
        <v>339.58048585399996</v>
      </c>
      <c r="H38" s="10">
        <v>449.61371357300015</v>
      </c>
      <c r="I38" s="10">
        <v>361.18525946599988</v>
      </c>
      <c r="J38" s="10">
        <v>61.435446008000007</v>
      </c>
      <c r="K38" s="10">
        <v>557.88565483600019</v>
      </c>
      <c r="L38" s="10">
        <v>129.70137449400002</v>
      </c>
      <c r="M38" s="10">
        <v>326.41160011200014</v>
      </c>
      <c r="N38" s="10">
        <v>50.671409057999995</v>
      </c>
      <c r="O38" s="10">
        <v>20.251702113999997</v>
      </c>
      <c r="P38" s="10">
        <v>4.7795073799999992</v>
      </c>
      <c r="Q38" s="10">
        <v>508.76138171699989</v>
      </c>
      <c r="R38" s="10">
        <v>1394.9465305339984</v>
      </c>
      <c r="S38" s="10">
        <v>1309.6332986819991</v>
      </c>
      <c r="T38" s="10">
        <v>95.166566591999967</v>
      </c>
      <c r="U38" s="10">
        <v>0.28599999999999998</v>
      </c>
      <c r="V38" s="10">
        <v>277.54956821700011</v>
      </c>
      <c r="W38" s="10">
        <v>0.27034800000000003</v>
      </c>
      <c r="X38" s="10">
        <v>0</v>
      </c>
      <c r="Y38" s="10">
        <v>13262.055960942995</v>
      </c>
      <c r="AA38" s="10"/>
    </row>
    <row r="39" spans="1:27" ht="14.4" x14ac:dyDescent="0.3">
      <c r="A39" s="27"/>
      <c r="B39" s="46" t="s">
        <v>69</v>
      </c>
      <c r="C39" s="10">
        <v>493.63418335799986</v>
      </c>
      <c r="D39" s="10">
        <v>1117.480619362</v>
      </c>
      <c r="E39" s="10">
        <v>74.220879601999997</v>
      </c>
      <c r="F39" s="10">
        <v>4112.8992453570036</v>
      </c>
      <c r="G39" s="10">
        <v>2355.098446688</v>
      </c>
      <c r="H39" s="10">
        <v>691.96917187000042</v>
      </c>
      <c r="I39" s="10">
        <v>295.77913869000014</v>
      </c>
      <c r="J39" s="10">
        <v>21.554663461000001</v>
      </c>
      <c r="K39" s="10">
        <v>759.94838106199984</v>
      </c>
      <c r="L39" s="10">
        <v>197.80185009799996</v>
      </c>
      <c r="M39" s="10">
        <v>423.77552874300005</v>
      </c>
      <c r="N39" s="10">
        <v>30.665393496000004</v>
      </c>
      <c r="O39" s="10">
        <v>351.59667620099998</v>
      </c>
      <c r="P39" s="10">
        <v>0.655914</v>
      </c>
      <c r="Q39" s="10">
        <v>1062.2270607559997</v>
      </c>
      <c r="R39" s="10">
        <v>804.96389339000007</v>
      </c>
      <c r="S39" s="10">
        <v>787.77658361299996</v>
      </c>
      <c r="T39" s="10">
        <v>175.75246765299994</v>
      </c>
      <c r="U39" s="10">
        <v>0.28599999999999998</v>
      </c>
      <c r="V39" s="10">
        <v>300.64212792799981</v>
      </c>
      <c r="W39" s="10">
        <v>0.27034800000000003</v>
      </c>
      <c r="X39" s="10">
        <v>0</v>
      </c>
      <c r="Y39" s="10">
        <v>14058.442225328004</v>
      </c>
      <c r="AA39" s="10"/>
    </row>
    <row r="40" spans="1:27" ht="14.4" x14ac:dyDescent="0.3">
      <c r="A40" s="27"/>
      <c r="B40" s="46" t="s">
        <v>70</v>
      </c>
      <c r="C40" s="10">
        <v>778.46421343100008</v>
      </c>
      <c r="D40" s="10">
        <v>1979.9171078620002</v>
      </c>
      <c r="E40" s="10">
        <v>9.4802917470000025</v>
      </c>
      <c r="F40" s="10">
        <v>3548.2643973380004</v>
      </c>
      <c r="G40" s="10">
        <v>2701.5903254289997</v>
      </c>
      <c r="H40" s="10">
        <v>485.9910684379999</v>
      </c>
      <c r="I40" s="10">
        <v>437.76810458000017</v>
      </c>
      <c r="J40" s="10">
        <v>90.363651977000018</v>
      </c>
      <c r="K40" s="10">
        <v>599.78931556699945</v>
      </c>
      <c r="L40" s="10">
        <v>105.00454787099999</v>
      </c>
      <c r="M40" s="10">
        <v>460.82564954200001</v>
      </c>
      <c r="N40" s="10">
        <v>33.114745669999984</v>
      </c>
      <c r="O40" s="10">
        <v>431.70302412900003</v>
      </c>
      <c r="P40" s="10">
        <v>2.1945488000000002</v>
      </c>
      <c r="Q40" s="10">
        <v>862.28021972399972</v>
      </c>
      <c r="R40" s="10">
        <v>1686.0472447010002</v>
      </c>
      <c r="S40" s="10">
        <v>3257.3786105219997</v>
      </c>
      <c r="T40" s="10">
        <v>141.045632915</v>
      </c>
      <c r="U40" s="10">
        <v>0.28599999999999998</v>
      </c>
      <c r="V40" s="10">
        <v>331.35096682199969</v>
      </c>
      <c r="W40" s="10">
        <v>0.27034800000000003</v>
      </c>
      <c r="X40" s="10">
        <v>0</v>
      </c>
      <c r="Y40" s="10">
        <v>17942.573667064997</v>
      </c>
      <c r="AA40" s="10"/>
    </row>
    <row r="41" spans="1:27" ht="14.4" x14ac:dyDescent="0.3">
      <c r="A41" s="27"/>
      <c r="B41" s="46" t="s">
        <v>73</v>
      </c>
      <c r="C41" s="10">
        <v>524.94158998599994</v>
      </c>
      <c r="D41" s="10">
        <v>1380.2399364119999</v>
      </c>
      <c r="E41" s="10">
        <v>153.97531264899999</v>
      </c>
      <c r="F41" s="10">
        <v>2647.7597817669998</v>
      </c>
      <c r="G41" s="10">
        <v>2781.4562297469993</v>
      </c>
      <c r="H41" s="10">
        <v>343.27034478899981</v>
      </c>
      <c r="I41" s="10">
        <v>523.75878231400009</v>
      </c>
      <c r="J41" s="10">
        <v>4.8191194479999995</v>
      </c>
      <c r="K41" s="10">
        <v>377.81638108100009</v>
      </c>
      <c r="L41" s="10">
        <v>42.089179771999994</v>
      </c>
      <c r="M41" s="10">
        <v>364.61227993400001</v>
      </c>
      <c r="N41" s="10">
        <v>40.932281437999976</v>
      </c>
      <c r="O41" s="10">
        <v>46.368854946999981</v>
      </c>
      <c r="P41" s="10">
        <v>2.1493000000000002</v>
      </c>
      <c r="Q41" s="10">
        <v>617.2318161070001</v>
      </c>
      <c r="R41" s="10">
        <v>1493.0111594079999</v>
      </c>
      <c r="S41" s="10">
        <v>1007.3976393919992</v>
      </c>
      <c r="T41" s="10">
        <v>30.732587984999995</v>
      </c>
      <c r="U41" s="10">
        <v>1.5719400000000001</v>
      </c>
      <c r="V41" s="10">
        <v>631.6853241939998</v>
      </c>
      <c r="W41" s="10">
        <v>0.27034800000000003</v>
      </c>
      <c r="X41" s="10">
        <v>0</v>
      </c>
      <c r="Y41" s="10">
        <v>13015.819841369994</v>
      </c>
      <c r="AA41" s="10"/>
    </row>
    <row r="42" spans="1:27" ht="14.4" x14ac:dyDescent="0.3">
      <c r="A42" s="27"/>
      <c r="B42" s="46" t="s">
        <v>63</v>
      </c>
      <c r="C42" s="10">
        <v>429.07285484000005</v>
      </c>
      <c r="D42" s="10">
        <v>2269.6656611939998</v>
      </c>
      <c r="E42" s="10">
        <v>112.754835281</v>
      </c>
      <c r="F42" s="10">
        <v>3318.6312822130021</v>
      </c>
      <c r="G42" s="10">
        <v>819.87638234600001</v>
      </c>
      <c r="H42" s="10">
        <v>486.37308797600008</v>
      </c>
      <c r="I42" s="10">
        <v>235.03278153300002</v>
      </c>
      <c r="J42" s="10">
        <v>16.084872335</v>
      </c>
      <c r="K42" s="10">
        <v>634.39290650900011</v>
      </c>
      <c r="L42" s="10">
        <v>89.626392081000034</v>
      </c>
      <c r="M42" s="10">
        <v>356.37021340400003</v>
      </c>
      <c r="N42" s="10">
        <v>27.362147398000001</v>
      </c>
      <c r="O42" s="10">
        <v>79.332143600999999</v>
      </c>
      <c r="P42" s="10">
        <v>0.41399999999999998</v>
      </c>
      <c r="Q42" s="10">
        <v>645.48408276800023</v>
      </c>
      <c r="R42" s="10">
        <v>817.4286420699998</v>
      </c>
      <c r="S42" s="10">
        <v>683.02730489599981</v>
      </c>
      <c r="T42" s="10">
        <v>362.69690192200011</v>
      </c>
      <c r="U42" s="10">
        <v>0</v>
      </c>
      <c r="V42" s="10">
        <v>493.05620682499995</v>
      </c>
      <c r="W42" s="10">
        <v>0.27034800000000003</v>
      </c>
      <c r="X42" s="10">
        <v>0</v>
      </c>
      <c r="Y42" s="10">
        <v>11876.682699192001</v>
      </c>
      <c r="AA42" s="10"/>
    </row>
    <row r="43" spans="1:27" ht="14.4" x14ac:dyDescent="0.3">
      <c r="A43" s="27"/>
      <c r="B43" s="46" t="s">
        <v>64</v>
      </c>
      <c r="C43" s="10">
        <v>797.72076566800035</v>
      </c>
      <c r="D43" s="10">
        <v>2759.2819518799993</v>
      </c>
      <c r="E43" s="10">
        <v>101.05638972999999</v>
      </c>
      <c r="F43" s="10">
        <v>3852.8330742779963</v>
      </c>
      <c r="G43" s="10">
        <v>576.40061251499981</v>
      </c>
      <c r="H43" s="10">
        <v>787.51697818300011</v>
      </c>
      <c r="I43" s="10">
        <v>346.19151588199935</v>
      </c>
      <c r="J43" s="10">
        <v>23.561722456999998</v>
      </c>
      <c r="K43" s="10">
        <v>421.93292809100001</v>
      </c>
      <c r="L43" s="10">
        <v>252.25414901899981</v>
      </c>
      <c r="M43" s="10">
        <v>360.5275191479999</v>
      </c>
      <c r="N43" s="10">
        <v>28.882830426999995</v>
      </c>
      <c r="O43" s="10">
        <v>303.77835707000008</v>
      </c>
      <c r="P43" s="10">
        <v>3.3646586410000001</v>
      </c>
      <c r="Q43" s="10">
        <v>1741.3502574179975</v>
      </c>
      <c r="R43" s="10">
        <v>2508.1301944060019</v>
      </c>
      <c r="S43" s="10">
        <v>5004.9249047810008</v>
      </c>
      <c r="T43" s="10">
        <v>146.25259558500002</v>
      </c>
      <c r="U43" s="10">
        <v>0.17</v>
      </c>
      <c r="V43" s="10">
        <v>362.87387162199968</v>
      </c>
      <c r="W43" s="10">
        <v>0.14399999999999999</v>
      </c>
      <c r="X43" s="10">
        <v>0</v>
      </c>
      <c r="Y43" s="10">
        <v>20379.149276800988</v>
      </c>
      <c r="AA43" s="10"/>
    </row>
    <row r="44" spans="1:27" ht="14.4" x14ac:dyDescent="0.3">
      <c r="A44" s="27"/>
      <c r="B44" s="46" t="s">
        <v>65</v>
      </c>
      <c r="C44" s="10">
        <v>524.16986524100002</v>
      </c>
      <c r="D44" s="10">
        <v>1310.9189018580005</v>
      </c>
      <c r="E44" s="10">
        <v>71.882066533</v>
      </c>
      <c r="F44" s="10">
        <v>2718.6869662440008</v>
      </c>
      <c r="G44" s="10">
        <v>3182.3106590869997</v>
      </c>
      <c r="H44" s="10">
        <v>2043.3918686800016</v>
      </c>
      <c r="I44" s="10">
        <v>379.29100099200014</v>
      </c>
      <c r="J44" s="10">
        <v>23.827876430000007</v>
      </c>
      <c r="K44" s="10">
        <v>517.69709687699992</v>
      </c>
      <c r="L44" s="10">
        <v>350.07828586099998</v>
      </c>
      <c r="M44" s="10">
        <v>492.92766122499978</v>
      </c>
      <c r="N44" s="10">
        <v>78.77277323399997</v>
      </c>
      <c r="O44" s="10">
        <v>429.85143208400007</v>
      </c>
      <c r="P44" s="10">
        <v>2.9822199999999937</v>
      </c>
      <c r="Q44" s="10">
        <v>558.46138893799935</v>
      </c>
      <c r="R44" s="10">
        <v>2560.7908016959982</v>
      </c>
      <c r="S44" s="10">
        <v>756.18320516599999</v>
      </c>
      <c r="T44" s="10">
        <v>334.80703344899996</v>
      </c>
      <c r="U44" s="10">
        <v>0.17</v>
      </c>
      <c r="V44" s="10">
        <v>309.8152956310002</v>
      </c>
      <c r="W44" s="10">
        <v>0</v>
      </c>
      <c r="X44" s="10">
        <v>0</v>
      </c>
      <c r="Y44" s="10">
        <v>16646.846399226</v>
      </c>
      <c r="AA44" s="10"/>
    </row>
    <row r="45" spans="1:27" ht="14.4" x14ac:dyDescent="0.3">
      <c r="A45" s="27"/>
      <c r="B45" s="46" t="s">
        <v>66</v>
      </c>
      <c r="C45" s="10">
        <v>801.33976352700029</v>
      </c>
      <c r="D45" s="10">
        <v>2675.5262054909999</v>
      </c>
      <c r="E45" s="10">
        <v>143.85036464500001</v>
      </c>
      <c r="F45" s="10">
        <v>3263.3326994720001</v>
      </c>
      <c r="G45" s="10">
        <v>848.84946724000008</v>
      </c>
      <c r="H45" s="10">
        <v>575.21665256699998</v>
      </c>
      <c r="I45" s="10">
        <v>534.3453597570001</v>
      </c>
      <c r="J45" s="10">
        <v>49.246922053999988</v>
      </c>
      <c r="K45" s="10">
        <v>476.4424770019998</v>
      </c>
      <c r="L45" s="10">
        <v>233.71079858600001</v>
      </c>
      <c r="M45" s="10">
        <v>387.51176908600024</v>
      </c>
      <c r="N45" s="10">
        <v>66.017107124999981</v>
      </c>
      <c r="O45" s="10">
        <v>92.448208290000011</v>
      </c>
      <c r="P45" s="10">
        <v>0.31230000000000002</v>
      </c>
      <c r="Q45" s="10">
        <v>847.39142277099995</v>
      </c>
      <c r="R45" s="10">
        <v>1296.5579430499984</v>
      </c>
      <c r="S45" s="10">
        <v>856.07839709699999</v>
      </c>
      <c r="T45" s="10">
        <v>71.894004333999973</v>
      </c>
      <c r="U45" s="10">
        <v>0.17</v>
      </c>
      <c r="V45" s="10">
        <v>445.03797810900056</v>
      </c>
      <c r="W45" s="10">
        <v>7.7180000000000012E-2</v>
      </c>
      <c r="X45" s="10">
        <v>0</v>
      </c>
      <c r="Y45" s="10">
        <v>13665.187020203002</v>
      </c>
      <c r="AA45" s="10"/>
    </row>
    <row r="46" spans="1:27" ht="14.4" x14ac:dyDescent="0.3">
      <c r="A46" s="27"/>
      <c r="B46" s="46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7" ht="14.4" x14ac:dyDescent="0.3">
      <c r="A47" s="24">
        <v>2018</v>
      </c>
      <c r="B47" s="46" t="s">
        <v>71</v>
      </c>
      <c r="C47" s="13">
        <v>665.33253720000027</v>
      </c>
      <c r="D47" s="13">
        <v>1280.0765311999996</v>
      </c>
      <c r="E47" s="13">
        <v>80.741582800000018</v>
      </c>
      <c r="F47" s="13">
        <v>2729.9259144999992</v>
      </c>
      <c r="G47" s="13">
        <v>2207.5540565000006</v>
      </c>
      <c r="H47" s="13">
        <v>342.5099128</v>
      </c>
      <c r="I47" s="13">
        <v>280.72655690000005</v>
      </c>
      <c r="J47" s="13">
        <v>19.544651599999998</v>
      </c>
      <c r="K47" s="13">
        <v>210.73837689999999</v>
      </c>
      <c r="L47" s="13">
        <v>417.79763300000002</v>
      </c>
      <c r="M47" s="13">
        <v>299.79105680000004</v>
      </c>
      <c r="N47" s="13">
        <v>29.898839800000005</v>
      </c>
      <c r="O47" s="13">
        <v>221.33535619999995</v>
      </c>
      <c r="P47" s="13">
        <v>5.3196247000000003</v>
      </c>
      <c r="Q47" s="13">
        <v>744.98563559999991</v>
      </c>
      <c r="R47" s="13">
        <v>2625.5369877999992</v>
      </c>
      <c r="S47" s="13">
        <v>1237.7291525000003</v>
      </c>
      <c r="T47" s="13">
        <v>130.44093859999998</v>
      </c>
      <c r="U47" s="13">
        <v>0</v>
      </c>
      <c r="V47" s="13">
        <v>278.08010460000003</v>
      </c>
      <c r="W47" s="13">
        <v>0</v>
      </c>
      <c r="X47" s="13">
        <v>0.77524000000000004</v>
      </c>
      <c r="Y47" s="3">
        <v>13808.840690000001</v>
      </c>
      <c r="Z47" s="45"/>
    </row>
    <row r="48" spans="1:27" ht="14.4" x14ac:dyDescent="0.3">
      <c r="A48" s="27"/>
      <c r="B48" s="46" t="s">
        <v>72</v>
      </c>
      <c r="C48" s="13">
        <v>613.57473699999991</v>
      </c>
      <c r="D48" s="13">
        <v>2720.7346479999997</v>
      </c>
      <c r="E48" s="13">
        <v>55.666948199999993</v>
      </c>
      <c r="F48" s="13">
        <v>2460.1391527999999</v>
      </c>
      <c r="G48" s="13">
        <v>654.15742750000004</v>
      </c>
      <c r="H48" s="13">
        <v>177.49486519999996</v>
      </c>
      <c r="I48" s="13">
        <v>349.82676849999979</v>
      </c>
      <c r="J48" s="13">
        <v>15.500830000000001</v>
      </c>
      <c r="K48" s="13">
        <v>217.53907190000001</v>
      </c>
      <c r="L48" s="13">
        <v>318.85715210000001</v>
      </c>
      <c r="M48" s="13">
        <v>230.78661969999996</v>
      </c>
      <c r="N48" s="13">
        <v>48.792106000000004</v>
      </c>
      <c r="O48" s="13">
        <v>721.10994870000013</v>
      </c>
      <c r="P48" s="13">
        <v>1.6346499999999999</v>
      </c>
      <c r="Q48" s="13">
        <v>824.0335098000005</v>
      </c>
      <c r="R48" s="13">
        <v>1732.7587752999996</v>
      </c>
      <c r="S48" s="13">
        <v>687.94246479999993</v>
      </c>
      <c r="T48" s="13">
        <v>213.09349489999994</v>
      </c>
      <c r="U48" s="13">
        <v>0</v>
      </c>
      <c r="V48" s="13">
        <v>379.44864420000005</v>
      </c>
      <c r="W48" s="13">
        <v>0</v>
      </c>
      <c r="X48" s="13">
        <v>7.3541854999999998</v>
      </c>
      <c r="Y48" s="3">
        <v>12430.446000099999</v>
      </c>
      <c r="Z48" s="45"/>
    </row>
    <row r="49" spans="1:28" ht="14.4" x14ac:dyDescent="0.3">
      <c r="A49" s="27"/>
      <c r="B49" s="46" t="s">
        <v>67</v>
      </c>
      <c r="C49" s="13">
        <v>821.24484589999975</v>
      </c>
      <c r="D49" s="13">
        <v>2335.1662996</v>
      </c>
      <c r="E49" s="13">
        <v>80.756361500000025</v>
      </c>
      <c r="F49" s="13">
        <v>3038.3549998999993</v>
      </c>
      <c r="G49" s="13">
        <v>5618.9741829000004</v>
      </c>
      <c r="H49" s="13">
        <v>464.00916900000004</v>
      </c>
      <c r="I49" s="13">
        <v>429.79430820000016</v>
      </c>
      <c r="J49" s="13">
        <v>13.996107900000002</v>
      </c>
      <c r="K49" s="13">
        <v>149.42821619999995</v>
      </c>
      <c r="L49" s="13">
        <v>238.56987249999997</v>
      </c>
      <c r="M49" s="13">
        <v>417.3003673</v>
      </c>
      <c r="N49" s="13">
        <v>51.16447999999999</v>
      </c>
      <c r="O49" s="13">
        <v>29.642062599999999</v>
      </c>
      <c r="P49" s="13">
        <v>1.0709</v>
      </c>
      <c r="Q49" s="13">
        <v>661.58779080000056</v>
      </c>
      <c r="R49" s="13">
        <v>3575.1308956999992</v>
      </c>
      <c r="S49" s="13">
        <v>782.30325149999987</v>
      </c>
      <c r="T49" s="13">
        <v>398.14320900000007</v>
      </c>
      <c r="U49" s="13">
        <v>0</v>
      </c>
      <c r="V49" s="13">
        <v>371.17226280000011</v>
      </c>
      <c r="W49" s="13">
        <v>0</v>
      </c>
      <c r="X49" s="13">
        <v>1.9670000000000001</v>
      </c>
      <c r="Y49" s="3">
        <v>19479.776583300001</v>
      </c>
      <c r="Z49" s="45"/>
    </row>
    <row r="50" spans="1:28" ht="14.4" x14ac:dyDescent="0.3">
      <c r="A50" s="27"/>
      <c r="B50" s="46" t="s">
        <v>68</v>
      </c>
      <c r="C50" s="13">
        <v>815.11773389999985</v>
      </c>
      <c r="D50" s="13">
        <v>2118.9287807000005</v>
      </c>
      <c r="E50" s="13">
        <v>63.684387799999996</v>
      </c>
      <c r="F50" s="13">
        <v>2433.5715973000006</v>
      </c>
      <c r="G50" s="13">
        <v>862.26552959999992</v>
      </c>
      <c r="H50" s="13">
        <v>307.03874170000006</v>
      </c>
      <c r="I50" s="13">
        <v>419.37934010000004</v>
      </c>
      <c r="J50" s="13">
        <v>26.05021</v>
      </c>
      <c r="K50" s="13">
        <v>275.82846880000005</v>
      </c>
      <c r="L50" s="13">
        <v>170.27363810000008</v>
      </c>
      <c r="M50" s="13">
        <v>237.9221795</v>
      </c>
      <c r="N50" s="13">
        <v>29.684685600000005</v>
      </c>
      <c r="O50" s="13">
        <v>41.123027800000017</v>
      </c>
      <c r="P50" s="13">
        <v>3.0627899999999992</v>
      </c>
      <c r="Q50" s="13">
        <v>384.72919250000001</v>
      </c>
      <c r="R50" s="13">
        <v>1473.0810706999998</v>
      </c>
      <c r="S50" s="13">
        <v>507.09423779999986</v>
      </c>
      <c r="T50" s="13">
        <v>142.20954560000001</v>
      </c>
      <c r="U50" s="13">
        <v>0</v>
      </c>
      <c r="V50" s="13">
        <v>355.38153900000015</v>
      </c>
      <c r="W50" s="13">
        <v>0</v>
      </c>
      <c r="X50" s="13">
        <v>7.6970000000000001</v>
      </c>
      <c r="Y50" s="3">
        <v>10674.123696500004</v>
      </c>
      <c r="Z50" s="45"/>
    </row>
    <row r="51" spans="1:28" ht="14.4" x14ac:dyDescent="0.3">
      <c r="A51" s="26"/>
      <c r="B51" s="46" t="s">
        <v>7</v>
      </c>
      <c r="C51" s="13">
        <v>843.6156676999999</v>
      </c>
      <c r="D51" s="13">
        <v>1972.2014583999996</v>
      </c>
      <c r="E51" s="13">
        <v>36.091318199999996</v>
      </c>
      <c r="F51" s="13">
        <v>3218.5502774999991</v>
      </c>
      <c r="G51" s="13">
        <v>3907.4239565000012</v>
      </c>
      <c r="H51" s="13">
        <v>742.17698069999994</v>
      </c>
      <c r="I51" s="13">
        <v>292.54038069999984</v>
      </c>
      <c r="J51" s="13">
        <v>22.154617300000002</v>
      </c>
      <c r="K51" s="13">
        <v>601.62008439999988</v>
      </c>
      <c r="L51" s="13">
        <v>303.77136460000008</v>
      </c>
      <c r="M51" s="13">
        <v>255.753827</v>
      </c>
      <c r="N51" s="13">
        <v>29.823404499999992</v>
      </c>
      <c r="O51" s="13">
        <v>134.68861859999998</v>
      </c>
      <c r="P51" s="13">
        <v>9.2753641000000009</v>
      </c>
      <c r="Q51" s="13">
        <v>712.58114540000008</v>
      </c>
      <c r="R51" s="13">
        <v>1165.4900699999996</v>
      </c>
      <c r="S51" s="13">
        <v>967.76676839999993</v>
      </c>
      <c r="T51" s="13">
        <v>1099.0655613000001</v>
      </c>
      <c r="U51" s="13">
        <v>211.74520000000001</v>
      </c>
      <c r="V51" s="13">
        <v>380.15824979999996</v>
      </c>
      <c r="W51" s="13">
        <v>0</v>
      </c>
      <c r="X51" s="13"/>
      <c r="Y51" s="3">
        <v>16906.494315100001</v>
      </c>
      <c r="Z51" s="45"/>
      <c r="AB51" s="28" t="s">
        <v>75</v>
      </c>
    </row>
    <row r="52" spans="1:28" ht="14.4" x14ac:dyDescent="0.3">
      <c r="A52" s="27"/>
      <c r="B52" s="46" t="s">
        <v>69</v>
      </c>
      <c r="C52" s="13">
        <v>790.48641640000005</v>
      </c>
      <c r="D52" s="13">
        <v>3018.3143769000008</v>
      </c>
      <c r="E52" s="13">
        <v>142.53558399999997</v>
      </c>
      <c r="F52" s="13">
        <v>2810.9533715999996</v>
      </c>
      <c r="G52" s="13">
        <v>638.12215850000018</v>
      </c>
      <c r="H52" s="13">
        <v>472.10611080000007</v>
      </c>
      <c r="I52" s="13">
        <v>403.6202347000002</v>
      </c>
      <c r="J52" s="13">
        <v>35.654478500000003</v>
      </c>
      <c r="K52" s="13">
        <v>565.46436700000015</v>
      </c>
      <c r="L52" s="13">
        <v>115.64889750000002</v>
      </c>
      <c r="M52" s="13">
        <v>427.69170640000016</v>
      </c>
      <c r="N52" s="13">
        <v>66.72354949999999</v>
      </c>
      <c r="O52" s="13">
        <v>133.30795610000007</v>
      </c>
      <c r="P52" s="13">
        <v>1.5799999999999998</v>
      </c>
      <c r="Q52" s="13">
        <v>659.35952660000044</v>
      </c>
      <c r="R52" s="13">
        <v>922.14256540000054</v>
      </c>
      <c r="S52" s="13">
        <v>1130.2695165999999</v>
      </c>
      <c r="T52" s="13">
        <v>116.06403860000002</v>
      </c>
      <c r="U52" s="13">
        <v>0</v>
      </c>
      <c r="V52" s="13">
        <v>239.96294559999987</v>
      </c>
      <c r="W52" s="13">
        <v>0</v>
      </c>
      <c r="X52" s="13">
        <v>6.9429999999999996</v>
      </c>
      <c r="Y52" s="3">
        <v>12696.950800700004</v>
      </c>
      <c r="Z52" s="45"/>
    </row>
    <row r="53" spans="1:28" ht="14.4" x14ac:dyDescent="0.3">
      <c r="A53" s="27"/>
      <c r="B53" s="46" t="s">
        <v>70</v>
      </c>
      <c r="C53" s="10">
        <v>610.13417490000006</v>
      </c>
      <c r="D53" s="10">
        <v>2333.668885600001</v>
      </c>
      <c r="E53" s="10">
        <v>39.659138999999996</v>
      </c>
      <c r="F53" s="10">
        <v>2441.3080339000003</v>
      </c>
      <c r="G53" s="10">
        <v>3202.9546024999995</v>
      </c>
      <c r="H53" s="10">
        <v>959.08052769999983</v>
      </c>
      <c r="I53" s="10">
        <v>439.59671200000008</v>
      </c>
      <c r="J53" s="10">
        <v>19.715569899999998</v>
      </c>
      <c r="K53" s="10">
        <v>273.56680690000002</v>
      </c>
      <c r="L53" s="10">
        <v>111.97193369999999</v>
      </c>
      <c r="M53" s="10">
        <v>354.69170739999981</v>
      </c>
      <c r="N53" s="10">
        <v>54.469444099999997</v>
      </c>
      <c r="O53" s="10">
        <v>65.42084650000001</v>
      </c>
      <c r="P53" s="10">
        <v>9.5716200000000011</v>
      </c>
      <c r="Q53" s="10">
        <v>331.73322459999991</v>
      </c>
      <c r="R53" s="10">
        <v>1355.6933669000005</v>
      </c>
      <c r="S53" s="10">
        <v>622.25236429999995</v>
      </c>
      <c r="T53" s="10">
        <v>112.18892529999998</v>
      </c>
      <c r="U53" s="10">
        <v>0</v>
      </c>
      <c r="V53" s="10">
        <v>419.62877629999991</v>
      </c>
      <c r="W53" s="10">
        <v>4.5999999999999999E-2</v>
      </c>
      <c r="X53" s="10">
        <v>35.311419999999998</v>
      </c>
      <c r="Y53" s="3">
        <v>13792.664081500003</v>
      </c>
    </row>
    <row r="54" spans="1:28" ht="14.4" x14ac:dyDescent="0.3">
      <c r="B54" s="46" t="s">
        <v>73</v>
      </c>
      <c r="C54" s="10">
        <v>735.75872440000023</v>
      </c>
      <c r="D54" s="10">
        <v>2064.1814307999998</v>
      </c>
      <c r="E54" s="10">
        <v>42.717179199999997</v>
      </c>
      <c r="F54" s="10">
        <v>2938.5555150000027</v>
      </c>
      <c r="G54" s="10">
        <v>2436.5133262000004</v>
      </c>
      <c r="H54" s="10">
        <v>597.69871439999963</v>
      </c>
      <c r="I54" s="10">
        <v>552.95053859999996</v>
      </c>
      <c r="J54" s="10">
        <v>10.213159999999998</v>
      </c>
      <c r="K54" s="10">
        <v>641.49965259999999</v>
      </c>
      <c r="L54" s="10">
        <v>212.03721959999999</v>
      </c>
      <c r="M54" s="10">
        <v>270.59901880000001</v>
      </c>
      <c r="N54" s="10">
        <v>17.707909999999998</v>
      </c>
      <c r="O54" s="10">
        <v>131.37026410000001</v>
      </c>
      <c r="P54" s="10">
        <v>4.1519899999999998E-2</v>
      </c>
      <c r="Q54" s="10">
        <v>666.75061090000042</v>
      </c>
      <c r="R54" s="10">
        <v>1675.5949372000007</v>
      </c>
      <c r="S54" s="10">
        <v>1160.0633491999997</v>
      </c>
      <c r="T54" s="10">
        <v>151.5722715</v>
      </c>
      <c r="U54" s="10">
        <v>2.9892934999999996</v>
      </c>
      <c r="V54" s="10">
        <v>368.65501130000007</v>
      </c>
      <c r="W54" s="10">
        <v>0.13900000000000001</v>
      </c>
      <c r="X54" s="10">
        <v>13.916777700000001</v>
      </c>
      <c r="Y54" s="3">
        <v>14691.525424900001</v>
      </c>
    </row>
    <row r="55" spans="1:28" ht="14.4" x14ac:dyDescent="0.3">
      <c r="B55" s="46" t="s">
        <v>63</v>
      </c>
      <c r="C55" s="10">
        <v>885.63737909999941</v>
      </c>
      <c r="D55" s="10">
        <v>2208.6178158000002</v>
      </c>
      <c r="E55" s="10">
        <v>105.58076579999999</v>
      </c>
      <c r="F55" s="10">
        <v>2908.4534045999999</v>
      </c>
      <c r="G55" s="10">
        <v>3101.1026050999999</v>
      </c>
      <c r="H55" s="10">
        <v>476.68976519999984</v>
      </c>
      <c r="I55" s="10">
        <v>231.56474860000003</v>
      </c>
      <c r="J55" s="10">
        <v>11.009790000000001</v>
      </c>
      <c r="K55" s="10">
        <v>513.26291870000023</v>
      </c>
      <c r="L55" s="10">
        <v>313.18139120000012</v>
      </c>
      <c r="M55" s="10">
        <v>314.45321490000003</v>
      </c>
      <c r="N55" s="10">
        <v>10.5490572</v>
      </c>
      <c r="O55" s="10">
        <v>33.761893999999998</v>
      </c>
      <c r="P55" s="10">
        <v>0.58662000000000003</v>
      </c>
      <c r="Q55" s="10">
        <v>882.30825870000001</v>
      </c>
      <c r="R55" s="10">
        <v>1576.9263198000003</v>
      </c>
      <c r="S55" s="10">
        <v>986.00849859999994</v>
      </c>
      <c r="T55" s="10">
        <v>183.67330409999997</v>
      </c>
      <c r="U55" s="10">
        <v>0.38200000000000001</v>
      </c>
      <c r="V55" s="10">
        <v>208.68515630000013</v>
      </c>
      <c r="W55" s="10">
        <v>0</v>
      </c>
      <c r="X55" s="10">
        <v>1.0050699999999999</v>
      </c>
      <c r="Y55" s="3">
        <v>14953.439977700002</v>
      </c>
    </row>
    <row r="56" spans="1:28" ht="14.4" x14ac:dyDescent="0.3">
      <c r="A56" s="27"/>
      <c r="B56" s="46" t="s">
        <v>64</v>
      </c>
      <c r="C56" s="10">
        <v>516.56814640000005</v>
      </c>
      <c r="D56" s="10">
        <v>1666.7674681000001</v>
      </c>
      <c r="E56" s="10">
        <v>107.88583849999999</v>
      </c>
      <c r="F56" s="10">
        <v>2332.9249956000017</v>
      </c>
      <c r="G56" s="10">
        <v>1132.0119169999998</v>
      </c>
      <c r="H56" s="10">
        <v>623.65183370000011</v>
      </c>
      <c r="I56" s="10">
        <v>256.65702979999998</v>
      </c>
      <c r="J56" s="10">
        <v>9.8914089999999995</v>
      </c>
      <c r="K56" s="10">
        <v>343.0404499</v>
      </c>
      <c r="L56" s="10">
        <v>91.477825100000004</v>
      </c>
      <c r="M56" s="10">
        <v>166.76477059999999</v>
      </c>
      <c r="N56" s="10">
        <v>19.093000000000004</v>
      </c>
      <c r="O56" s="10">
        <v>30.8821306</v>
      </c>
      <c r="P56" s="10">
        <v>0.98</v>
      </c>
      <c r="Q56" s="10">
        <v>631.80699659999948</v>
      </c>
      <c r="R56" s="10">
        <v>1794.3110055000013</v>
      </c>
      <c r="S56" s="10">
        <v>898.64197280000008</v>
      </c>
      <c r="T56" s="10">
        <v>129.04165829999999</v>
      </c>
      <c r="U56" s="10">
        <v>0.38200000000000001</v>
      </c>
      <c r="V56" s="10">
        <v>620.77012560000003</v>
      </c>
      <c r="W56" s="10">
        <v>0</v>
      </c>
      <c r="X56" s="10">
        <v>26.873429999999999</v>
      </c>
      <c r="Y56" s="3">
        <v>11400.042003100001</v>
      </c>
    </row>
    <row r="57" spans="1:28" ht="14.4" x14ac:dyDescent="0.3">
      <c r="A57" s="27"/>
      <c r="B57" s="46" t="s">
        <v>65</v>
      </c>
      <c r="C57" s="10">
        <v>752.7556433999996</v>
      </c>
      <c r="D57" s="10">
        <v>2863.9549966999998</v>
      </c>
      <c r="E57" s="10">
        <v>56.751382200000002</v>
      </c>
      <c r="F57" s="10">
        <v>2474.7173667999991</v>
      </c>
      <c r="G57" s="10">
        <v>4772.7273540000006</v>
      </c>
      <c r="H57" s="10">
        <v>514.17886159999978</v>
      </c>
      <c r="I57" s="10">
        <v>333.21649159999981</v>
      </c>
      <c r="J57" s="10">
        <v>31.837335399999997</v>
      </c>
      <c r="K57" s="10">
        <v>490.74513949999994</v>
      </c>
      <c r="L57" s="10">
        <v>293.79491039999999</v>
      </c>
      <c r="M57" s="10">
        <v>450.5688520999999</v>
      </c>
      <c r="N57" s="10">
        <v>29.055768700000009</v>
      </c>
      <c r="O57" s="10">
        <v>187.24167429999994</v>
      </c>
      <c r="P57" s="10">
        <v>4.9000000000000002E-2</v>
      </c>
      <c r="Q57" s="10">
        <v>514.37763519999987</v>
      </c>
      <c r="R57" s="10">
        <v>1175.8388197000004</v>
      </c>
      <c r="S57" s="10">
        <v>1127.3054021</v>
      </c>
      <c r="T57" s="10">
        <v>87.173311499999969</v>
      </c>
      <c r="U57" s="10">
        <v>0.38200000000000001</v>
      </c>
      <c r="V57" s="10">
        <v>511.83753799999994</v>
      </c>
      <c r="W57" s="10">
        <v>0.03</v>
      </c>
      <c r="X57" s="10">
        <v>19.815550000000002</v>
      </c>
      <c r="Y57" s="3">
        <v>16687.9730332</v>
      </c>
    </row>
    <row r="58" spans="1:28" ht="14.4" x14ac:dyDescent="0.3">
      <c r="A58" s="27"/>
      <c r="B58" s="46" t="s">
        <v>66</v>
      </c>
      <c r="C58" s="10">
        <v>697.92135980000012</v>
      </c>
      <c r="D58" s="10">
        <v>233.21642450000002</v>
      </c>
      <c r="E58" s="10"/>
      <c r="F58" s="10">
        <v>749.81278040000029</v>
      </c>
      <c r="G58" s="10">
        <v>499.91371599999979</v>
      </c>
      <c r="H58" s="10">
        <v>239.63544560000008</v>
      </c>
      <c r="I58" s="10">
        <v>607.83530129999963</v>
      </c>
      <c r="J58" s="10">
        <v>22.558880900000002</v>
      </c>
      <c r="K58" s="10">
        <v>262.54268209999998</v>
      </c>
      <c r="L58" s="10">
        <v>57.056697900000003</v>
      </c>
      <c r="M58" s="10">
        <v>172.97932589999996</v>
      </c>
      <c r="N58" s="10">
        <v>41.392450599999997</v>
      </c>
      <c r="O58" s="10">
        <v>15.4299207</v>
      </c>
      <c r="P58" s="10">
        <v>0.312</v>
      </c>
      <c r="Q58" s="10">
        <v>164.570865</v>
      </c>
      <c r="R58" s="10">
        <v>641.14524989999973</v>
      </c>
      <c r="S58" s="10">
        <v>481.84719050000001</v>
      </c>
      <c r="T58" s="10">
        <v>28.910178600000002</v>
      </c>
      <c r="U58" s="10">
        <v>0.38200000000000001</v>
      </c>
      <c r="V58" s="10">
        <v>183.11503269999986</v>
      </c>
      <c r="W58" s="10">
        <v>0</v>
      </c>
      <c r="X58" s="10">
        <v>16.382599999999996</v>
      </c>
      <c r="Y58" s="3">
        <v>5116.5781023999989</v>
      </c>
    </row>
    <row r="59" spans="1:28" ht="14.4" x14ac:dyDescent="0.3">
      <c r="A59" s="27"/>
      <c r="B59" s="27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8"/>
    </row>
    <row r="60" spans="1:28" ht="14.4" x14ac:dyDescent="0.3">
      <c r="A60" s="24">
        <v>2019</v>
      </c>
      <c r="B60" s="46" t="s">
        <v>71</v>
      </c>
      <c r="C60" s="10">
        <v>282.849069821</v>
      </c>
      <c r="D60" s="10">
        <v>1043.1044400999999</v>
      </c>
      <c r="E60" s="10">
        <v>5.1253421000000001</v>
      </c>
      <c r="F60" s="10">
        <v>1559.8225781120002</v>
      </c>
      <c r="G60" s="10">
        <v>475.94768289999996</v>
      </c>
      <c r="H60" s="10">
        <v>277.16563229900009</v>
      </c>
      <c r="I60" s="10">
        <v>107.975496331</v>
      </c>
      <c r="J60" s="10">
        <v>10.506143395000002</v>
      </c>
      <c r="K60" s="10">
        <v>541.78315145800002</v>
      </c>
      <c r="L60" s="10">
        <v>551.75062802800005</v>
      </c>
      <c r="M60" s="10">
        <v>159.96003399999998</v>
      </c>
      <c r="N60" s="10">
        <v>10.307928</v>
      </c>
      <c r="O60" s="10">
        <v>31.730619637000004</v>
      </c>
      <c r="P60" s="10">
        <v>0.29799999999999999</v>
      </c>
      <c r="Q60" s="10">
        <v>356.2149866809998</v>
      </c>
      <c r="R60" s="10">
        <v>492.914297186</v>
      </c>
      <c r="S60" s="10">
        <v>783.95415585399962</v>
      </c>
      <c r="T60" s="10">
        <v>6.9635899270000001</v>
      </c>
      <c r="U60" s="10">
        <v>0</v>
      </c>
      <c r="V60" s="10">
        <v>362.74717248100006</v>
      </c>
      <c r="W60" s="10">
        <v>0</v>
      </c>
      <c r="X60" s="10">
        <v>19.091999999999999</v>
      </c>
      <c r="Y60" s="10">
        <v>7080.2129483099989</v>
      </c>
      <c r="Z60" s="27"/>
    </row>
    <row r="61" spans="1:28" ht="14.4" x14ac:dyDescent="0.3">
      <c r="A61" s="27"/>
      <c r="B61" s="46" t="s">
        <v>72</v>
      </c>
      <c r="C61" s="10">
        <v>178.65155999999999</v>
      </c>
      <c r="D61" s="10">
        <v>5.7867100000000002</v>
      </c>
      <c r="E61" s="10">
        <v>0</v>
      </c>
      <c r="F61" s="10">
        <v>163.908823665</v>
      </c>
      <c r="G61" s="10">
        <v>6.0291866000000001</v>
      </c>
      <c r="H61" s="10">
        <v>57.608276200000006</v>
      </c>
      <c r="I61" s="10">
        <v>66.047947899999997</v>
      </c>
      <c r="J61" s="10">
        <v>4.2839999999999998</v>
      </c>
      <c r="K61" s="10">
        <v>1.4419</v>
      </c>
      <c r="L61" s="10">
        <v>206.52555000000001</v>
      </c>
      <c r="M61" s="10">
        <v>82.303682407999986</v>
      </c>
      <c r="N61" s="10">
        <v>18.808313600000002</v>
      </c>
      <c r="O61" s="10">
        <v>0.56199999999999994</v>
      </c>
      <c r="P61" s="10">
        <v>1.9E-2</v>
      </c>
      <c r="Q61" s="10">
        <v>16.970000000000002</v>
      </c>
      <c r="R61" s="10">
        <v>260.02009522000003</v>
      </c>
      <c r="S61" s="10">
        <v>226.49451876500001</v>
      </c>
      <c r="T61" s="10">
        <v>5.5410000000000013</v>
      </c>
      <c r="U61" s="10">
        <v>0</v>
      </c>
      <c r="V61" s="10">
        <v>7.6452007000000002</v>
      </c>
      <c r="W61" s="10">
        <v>0</v>
      </c>
      <c r="X61" s="10"/>
      <c r="Y61" s="10">
        <v>1308.647765058</v>
      </c>
      <c r="Z61" s="27"/>
    </row>
    <row r="62" spans="1:28" ht="14.4" x14ac:dyDescent="0.3">
      <c r="B62" s="46" t="s">
        <v>67</v>
      </c>
      <c r="C62" s="10">
        <v>519.11887079999985</v>
      </c>
      <c r="D62" s="10">
        <v>883.45514321600001</v>
      </c>
      <c r="E62" s="10">
        <v>46.808177045000008</v>
      </c>
      <c r="F62" s="10">
        <v>1925.6088738070002</v>
      </c>
      <c r="G62" s="10">
        <v>2083.0496828800001</v>
      </c>
      <c r="H62" s="10">
        <v>230.89662725400001</v>
      </c>
      <c r="I62" s="10">
        <v>212.19785040600001</v>
      </c>
      <c r="J62" s="10">
        <v>51.982930000000003</v>
      </c>
      <c r="K62" s="10">
        <v>350.29664825999998</v>
      </c>
      <c r="L62" s="10">
        <v>190.82709</v>
      </c>
      <c r="M62" s="10">
        <v>312.20350152600003</v>
      </c>
      <c r="N62" s="10">
        <v>211.37239529100006</v>
      </c>
      <c r="O62" s="10">
        <v>42.471125253999993</v>
      </c>
      <c r="P62" s="10">
        <v>0</v>
      </c>
      <c r="Q62" s="10">
        <v>349.71669550699983</v>
      </c>
      <c r="R62" s="10">
        <v>1772.4291350719982</v>
      </c>
      <c r="S62" s="10">
        <v>439.21073938900014</v>
      </c>
      <c r="T62" s="10">
        <v>35.497501077000003</v>
      </c>
      <c r="U62" s="10">
        <v>0</v>
      </c>
      <c r="V62" s="10">
        <v>1590.1035414100018</v>
      </c>
      <c r="W62" s="10">
        <v>0</v>
      </c>
      <c r="X62" s="10">
        <v>15.757</v>
      </c>
      <c r="Y62" s="10">
        <v>11263.003528194</v>
      </c>
      <c r="Z62" s="27"/>
    </row>
    <row r="63" spans="1:28" ht="14.4" x14ac:dyDescent="0.3">
      <c r="B63" s="46" t="s">
        <v>68</v>
      </c>
      <c r="C63" s="10">
        <v>635.31079535999993</v>
      </c>
      <c r="D63" s="10">
        <v>2618.057118579</v>
      </c>
      <c r="E63" s="10">
        <v>0</v>
      </c>
      <c r="F63" s="10">
        <v>2597.7213945089998</v>
      </c>
      <c r="G63" s="10">
        <v>3647.2223988329997</v>
      </c>
      <c r="H63" s="10">
        <v>735.06594054200013</v>
      </c>
      <c r="I63" s="10">
        <v>428.22423098999985</v>
      </c>
      <c r="J63" s="10">
        <v>42.840163298000007</v>
      </c>
      <c r="K63" s="10">
        <v>455.84402939100005</v>
      </c>
      <c r="L63" s="10">
        <v>446.09215824699987</v>
      </c>
      <c r="M63" s="10">
        <v>322.7075143749999</v>
      </c>
      <c r="N63" s="10">
        <v>24.132674068999997</v>
      </c>
      <c r="O63" s="10">
        <v>62.181349159999996</v>
      </c>
      <c r="P63" s="10">
        <v>1.1080000000000001</v>
      </c>
      <c r="Q63" s="10">
        <v>1404.2820895960008</v>
      </c>
      <c r="R63" s="10">
        <v>3023.7672798520011</v>
      </c>
      <c r="S63" s="10">
        <v>4375.0821011150001</v>
      </c>
      <c r="T63" s="10">
        <v>190.89706690000003</v>
      </c>
      <c r="U63" s="10">
        <v>2.4700000000000002</v>
      </c>
      <c r="V63" s="10">
        <v>490.74670041199994</v>
      </c>
      <c r="W63" s="10">
        <v>0</v>
      </c>
      <c r="X63" s="10">
        <v>9.0590899999999994</v>
      </c>
      <c r="Y63" s="10">
        <v>21512.812095228004</v>
      </c>
      <c r="Z63" s="27"/>
    </row>
    <row r="64" spans="1:28" ht="14.4" x14ac:dyDescent="0.3">
      <c r="A64" s="27"/>
      <c r="B64" s="46" t="s">
        <v>7</v>
      </c>
      <c r="C64" s="10">
        <v>636.90592850600012</v>
      </c>
      <c r="D64" s="10">
        <v>1665.600763529</v>
      </c>
      <c r="E64" s="10">
        <v>100.037659948</v>
      </c>
      <c r="F64" s="10">
        <v>2057.6525146200006</v>
      </c>
      <c r="G64" s="10">
        <v>1636.2969091329999</v>
      </c>
      <c r="H64" s="10">
        <v>1097.5368617089998</v>
      </c>
      <c r="I64" s="10">
        <v>149.80381491100002</v>
      </c>
      <c r="J64" s="10">
        <v>2.6136730630000002</v>
      </c>
      <c r="K64" s="10">
        <v>218.99461201199995</v>
      </c>
      <c r="L64" s="10">
        <v>72.96302036199998</v>
      </c>
      <c r="M64" s="10">
        <v>74.637712260000015</v>
      </c>
      <c r="N64" s="10">
        <v>10.958518999000001</v>
      </c>
      <c r="O64" s="10">
        <v>44.630737915000005</v>
      </c>
      <c r="P64" s="10">
        <v>0.26600000000000001</v>
      </c>
      <c r="Q64" s="10">
        <v>266.12450677100014</v>
      </c>
      <c r="R64" s="10">
        <v>555.51198498599933</v>
      </c>
      <c r="S64" s="10">
        <v>385.04306264800005</v>
      </c>
      <c r="T64" s="10">
        <v>18.339385840999999</v>
      </c>
      <c r="U64" s="10">
        <v>0</v>
      </c>
      <c r="V64" s="10">
        <v>102.74957071300004</v>
      </c>
      <c r="W64" s="10">
        <v>0</v>
      </c>
      <c r="X64" s="10">
        <v>2.746</v>
      </c>
      <c r="Y64" s="10">
        <v>9099.4132379259972</v>
      </c>
      <c r="Z64" s="27"/>
    </row>
    <row r="65" spans="1:26" ht="14.4" x14ac:dyDescent="0.3">
      <c r="A65" s="27"/>
      <c r="B65" s="46" t="s">
        <v>69</v>
      </c>
      <c r="C65" s="10">
        <v>2968.3480420910014</v>
      </c>
      <c r="D65" s="10">
        <v>6814.256381160998</v>
      </c>
      <c r="E65" s="10">
        <v>268.84614583600006</v>
      </c>
      <c r="F65" s="10">
        <v>9434.6435498299797</v>
      </c>
      <c r="G65" s="10">
        <v>6645.4674876779991</v>
      </c>
      <c r="H65" s="10">
        <v>1572.8082961860005</v>
      </c>
      <c r="I65" s="10">
        <v>768.14259454599983</v>
      </c>
      <c r="J65" s="10">
        <v>60.42254929500001</v>
      </c>
      <c r="K65" s="10">
        <v>1135.5075097570002</v>
      </c>
      <c r="L65" s="10">
        <v>376.60399681799987</v>
      </c>
      <c r="M65" s="10">
        <v>1093.7821203599999</v>
      </c>
      <c r="N65" s="10">
        <v>198.43057034499995</v>
      </c>
      <c r="O65" s="10">
        <v>177.69002297299994</v>
      </c>
      <c r="P65" s="10">
        <v>2.0348130000000002</v>
      </c>
      <c r="Q65" s="10">
        <v>1988.0351679179992</v>
      </c>
      <c r="R65" s="10">
        <v>11446.203429565996</v>
      </c>
      <c r="S65" s="10">
        <v>3299.4940759859987</v>
      </c>
      <c r="T65" s="10">
        <v>253.32715159300002</v>
      </c>
      <c r="U65" s="10">
        <v>0</v>
      </c>
      <c r="V65" s="10">
        <v>1527.9522023969987</v>
      </c>
      <c r="W65" s="10">
        <v>0</v>
      </c>
      <c r="X65" s="10">
        <v>51.841999000000001</v>
      </c>
      <c r="Y65" s="10">
        <v>50083.83810633597</v>
      </c>
      <c r="Z65" s="27"/>
    </row>
    <row r="66" spans="1:26" ht="14.4" x14ac:dyDescent="0.3">
      <c r="A66" s="27"/>
      <c r="B66" s="46" t="s">
        <v>70</v>
      </c>
      <c r="C66" s="10">
        <v>827.31862434899961</v>
      </c>
      <c r="D66" s="10">
        <v>2429.7628885379995</v>
      </c>
      <c r="E66" s="10">
        <v>160.88392951</v>
      </c>
      <c r="F66" s="10">
        <v>3398.1924380179985</v>
      </c>
      <c r="G66" s="10">
        <v>2020.2267908690001</v>
      </c>
      <c r="H66" s="10">
        <v>506.10792272099997</v>
      </c>
      <c r="I66" s="10">
        <v>305.22034795799988</v>
      </c>
      <c r="J66" s="10">
        <v>24.723144083999998</v>
      </c>
      <c r="K66" s="10">
        <v>255.30913385900001</v>
      </c>
      <c r="L66" s="10">
        <v>457.52815229500004</v>
      </c>
      <c r="M66" s="10">
        <v>1319.3013446749994</v>
      </c>
      <c r="N66" s="10">
        <v>48.737149817999999</v>
      </c>
      <c r="O66" s="10">
        <v>74.35039467</v>
      </c>
      <c r="P66" s="10">
        <v>1.05426</v>
      </c>
      <c r="Q66" s="10">
        <v>452.84237871799996</v>
      </c>
      <c r="R66" s="10">
        <v>950.01925953700049</v>
      </c>
      <c r="S66" s="10">
        <v>1234.1479784790006</v>
      </c>
      <c r="T66" s="10">
        <v>105.02312240299997</v>
      </c>
      <c r="U66" s="10">
        <v>0</v>
      </c>
      <c r="V66" s="10">
        <v>717.58757951799998</v>
      </c>
      <c r="W66" s="10">
        <v>0</v>
      </c>
      <c r="X66" s="10">
        <v>70.619561000000004</v>
      </c>
      <c r="Y66" s="10">
        <v>15358.956401019001</v>
      </c>
      <c r="Z66" s="27"/>
    </row>
    <row r="67" spans="1:26" ht="14.4" x14ac:dyDescent="0.3">
      <c r="A67" s="27"/>
      <c r="B67" s="46" t="s">
        <v>73</v>
      </c>
      <c r="C67" s="10">
        <v>764.02148699500015</v>
      </c>
      <c r="D67" s="10">
        <v>2509.2091212509999</v>
      </c>
      <c r="E67" s="10">
        <v>89.274558524999989</v>
      </c>
      <c r="F67" s="10">
        <v>3249.0650433330002</v>
      </c>
      <c r="G67" s="10">
        <v>2993.6547387610003</v>
      </c>
      <c r="H67" s="10">
        <v>537.34065603399972</v>
      </c>
      <c r="I67" s="10">
        <v>276.36405979200003</v>
      </c>
      <c r="J67" s="10">
        <v>7.8790000000000004</v>
      </c>
      <c r="K67" s="10">
        <v>213.28269271799999</v>
      </c>
      <c r="L67" s="10">
        <v>142.68141391399999</v>
      </c>
      <c r="M67" s="10">
        <v>1724.4047958130002</v>
      </c>
      <c r="N67" s="10">
        <v>28.566787921</v>
      </c>
      <c r="O67" s="10">
        <v>26.883996924000002</v>
      </c>
      <c r="P67" s="10">
        <v>0.31900000000000001</v>
      </c>
      <c r="Q67" s="10">
        <v>901.25885771000014</v>
      </c>
      <c r="R67" s="10">
        <v>663.01043585700052</v>
      </c>
      <c r="S67" s="10">
        <v>1133.7736320240003</v>
      </c>
      <c r="T67" s="10">
        <v>30.797838384999999</v>
      </c>
      <c r="U67" s="10">
        <v>0</v>
      </c>
      <c r="V67" s="10">
        <v>263.18891442599994</v>
      </c>
      <c r="W67" s="10">
        <v>0</v>
      </c>
      <c r="X67" s="10">
        <v>89.72746518000001</v>
      </c>
      <c r="Y67" s="10">
        <v>15644.704495563001</v>
      </c>
      <c r="Z67" s="27"/>
    </row>
    <row r="68" spans="1:26" ht="14.4" x14ac:dyDescent="0.3">
      <c r="A68" s="27"/>
      <c r="B68" s="46" t="s">
        <v>63</v>
      </c>
      <c r="C68" s="10">
        <v>575.24923879599999</v>
      </c>
      <c r="D68" s="10">
        <v>1969.673443379</v>
      </c>
      <c r="E68" s="10">
        <v>167.67964282700001</v>
      </c>
      <c r="F68" s="10">
        <v>2218.3127315690003</v>
      </c>
      <c r="G68" s="10">
        <v>3671.4712420380001</v>
      </c>
      <c r="H68" s="10">
        <v>366.0572009600001</v>
      </c>
      <c r="I68" s="10">
        <v>197.86240453900001</v>
      </c>
      <c r="J68" s="10">
        <v>18.932025852999999</v>
      </c>
      <c r="K68" s="10">
        <v>92.221888702000015</v>
      </c>
      <c r="L68" s="10">
        <v>137.96378294900003</v>
      </c>
      <c r="M68" s="10">
        <v>156.307834501</v>
      </c>
      <c r="N68" s="10">
        <v>36.872387594999999</v>
      </c>
      <c r="O68" s="10">
        <v>57.426053852999992</v>
      </c>
      <c r="P68" s="10">
        <v>4.0000000000000001E-3</v>
      </c>
      <c r="Q68" s="10">
        <v>557.59184138099988</v>
      </c>
      <c r="R68" s="10">
        <v>1122.3129267119998</v>
      </c>
      <c r="S68" s="10">
        <v>2525.826946531</v>
      </c>
      <c r="T68" s="10">
        <v>456.3867222070001</v>
      </c>
      <c r="U68" s="10">
        <v>0</v>
      </c>
      <c r="V68" s="10">
        <v>518.38829161000001</v>
      </c>
      <c r="W68" s="10">
        <v>0</v>
      </c>
      <c r="X68" s="10">
        <v>3.6265469999999999E-3</v>
      </c>
      <c r="Y68" s="10">
        <v>14846.544232549004</v>
      </c>
      <c r="Z68" s="27"/>
    </row>
    <row r="69" spans="1:26" ht="14.4" x14ac:dyDescent="0.3">
      <c r="A69" s="27"/>
      <c r="B69" s="46" t="s">
        <v>64</v>
      </c>
      <c r="C69" s="10">
        <v>1055.0291745960001</v>
      </c>
      <c r="D69" s="10">
        <v>3379.1165742169997</v>
      </c>
      <c r="E69" s="10">
        <v>144.79968925199998</v>
      </c>
      <c r="F69" s="10">
        <v>3320.059228956</v>
      </c>
      <c r="G69" s="10">
        <v>2587.5103742960005</v>
      </c>
      <c r="H69" s="10">
        <v>742.9811218509999</v>
      </c>
      <c r="I69" s="10">
        <v>311.57173114999989</v>
      </c>
      <c r="J69" s="10">
        <v>45.865682500000005</v>
      </c>
      <c r="K69" s="10">
        <v>580.00495065500002</v>
      </c>
      <c r="L69" s="10">
        <v>129.44122525600005</v>
      </c>
      <c r="M69" s="10">
        <v>282.03881701699999</v>
      </c>
      <c r="N69" s="10">
        <v>40.872578898000008</v>
      </c>
      <c r="O69" s="10">
        <v>98.342559030000032</v>
      </c>
      <c r="P69" s="10">
        <v>0.48806050000000001</v>
      </c>
      <c r="Q69" s="10">
        <v>815.58935465800107</v>
      </c>
      <c r="R69" s="10">
        <v>1266.5834228830015</v>
      </c>
      <c r="S69" s="10">
        <v>788.5548796420004</v>
      </c>
      <c r="T69" s="10">
        <v>138.33501876000003</v>
      </c>
      <c r="U69" s="10">
        <v>13.110994622</v>
      </c>
      <c r="V69" s="10">
        <v>392.91923352900017</v>
      </c>
      <c r="W69" s="10">
        <v>0</v>
      </c>
      <c r="X69" s="10">
        <v>59.315169999999995</v>
      </c>
      <c r="Y69" s="10">
        <v>16192.529842268003</v>
      </c>
      <c r="Z69" s="27"/>
    </row>
    <row r="70" spans="1:26" ht="14.4" x14ac:dyDescent="0.3">
      <c r="A70" s="27"/>
      <c r="B70" s="46" t="s">
        <v>65</v>
      </c>
      <c r="C70" s="10">
        <v>639.81383213800018</v>
      </c>
      <c r="D70" s="10">
        <v>3070.4077642639995</v>
      </c>
      <c r="E70" s="10">
        <v>120.38340893700001</v>
      </c>
      <c r="F70" s="10">
        <v>2697.9432745950003</v>
      </c>
      <c r="G70" s="10">
        <v>1399.6031062920001</v>
      </c>
      <c r="H70" s="10">
        <v>342.25912019200001</v>
      </c>
      <c r="I70" s="10">
        <v>242.91032763300015</v>
      </c>
      <c r="J70" s="10">
        <v>22.532098260999994</v>
      </c>
      <c r="K70" s="10">
        <v>162.186445811</v>
      </c>
      <c r="L70" s="10">
        <v>126.73995169300001</v>
      </c>
      <c r="M70" s="10">
        <v>379.86667632700005</v>
      </c>
      <c r="N70" s="10">
        <v>85.863031773999978</v>
      </c>
      <c r="O70" s="10">
        <v>59.035911959999993</v>
      </c>
      <c r="P70" s="10">
        <v>2.3069999999999999</v>
      </c>
      <c r="Q70" s="10">
        <v>515.13344685900017</v>
      </c>
      <c r="R70" s="10">
        <v>1172.971696591999</v>
      </c>
      <c r="S70" s="10">
        <v>1398.5026923749997</v>
      </c>
      <c r="T70" s="10">
        <v>16.221758374</v>
      </c>
      <c r="U70" s="10">
        <v>0</v>
      </c>
      <c r="V70" s="10">
        <v>240.05864922600003</v>
      </c>
      <c r="W70" s="10">
        <v>0</v>
      </c>
      <c r="X70" s="10">
        <v>9.0906000000000015E-2</v>
      </c>
      <c r="Y70" s="10">
        <v>12694.831099302999</v>
      </c>
      <c r="Z70" s="27"/>
    </row>
    <row r="71" spans="1:26" ht="14.4" x14ac:dyDescent="0.3">
      <c r="A71" s="27"/>
      <c r="B71" s="46" t="s">
        <v>66</v>
      </c>
      <c r="C71" s="10">
        <v>563.61289280899996</v>
      </c>
      <c r="D71" s="10">
        <v>2585.9556670410011</v>
      </c>
      <c r="E71" s="10">
        <v>113.63142462200001</v>
      </c>
      <c r="F71" s="10">
        <v>2739.5587545749991</v>
      </c>
      <c r="G71" s="10">
        <v>2698.0909769819991</v>
      </c>
      <c r="H71" s="10">
        <v>289.693671005</v>
      </c>
      <c r="I71" s="10">
        <v>327.61983395499999</v>
      </c>
      <c r="J71" s="10">
        <v>31.052425785999997</v>
      </c>
      <c r="K71" s="10">
        <v>316.73269471599991</v>
      </c>
      <c r="L71" s="10">
        <v>328.10077707199997</v>
      </c>
      <c r="M71" s="10">
        <v>522.8275204470001</v>
      </c>
      <c r="N71" s="10">
        <v>84.46836569200002</v>
      </c>
      <c r="O71" s="10">
        <v>25.573168195000001</v>
      </c>
      <c r="P71" s="10">
        <v>0.51164495399999999</v>
      </c>
      <c r="Q71" s="10">
        <v>838.04424066999957</v>
      </c>
      <c r="R71" s="10">
        <v>1736.1982625219994</v>
      </c>
      <c r="S71" s="10">
        <v>531.10576831899994</v>
      </c>
      <c r="T71" s="10">
        <v>33.626103411999992</v>
      </c>
      <c r="U71" s="10">
        <v>0</v>
      </c>
      <c r="V71" s="10">
        <v>474.71302405000006</v>
      </c>
      <c r="W71" s="10">
        <v>0</v>
      </c>
      <c r="X71" s="10">
        <v>22.079631445</v>
      </c>
      <c r="Y71" s="10">
        <v>14263.196848268997</v>
      </c>
      <c r="Z71" s="27"/>
    </row>
    <row r="72" spans="1:26" ht="14.4" x14ac:dyDescent="0.3">
      <c r="A72" s="27"/>
      <c r="B72" s="27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8"/>
      <c r="Z72" s="27"/>
    </row>
    <row r="73" spans="1:26" ht="14.4" x14ac:dyDescent="0.3">
      <c r="A73" s="24">
        <v>2020</v>
      </c>
      <c r="B73" s="46" t="s">
        <v>71</v>
      </c>
      <c r="C73" s="10">
        <v>883.18514759999994</v>
      </c>
      <c r="D73" s="10">
        <v>2818.5699224</v>
      </c>
      <c r="E73" s="10">
        <v>37.464761399999993</v>
      </c>
      <c r="F73" s="10">
        <v>2865.3429898999962</v>
      </c>
      <c r="G73" s="10">
        <v>2788.5672960999996</v>
      </c>
      <c r="H73" s="10">
        <v>627.2507433999989</v>
      </c>
      <c r="I73" s="10">
        <v>257.65928199999968</v>
      </c>
      <c r="J73" s="10">
        <v>20.803840999999998</v>
      </c>
      <c r="K73" s="10">
        <v>389.68495329999996</v>
      </c>
      <c r="L73" s="10">
        <v>600.68918299999996</v>
      </c>
      <c r="M73" s="10">
        <v>377.73247470000013</v>
      </c>
      <c r="N73" s="10">
        <v>12.914465100000001</v>
      </c>
      <c r="O73" s="10">
        <v>56.804073099999997</v>
      </c>
      <c r="P73" s="10">
        <v>0</v>
      </c>
      <c r="Q73" s="10">
        <v>851.05405649999909</v>
      </c>
      <c r="R73" s="10">
        <v>1247.8176999999989</v>
      </c>
      <c r="S73" s="10">
        <v>1946.3948598999998</v>
      </c>
      <c r="T73" s="10">
        <v>20.1620992</v>
      </c>
      <c r="U73" s="10">
        <v>0</v>
      </c>
      <c r="V73" s="10">
        <v>334.70922420000005</v>
      </c>
      <c r="W73" s="10">
        <v>0</v>
      </c>
      <c r="X73" s="10">
        <v>4.8380877</v>
      </c>
      <c r="Y73" s="10">
        <v>16141.645160499991</v>
      </c>
    </row>
    <row r="74" spans="1:26" ht="14.4" x14ac:dyDescent="0.3">
      <c r="A74" s="27"/>
      <c r="B74" s="46" t="s">
        <v>72</v>
      </c>
      <c r="C74" s="10">
        <v>663.77418229999989</v>
      </c>
      <c r="D74" s="10">
        <v>2306.5598537000001</v>
      </c>
      <c r="E74" s="10">
        <v>28.982379100000003</v>
      </c>
      <c r="F74" s="10">
        <v>2873.2116219999971</v>
      </c>
      <c r="G74" s="10">
        <v>4414.0450892000008</v>
      </c>
      <c r="H74" s="10">
        <v>255.38180330000014</v>
      </c>
      <c r="I74" s="10">
        <v>148.90600890000002</v>
      </c>
      <c r="J74" s="10">
        <v>5.0518403999999997</v>
      </c>
      <c r="K74" s="10">
        <v>161.5532552</v>
      </c>
      <c r="L74" s="10">
        <v>247.19355040000002</v>
      </c>
      <c r="M74" s="10">
        <v>192.33785230000001</v>
      </c>
      <c r="N74" s="10">
        <v>45.689865999999988</v>
      </c>
      <c r="O74" s="10">
        <v>48.723735699999999</v>
      </c>
      <c r="P74" s="10">
        <v>0</v>
      </c>
      <c r="Q74" s="10">
        <v>280.08372660000015</v>
      </c>
      <c r="R74" s="10">
        <v>4825.3583376000006</v>
      </c>
      <c r="S74" s="10">
        <v>1723.9690943999994</v>
      </c>
      <c r="T74" s="10">
        <v>123.13915109999999</v>
      </c>
      <c r="U74" s="10">
        <v>0</v>
      </c>
      <c r="V74" s="10">
        <v>301.85376579999996</v>
      </c>
      <c r="W74" s="10">
        <v>2.9000000000000001E-2</v>
      </c>
      <c r="X74" s="10">
        <v>40.752370499999998</v>
      </c>
      <c r="Y74" s="10">
        <v>18686.596484499994</v>
      </c>
    </row>
    <row r="75" spans="1:26" ht="14.4" x14ac:dyDescent="0.3">
      <c r="B75" s="46" t="s">
        <v>67</v>
      </c>
      <c r="C75" s="10">
        <v>481.66329289999987</v>
      </c>
      <c r="D75" s="10">
        <v>1244.0011998</v>
      </c>
      <c r="E75" s="10">
        <v>57.811686299999991</v>
      </c>
      <c r="F75" s="10">
        <v>2157.6687998000007</v>
      </c>
      <c r="G75" s="10">
        <v>441.20819370000004</v>
      </c>
      <c r="H75" s="10">
        <v>452.6942619999997</v>
      </c>
      <c r="I75" s="10">
        <v>259.27554040000001</v>
      </c>
      <c r="J75" s="10">
        <v>6.8382299999999994</v>
      </c>
      <c r="K75" s="10">
        <v>181.15144430000001</v>
      </c>
      <c r="L75" s="10">
        <v>274.39919939999993</v>
      </c>
      <c r="M75" s="10">
        <v>249.03978750000007</v>
      </c>
      <c r="N75" s="10">
        <v>29.580189900000004</v>
      </c>
      <c r="O75" s="10">
        <v>79.178796399999996</v>
      </c>
      <c r="P75" s="10">
        <v>9.5000000000000001E-2</v>
      </c>
      <c r="Q75" s="10">
        <v>455.84128570000058</v>
      </c>
      <c r="R75" s="10">
        <v>1734.0569173000001</v>
      </c>
      <c r="S75" s="10">
        <v>2130.2344562000007</v>
      </c>
      <c r="T75" s="10">
        <v>56.786544800000009</v>
      </c>
      <c r="U75" s="10">
        <v>0</v>
      </c>
      <c r="V75" s="10">
        <v>306.56373550000001</v>
      </c>
      <c r="W75" s="10">
        <v>0</v>
      </c>
      <c r="X75" s="10">
        <v>490.73431999999997</v>
      </c>
      <c r="Y75" s="10">
        <v>11088.822881900003</v>
      </c>
    </row>
    <row r="76" spans="1:26" ht="14.4" x14ac:dyDescent="0.3">
      <c r="B76" s="46" t="s">
        <v>68</v>
      </c>
      <c r="C76" s="10">
        <v>624.53030720000004</v>
      </c>
      <c r="D76" s="10">
        <v>675.46897969999998</v>
      </c>
      <c r="E76" s="10">
        <v>111.56939999999999</v>
      </c>
      <c r="F76" s="10">
        <v>1392.8802374000004</v>
      </c>
      <c r="G76" s="10">
        <v>2947.1145369000005</v>
      </c>
      <c r="H76" s="10">
        <v>209.04984680000001</v>
      </c>
      <c r="I76" s="10">
        <v>138.31512429999998</v>
      </c>
      <c r="J76" s="10">
        <v>1.0437756</v>
      </c>
      <c r="K76" s="10">
        <v>208.39127629999999</v>
      </c>
      <c r="L76" s="10">
        <v>13.5031734</v>
      </c>
      <c r="M76" s="10">
        <v>1003.5915337</v>
      </c>
      <c r="N76" s="10">
        <v>64.803417400000001</v>
      </c>
      <c r="O76" s="10">
        <v>28.680225699999994</v>
      </c>
      <c r="P76" s="10">
        <v>0.16764999999999999</v>
      </c>
      <c r="Q76" s="10">
        <v>1614.0525749000003</v>
      </c>
      <c r="R76" s="10">
        <v>1100.7562352999992</v>
      </c>
      <c r="S76" s="10">
        <v>678.12249620000034</v>
      </c>
      <c r="T76" s="10">
        <v>148.36780000000002</v>
      </c>
      <c r="U76" s="10">
        <v>0</v>
      </c>
      <c r="V76" s="10">
        <v>3812.2999935000007</v>
      </c>
      <c r="W76" s="10">
        <v>0</v>
      </c>
      <c r="X76" s="10">
        <v>3.0000000000000001E-3</v>
      </c>
      <c r="Y76" s="10">
        <v>14772.711584300005</v>
      </c>
    </row>
    <row r="77" spans="1:26" ht="14.4" x14ac:dyDescent="0.3">
      <c r="A77" s="27"/>
      <c r="B77" s="46" t="s">
        <v>7</v>
      </c>
      <c r="C77" s="10">
        <v>1535.5397961999997</v>
      </c>
      <c r="D77" s="10">
        <v>2153.7154774999995</v>
      </c>
      <c r="E77" s="10">
        <v>11.014099499999999</v>
      </c>
      <c r="F77" s="10">
        <v>3284.2763180999905</v>
      </c>
      <c r="G77" s="10">
        <v>3245.7687491000006</v>
      </c>
      <c r="H77" s="10">
        <v>960.32784179999976</v>
      </c>
      <c r="I77" s="10">
        <v>517.80373859999975</v>
      </c>
      <c r="J77" s="10">
        <v>57.530982500000007</v>
      </c>
      <c r="K77" s="10">
        <v>495.11050719999992</v>
      </c>
      <c r="L77" s="10">
        <v>227.51915709999992</v>
      </c>
      <c r="M77" s="10">
        <v>557.65526100000022</v>
      </c>
      <c r="N77" s="10">
        <v>46.925978399999998</v>
      </c>
      <c r="O77" s="10">
        <v>440.04044499999998</v>
      </c>
      <c r="P77" s="10">
        <v>7.5999999999999998E-2</v>
      </c>
      <c r="Q77" s="10">
        <v>671.40934470000025</v>
      </c>
      <c r="R77" s="10">
        <v>2098.1184305999991</v>
      </c>
      <c r="S77" s="10">
        <v>1607.0886490000003</v>
      </c>
      <c r="T77" s="10">
        <v>316.78487569999993</v>
      </c>
      <c r="U77" s="10">
        <v>2.1000000000000001E-2</v>
      </c>
      <c r="V77" s="10">
        <v>635.97390179999979</v>
      </c>
      <c r="W77" s="10">
        <v>0</v>
      </c>
      <c r="X77" s="10">
        <v>30.370253700000003</v>
      </c>
      <c r="Y77" s="10">
        <v>18893.070807499986</v>
      </c>
    </row>
    <row r="78" spans="1:26" ht="14.4" x14ac:dyDescent="0.3">
      <c r="A78" s="27"/>
      <c r="B78" s="46" t="s">
        <v>69</v>
      </c>
      <c r="C78" s="10">
        <v>1228.0655716000006</v>
      </c>
      <c r="D78" s="10">
        <v>2287.5315041999993</v>
      </c>
      <c r="E78" s="10">
        <v>3.2992425000000001</v>
      </c>
      <c r="F78" s="10">
        <v>3355.1155159999985</v>
      </c>
      <c r="G78" s="10">
        <v>2538.8855957999999</v>
      </c>
      <c r="H78" s="10">
        <v>582.59095000000002</v>
      </c>
      <c r="I78" s="10">
        <v>337.6638059000004</v>
      </c>
      <c r="J78" s="10">
        <v>18.323405700000027</v>
      </c>
      <c r="K78" s="10">
        <v>195.0919574000001</v>
      </c>
      <c r="L78" s="10">
        <v>359.67757849999998</v>
      </c>
      <c r="M78" s="10">
        <v>210.31429489999957</v>
      </c>
      <c r="N78" s="10">
        <v>39.480993600000005</v>
      </c>
      <c r="O78" s="10">
        <v>94.149955599999998</v>
      </c>
      <c r="P78" s="10">
        <v>0.81249210000000005</v>
      </c>
      <c r="Q78" s="10">
        <v>539.48145239999883</v>
      </c>
      <c r="R78" s="10">
        <v>1059.1193287000008</v>
      </c>
      <c r="S78" s="10">
        <v>517.40657429999874</v>
      </c>
      <c r="T78" s="10">
        <v>49.014253799999992</v>
      </c>
      <c r="U78" s="10">
        <v>0</v>
      </c>
      <c r="V78" s="10">
        <v>447.9484831000002</v>
      </c>
      <c r="W78" s="10">
        <v>0</v>
      </c>
      <c r="X78" s="10">
        <v>10.5853</v>
      </c>
      <c r="Y78" s="10">
        <v>13874.558256099997</v>
      </c>
    </row>
    <row r="79" spans="1:26" ht="14.4" x14ac:dyDescent="0.3">
      <c r="A79" s="27"/>
      <c r="B79" s="46" t="s">
        <v>70</v>
      </c>
      <c r="C79" s="10">
        <v>2268.0289832000003</v>
      </c>
      <c r="D79" s="10">
        <v>3969.7693597999992</v>
      </c>
      <c r="E79" s="10">
        <v>126.6460336</v>
      </c>
      <c r="F79" s="10">
        <v>4465.4854133999934</v>
      </c>
      <c r="G79" s="10">
        <v>1277.6331405999999</v>
      </c>
      <c r="H79" s="10">
        <v>821.41327769999907</v>
      </c>
      <c r="I79" s="10">
        <v>469.67381080000013</v>
      </c>
      <c r="J79" s="10">
        <v>34.928084800000008</v>
      </c>
      <c r="K79" s="10">
        <v>591.31787119999967</v>
      </c>
      <c r="L79" s="10">
        <v>1072.6387312999996</v>
      </c>
      <c r="M79" s="10">
        <v>356.96461330000011</v>
      </c>
      <c r="N79" s="10">
        <v>78.88171610000002</v>
      </c>
      <c r="O79" s="10">
        <v>914.50098749999984</v>
      </c>
      <c r="P79" s="10">
        <v>1.6489200000000002</v>
      </c>
      <c r="Q79" s="10">
        <v>1475.5387433000001</v>
      </c>
      <c r="R79" s="10">
        <v>1682.8339569000011</v>
      </c>
      <c r="S79" s="10">
        <v>1250.261412700002</v>
      </c>
      <c r="T79" s="10">
        <v>132.861557</v>
      </c>
      <c r="U79" s="10">
        <v>0</v>
      </c>
      <c r="V79" s="10">
        <v>708.24807740000097</v>
      </c>
      <c r="W79" s="10">
        <v>0</v>
      </c>
      <c r="X79" s="10">
        <v>269.3779978</v>
      </c>
      <c r="Y79" s="10">
        <v>21968.652688399994</v>
      </c>
    </row>
    <row r="80" spans="1:26" ht="14.4" x14ac:dyDescent="0.3">
      <c r="A80" s="27"/>
      <c r="B80" s="46" t="s">
        <v>73</v>
      </c>
      <c r="C80" s="10">
        <v>1361.6435078</v>
      </c>
      <c r="D80" s="10">
        <v>2740.9282042000004</v>
      </c>
      <c r="E80" s="10">
        <v>135.3126077</v>
      </c>
      <c r="F80" s="10">
        <v>4132.0155930000001</v>
      </c>
      <c r="G80" s="10">
        <v>2167.6501442999997</v>
      </c>
      <c r="H80" s="10">
        <v>635.90613970000038</v>
      </c>
      <c r="I80" s="10">
        <v>309.2170357</v>
      </c>
      <c r="J80" s="10">
        <v>60.832068300000003</v>
      </c>
      <c r="K80" s="10">
        <v>206.73998069999996</v>
      </c>
      <c r="L80" s="10">
        <v>189.88847519999999</v>
      </c>
      <c r="M80" s="10">
        <v>169.03365789999998</v>
      </c>
      <c r="N80" s="10">
        <v>32.135304299999987</v>
      </c>
      <c r="O80" s="10">
        <v>28.148893600000001</v>
      </c>
      <c r="P80" s="10">
        <v>0.18482770000000001</v>
      </c>
      <c r="Q80" s="10">
        <v>535.46443920000036</v>
      </c>
      <c r="R80" s="10">
        <v>2801.7374750999948</v>
      </c>
      <c r="S80" s="10">
        <v>839.26125660000002</v>
      </c>
      <c r="T80" s="10">
        <v>155.61760000000007</v>
      </c>
      <c r="U80" s="10">
        <v>0</v>
      </c>
      <c r="V80" s="10">
        <v>458.52608290000001</v>
      </c>
      <c r="W80" s="10">
        <v>0</v>
      </c>
      <c r="X80" s="10">
        <v>15.340675900000001</v>
      </c>
      <c r="Y80" s="10">
        <v>16975.583969799998</v>
      </c>
    </row>
    <row r="81" spans="1:25" ht="14.4" x14ac:dyDescent="0.3">
      <c r="A81" s="27"/>
      <c r="B81" s="46" t="s">
        <v>63</v>
      </c>
      <c r="C81" s="10">
        <v>500.16573329999989</v>
      </c>
      <c r="D81" s="10">
        <v>2108.606578899999</v>
      </c>
      <c r="E81" s="10">
        <v>146.58688679999997</v>
      </c>
      <c r="F81" s="10">
        <v>3561.8694663999986</v>
      </c>
      <c r="G81" s="10">
        <v>2254.1692767</v>
      </c>
      <c r="H81" s="10">
        <v>617.10013190000018</v>
      </c>
      <c r="I81" s="10">
        <v>218.16284180000008</v>
      </c>
      <c r="J81" s="10">
        <v>17.694223999999998</v>
      </c>
      <c r="K81" s="10">
        <v>140.06341669999998</v>
      </c>
      <c r="L81" s="10">
        <v>757.16064500000005</v>
      </c>
      <c r="M81" s="10">
        <v>156.14723750000002</v>
      </c>
      <c r="N81" s="10">
        <v>48.8759467</v>
      </c>
      <c r="O81" s="10">
        <v>107.53766329999998</v>
      </c>
      <c r="P81" s="10">
        <v>4.5477546000000002</v>
      </c>
      <c r="Q81" s="10">
        <v>408.74203570000145</v>
      </c>
      <c r="R81" s="10">
        <v>497.74554480000046</v>
      </c>
      <c r="S81" s="10">
        <v>1021.5407527000002</v>
      </c>
      <c r="T81" s="10">
        <v>156.67494769999999</v>
      </c>
      <c r="U81" s="10">
        <v>0</v>
      </c>
      <c r="V81" s="10">
        <v>365.91013190000018</v>
      </c>
      <c r="W81" s="10">
        <v>0</v>
      </c>
      <c r="X81" s="10">
        <v>0.22775140000000002</v>
      </c>
      <c r="Y81" s="10">
        <v>13089.528967799997</v>
      </c>
    </row>
    <row r="82" spans="1:25" ht="14.4" x14ac:dyDescent="0.3">
      <c r="A82" s="27"/>
      <c r="B82" s="46" t="s">
        <v>64</v>
      </c>
      <c r="C82" s="10">
        <v>379.47512519999981</v>
      </c>
      <c r="D82" s="10">
        <v>2320.7428381</v>
      </c>
      <c r="E82" s="10">
        <v>69.859796599999981</v>
      </c>
      <c r="F82" s="10">
        <v>3902.0383904999999</v>
      </c>
      <c r="G82" s="10">
        <v>3806.0616322999981</v>
      </c>
      <c r="H82" s="10">
        <v>772.17496270000038</v>
      </c>
      <c r="I82" s="10">
        <v>229.8089389000001</v>
      </c>
      <c r="J82" s="10">
        <v>28.921450799999999</v>
      </c>
      <c r="K82" s="10">
        <v>287.18435270000003</v>
      </c>
      <c r="L82" s="10">
        <v>422.1581678</v>
      </c>
      <c r="M82" s="10">
        <v>327.63821229999968</v>
      </c>
      <c r="N82" s="10">
        <v>148.7085314</v>
      </c>
      <c r="O82" s="10">
        <v>29.153137000000005</v>
      </c>
      <c r="P82" s="10">
        <v>4.2951424999999999</v>
      </c>
      <c r="Q82" s="10">
        <v>754.42147679999971</v>
      </c>
      <c r="R82" s="10">
        <v>2161.3968009000009</v>
      </c>
      <c r="S82" s="10">
        <v>957.33584630000018</v>
      </c>
      <c r="T82" s="10">
        <v>69.261391799999998</v>
      </c>
      <c r="U82" s="10">
        <v>0</v>
      </c>
      <c r="V82" s="10">
        <v>327.09754229999987</v>
      </c>
      <c r="W82" s="10">
        <v>0.18218000000000001</v>
      </c>
      <c r="X82" s="10">
        <v>51.475999999999999</v>
      </c>
      <c r="Y82" s="10">
        <v>17049.391916899996</v>
      </c>
    </row>
    <row r="83" spans="1:25" ht="14.4" x14ac:dyDescent="0.3">
      <c r="A83" s="27"/>
      <c r="B83" s="46" t="s">
        <v>65</v>
      </c>
      <c r="C83" s="10">
        <v>229.23321930000003</v>
      </c>
      <c r="D83" s="10">
        <v>2436.5078307000003</v>
      </c>
      <c r="E83" s="10">
        <v>9.2864361999999989</v>
      </c>
      <c r="F83" s="10">
        <v>3172.630603399999</v>
      </c>
      <c r="G83" s="10">
        <v>1924.0436774000004</v>
      </c>
      <c r="H83" s="10">
        <v>525.81850419999932</v>
      </c>
      <c r="I83" s="10">
        <v>424.58766239999937</v>
      </c>
      <c r="J83" s="10">
        <v>23.606914100000004</v>
      </c>
      <c r="K83" s="10">
        <v>306.20406150000008</v>
      </c>
      <c r="L83" s="10">
        <v>81.795700199999999</v>
      </c>
      <c r="M83" s="10">
        <v>315.62257420000037</v>
      </c>
      <c r="N83" s="10">
        <v>37.224315600000011</v>
      </c>
      <c r="O83" s="10">
        <v>27.8901118</v>
      </c>
      <c r="P83" s="10">
        <v>2.0676188</v>
      </c>
      <c r="Q83" s="10">
        <v>447.17448490000027</v>
      </c>
      <c r="R83" s="10">
        <v>890.29658330000063</v>
      </c>
      <c r="S83" s="10">
        <v>903.16709239999989</v>
      </c>
      <c r="T83" s="10">
        <v>76.621990499999995</v>
      </c>
      <c r="U83" s="10">
        <v>0</v>
      </c>
      <c r="V83" s="10">
        <v>218.19616999999977</v>
      </c>
      <c r="W83" s="10">
        <v>0</v>
      </c>
      <c r="X83" s="10">
        <v>1E-3</v>
      </c>
      <c r="Y83" s="10">
        <v>12051.976550899997</v>
      </c>
    </row>
    <row r="84" spans="1:25" ht="14.4" x14ac:dyDescent="0.3">
      <c r="A84" s="27"/>
      <c r="B84" s="46" t="s">
        <v>66</v>
      </c>
      <c r="C84" s="10">
        <v>439.4128101</v>
      </c>
      <c r="D84" s="10">
        <v>3573.0479335000014</v>
      </c>
      <c r="E84" s="10">
        <v>173.46304650000002</v>
      </c>
      <c r="F84" s="10">
        <v>3427.5969084000021</v>
      </c>
      <c r="G84" s="10">
        <v>1417.4324039000001</v>
      </c>
      <c r="H84" s="10">
        <v>788.5082356000006</v>
      </c>
      <c r="I84" s="10">
        <v>627.34648019999975</v>
      </c>
      <c r="J84" s="10">
        <v>47.892353600000014</v>
      </c>
      <c r="K84" s="10">
        <v>461.53927640000006</v>
      </c>
      <c r="L84" s="10">
        <v>386.17270670000022</v>
      </c>
      <c r="M84" s="10">
        <v>865.75459430000149</v>
      </c>
      <c r="N84" s="10">
        <v>97.171558000000033</v>
      </c>
      <c r="O84" s="10">
        <v>84.097643199999979</v>
      </c>
      <c r="P84" s="10">
        <v>0.8</v>
      </c>
      <c r="Q84" s="10">
        <v>1116.0904163999994</v>
      </c>
      <c r="R84" s="10">
        <v>2595.0053567999998</v>
      </c>
      <c r="S84" s="10">
        <v>1178.4002586999998</v>
      </c>
      <c r="T84" s="10">
        <v>480.33662529999992</v>
      </c>
      <c r="U84" s="10">
        <v>0</v>
      </c>
      <c r="V84" s="10">
        <v>504.07138709999987</v>
      </c>
      <c r="W84" s="10">
        <v>10.183544299999999</v>
      </c>
      <c r="X84" s="10">
        <v>69.822977300000005</v>
      </c>
      <c r="Y84" s="10">
        <v>18344.146516300007</v>
      </c>
    </row>
    <row r="85" spans="1:25" ht="14.4" x14ac:dyDescent="0.3">
      <c r="A85" s="27"/>
      <c r="B85" s="27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4.4" x14ac:dyDescent="0.3">
      <c r="A86" s="24">
        <v>2021</v>
      </c>
      <c r="B86" s="46" t="s">
        <v>71</v>
      </c>
      <c r="C86" s="3">
        <v>687.56001580000009</v>
      </c>
      <c r="D86" s="3">
        <v>887.94657629999995</v>
      </c>
      <c r="E86" s="3">
        <v>30.313500900000001</v>
      </c>
      <c r="F86" s="3">
        <v>2796.9832082000007</v>
      </c>
      <c r="G86" s="3">
        <v>1988.8792885999999</v>
      </c>
      <c r="H86" s="3">
        <v>580.18297480000069</v>
      </c>
      <c r="I86" s="3">
        <v>225.4787711999999</v>
      </c>
      <c r="J86" s="3">
        <v>46.247042400000012</v>
      </c>
      <c r="K86" s="3">
        <v>135.27035940000002</v>
      </c>
      <c r="L86" s="3">
        <v>157.28953040000005</v>
      </c>
      <c r="M86" s="3">
        <v>237.29210229999993</v>
      </c>
      <c r="N86" s="3">
        <v>66.437249500000007</v>
      </c>
      <c r="O86" s="3">
        <v>86.129592699999975</v>
      </c>
      <c r="P86" s="3">
        <v>5.3223342999999996</v>
      </c>
      <c r="Q86" s="3">
        <v>697.83167429999992</v>
      </c>
      <c r="R86" s="3">
        <v>1158.7979964000003</v>
      </c>
      <c r="S86" s="3">
        <v>699.03335680000009</v>
      </c>
      <c r="T86" s="3">
        <v>103.8689665</v>
      </c>
      <c r="U86" s="3">
        <v>6.6962549999999998</v>
      </c>
      <c r="V86" s="3">
        <v>173.94159659999991</v>
      </c>
      <c r="W86" s="3">
        <v>0</v>
      </c>
      <c r="X86" s="3">
        <v>135.44344900000002</v>
      </c>
      <c r="Y86" s="3">
        <v>10906.945841400004</v>
      </c>
    </row>
    <row r="87" spans="1:25" ht="14.4" x14ac:dyDescent="0.3">
      <c r="B87" s="46" t="s">
        <v>72</v>
      </c>
      <c r="C87" s="3">
        <v>1149.8192611999996</v>
      </c>
      <c r="D87" s="3">
        <v>2769.0323589999998</v>
      </c>
      <c r="E87" s="3">
        <v>84.964121599999999</v>
      </c>
      <c r="F87" s="3">
        <v>5349.0564010000007</v>
      </c>
      <c r="G87" s="3">
        <v>2553.7324836999996</v>
      </c>
      <c r="H87" s="3">
        <v>1350.1597904</v>
      </c>
      <c r="I87" s="3">
        <v>1068.7419578000001</v>
      </c>
      <c r="J87" s="3">
        <v>125.78449120000002</v>
      </c>
      <c r="K87" s="3">
        <v>266.26687630000009</v>
      </c>
      <c r="L87" s="3">
        <v>1606.1235703999998</v>
      </c>
      <c r="M87" s="3">
        <v>647.62560249999967</v>
      </c>
      <c r="N87" s="3">
        <v>121.2710293</v>
      </c>
      <c r="O87" s="3">
        <v>109.42505229999999</v>
      </c>
      <c r="P87" s="3">
        <v>12.5182865</v>
      </c>
      <c r="Q87" s="3">
        <v>744.88698439999985</v>
      </c>
      <c r="R87" s="3">
        <v>2503.4636805000032</v>
      </c>
      <c r="S87" s="3">
        <v>714.86989459999961</v>
      </c>
      <c r="T87" s="3">
        <v>400.95705720000007</v>
      </c>
      <c r="U87" s="3">
        <v>0</v>
      </c>
      <c r="V87" s="3">
        <v>725.33976509999957</v>
      </c>
      <c r="W87" s="3">
        <v>1.5803290000000001</v>
      </c>
      <c r="X87" s="3">
        <v>40.5004895</v>
      </c>
      <c r="Y87" s="3">
        <v>22346.119483499999</v>
      </c>
    </row>
    <row r="88" spans="1:25" ht="14.4" x14ac:dyDescent="0.3">
      <c r="B88" s="46" t="s">
        <v>67</v>
      </c>
      <c r="C88" s="3">
        <v>939.53118769999969</v>
      </c>
      <c r="D88" s="3">
        <v>2463.9164545999997</v>
      </c>
      <c r="E88" s="3">
        <v>38.643605000000001</v>
      </c>
      <c r="F88" s="3">
        <v>2240.3683117999994</v>
      </c>
      <c r="G88" s="3">
        <v>1908.6509495</v>
      </c>
      <c r="H88" s="3">
        <v>439.98527269999994</v>
      </c>
      <c r="I88" s="3">
        <v>426.35092110000011</v>
      </c>
      <c r="J88" s="3">
        <v>16.108609999999999</v>
      </c>
      <c r="K88" s="3">
        <v>44.500668600000012</v>
      </c>
      <c r="L88" s="3">
        <v>878.47121849999985</v>
      </c>
      <c r="M88" s="3">
        <v>313.88889369999993</v>
      </c>
      <c r="N88" s="3">
        <v>26.27373</v>
      </c>
      <c r="O88" s="3">
        <v>22.994135799999995</v>
      </c>
      <c r="P88" s="3">
        <v>1.4693723999999997</v>
      </c>
      <c r="Q88" s="3">
        <v>495.87049499999989</v>
      </c>
      <c r="R88" s="3">
        <v>1213.5965966000006</v>
      </c>
      <c r="S88" s="3">
        <v>762.18870459999971</v>
      </c>
      <c r="T88" s="3">
        <v>500.28679169999981</v>
      </c>
      <c r="U88" s="3">
        <v>0</v>
      </c>
      <c r="V88" s="3">
        <v>666.53444729999967</v>
      </c>
      <c r="W88" s="3">
        <v>4.8241400000000008</v>
      </c>
      <c r="X88" s="3">
        <v>45.592775899999999</v>
      </c>
      <c r="Y88" s="3">
        <v>13450.047282500002</v>
      </c>
    </row>
    <row r="89" spans="1:25" ht="14.4" x14ac:dyDescent="0.3">
      <c r="B89" s="46" t="s">
        <v>68</v>
      </c>
      <c r="C89" s="3">
        <v>998.24216300000001</v>
      </c>
      <c r="D89" s="3">
        <v>3389.8253614000005</v>
      </c>
      <c r="E89" s="3">
        <v>145.51657210000002</v>
      </c>
      <c r="F89" s="3">
        <v>3478.0453639000007</v>
      </c>
      <c r="G89" s="3">
        <v>1649.2069487000003</v>
      </c>
      <c r="H89" s="3">
        <v>837.46263399999964</v>
      </c>
      <c r="I89" s="3">
        <v>299.11463259999994</v>
      </c>
      <c r="J89" s="3">
        <v>30.304033599999997</v>
      </c>
      <c r="K89" s="3">
        <v>475.6956907999998</v>
      </c>
      <c r="L89" s="3">
        <v>828.76624449999997</v>
      </c>
      <c r="M89" s="3">
        <v>1556.0964661999994</v>
      </c>
      <c r="N89" s="3">
        <v>28.472825099999994</v>
      </c>
      <c r="O89" s="3">
        <v>95.340560299999964</v>
      </c>
      <c r="P89" s="3">
        <v>9.7298755999999997</v>
      </c>
      <c r="Q89" s="3">
        <v>1355.8267102</v>
      </c>
      <c r="R89" s="3">
        <v>3808.1098614999996</v>
      </c>
      <c r="S89" s="3">
        <v>1243.6293287999997</v>
      </c>
      <c r="T89" s="3">
        <v>65.653191100000029</v>
      </c>
      <c r="U89" s="3">
        <v>0</v>
      </c>
      <c r="V89" s="3">
        <v>714.66436969999984</v>
      </c>
      <c r="W89" s="3">
        <v>0.73483920000000003</v>
      </c>
      <c r="X89" s="3">
        <v>24.844239999999999</v>
      </c>
      <c r="Y89" s="3">
        <v>21035.281912299997</v>
      </c>
    </row>
    <row r="90" spans="1:25" ht="14.4" x14ac:dyDescent="0.3">
      <c r="A90" s="27"/>
      <c r="B90" s="46" t="s">
        <v>7</v>
      </c>
      <c r="C90" s="3">
        <v>844.64216090000014</v>
      </c>
      <c r="D90" s="3">
        <v>3994.9768240999992</v>
      </c>
      <c r="E90" s="3">
        <v>228.63264290000001</v>
      </c>
      <c r="F90" s="3">
        <v>6167.9336262000024</v>
      </c>
      <c r="G90" s="3">
        <v>2925.2502816999986</v>
      </c>
      <c r="H90" s="3">
        <v>2364.0019045999993</v>
      </c>
      <c r="I90" s="3">
        <v>344.31039600000008</v>
      </c>
      <c r="J90" s="3">
        <v>90.088368299999985</v>
      </c>
      <c r="K90" s="3">
        <v>543.48934059999999</v>
      </c>
      <c r="L90" s="3">
        <v>588.65037209999991</v>
      </c>
      <c r="M90" s="3">
        <v>2056.7237283999993</v>
      </c>
      <c r="N90" s="3">
        <v>67.655558299999996</v>
      </c>
      <c r="O90" s="3">
        <v>125.82620930000003</v>
      </c>
      <c r="P90" s="3">
        <v>5.7487757999999989</v>
      </c>
      <c r="Q90" s="3">
        <v>2112.6547374999996</v>
      </c>
      <c r="R90" s="3">
        <v>3702.634872900001</v>
      </c>
      <c r="S90" s="3">
        <v>1084.6805592999997</v>
      </c>
      <c r="T90" s="3">
        <v>732.47969609999996</v>
      </c>
      <c r="U90" s="3">
        <v>0</v>
      </c>
      <c r="V90" s="3">
        <v>844.72689900000012</v>
      </c>
      <c r="W90" s="3">
        <v>0</v>
      </c>
      <c r="X90" s="3">
        <v>89.237049400000004</v>
      </c>
      <c r="Y90" s="3">
        <v>28914.344003400001</v>
      </c>
    </row>
    <row r="91" spans="1:25" ht="14.4" x14ac:dyDescent="0.3">
      <c r="B91" s="46" t="s">
        <v>69</v>
      </c>
      <c r="C91" s="3">
        <v>1687.0088770000002</v>
      </c>
      <c r="D91" s="3">
        <v>3440.4255342999995</v>
      </c>
      <c r="E91" s="3">
        <v>135.21160029999999</v>
      </c>
      <c r="F91" s="3">
        <v>4657.4944475000029</v>
      </c>
      <c r="G91" s="3">
        <v>2448.7112496</v>
      </c>
      <c r="H91" s="3">
        <v>755.95026050000024</v>
      </c>
      <c r="I91" s="3">
        <v>858.45481899999993</v>
      </c>
      <c r="J91" s="3">
        <v>171.25684820000004</v>
      </c>
      <c r="K91" s="3">
        <v>678.95377660000008</v>
      </c>
      <c r="L91" s="3">
        <v>506.07148829999988</v>
      </c>
      <c r="M91" s="3">
        <v>1210.0458888000005</v>
      </c>
      <c r="N91" s="3">
        <v>178.99222530000003</v>
      </c>
      <c r="O91" s="3">
        <v>158.67037390000002</v>
      </c>
      <c r="P91" s="3">
        <v>25.631072800000005</v>
      </c>
      <c r="Q91" s="3">
        <v>838.17023039999981</v>
      </c>
      <c r="R91" s="3">
        <v>2392.5565985999979</v>
      </c>
      <c r="S91" s="3">
        <v>1791.4541629999997</v>
      </c>
      <c r="T91" s="3">
        <v>172.53181889999996</v>
      </c>
      <c r="U91" s="3">
        <v>0.58908000000000005</v>
      </c>
      <c r="V91" s="3">
        <v>784.48705109999992</v>
      </c>
      <c r="W91" s="3">
        <v>1.6319542</v>
      </c>
      <c r="X91" s="3">
        <v>117.5889573</v>
      </c>
      <c r="Y91" s="3">
        <v>23011.888315599997</v>
      </c>
    </row>
    <row r="92" spans="1:25" ht="14.4" x14ac:dyDescent="0.3">
      <c r="B92" s="46" t="s">
        <v>70</v>
      </c>
      <c r="C92" s="3">
        <v>421.55591939999999</v>
      </c>
      <c r="D92" s="3">
        <v>1355.4125343000001</v>
      </c>
      <c r="E92" s="3">
        <v>202.09724419999998</v>
      </c>
      <c r="F92" s="3">
        <v>3229.3866735000011</v>
      </c>
      <c r="G92" s="3">
        <v>2558.8763448000004</v>
      </c>
      <c r="H92" s="3">
        <v>340.49335560000014</v>
      </c>
      <c r="I92" s="3">
        <v>154.42644700000005</v>
      </c>
      <c r="J92" s="3">
        <v>31.149639000000001</v>
      </c>
      <c r="K92" s="3">
        <v>23.8734249</v>
      </c>
      <c r="L92" s="3">
        <v>152.54832119999998</v>
      </c>
      <c r="M92" s="3">
        <v>480.91654970000008</v>
      </c>
      <c r="N92" s="3">
        <v>82.414413100000004</v>
      </c>
      <c r="O92" s="3">
        <v>64.462992</v>
      </c>
      <c r="P92" s="3">
        <v>0.18090000000000001</v>
      </c>
      <c r="Q92" s="3">
        <v>431.43143360000016</v>
      </c>
      <c r="R92" s="3">
        <v>995.14803679999977</v>
      </c>
      <c r="S92" s="3">
        <v>983.86200169999995</v>
      </c>
      <c r="T92" s="3">
        <v>21.997249799999999</v>
      </c>
      <c r="U92" s="3">
        <v>0</v>
      </c>
      <c r="V92" s="3">
        <v>287.68720139999982</v>
      </c>
      <c r="W92" s="3">
        <v>0</v>
      </c>
      <c r="X92" s="3">
        <v>1.35</v>
      </c>
      <c r="Y92" s="3">
        <v>11819.270682000002</v>
      </c>
    </row>
    <row r="93" spans="1:25" ht="14.4" x14ac:dyDescent="0.3">
      <c r="B93" s="46" t="s">
        <v>73</v>
      </c>
      <c r="C93" s="3">
        <v>1572.1370625999998</v>
      </c>
      <c r="D93" s="3">
        <v>3908.2202170000005</v>
      </c>
      <c r="E93" s="3">
        <v>250.92508889999999</v>
      </c>
      <c r="F93" s="3">
        <v>6951.4118849999968</v>
      </c>
      <c r="G93" s="3">
        <v>665.39732349999997</v>
      </c>
      <c r="H93" s="3">
        <v>1100.1510986000008</v>
      </c>
      <c r="I93" s="3">
        <v>377.6212372</v>
      </c>
      <c r="J93" s="3">
        <v>80.369931000000008</v>
      </c>
      <c r="K93" s="3">
        <v>1068.2277944999994</v>
      </c>
      <c r="L93" s="3">
        <v>520.69945969999992</v>
      </c>
      <c r="M93" s="3">
        <v>1055.1899560000002</v>
      </c>
      <c r="N93" s="3">
        <v>241.87293149999999</v>
      </c>
      <c r="O93" s="3">
        <v>100.97632049999994</v>
      </c>
      <c r="P93" s="3">
        <v>6.5502058000000005</v>
      </c>
      <c r="Q93" s="3">
        <v>1536.6558915000001</v>
      </c>
      <c r="R93" s="3">
        <v>3066.9460331999958</v>
      </c>
      <c r="S93" s="3">
        <v>1793.9448843000007</v>
      </c>
      <c r="T93" s="3">
        <v>355.16352370000004</v>
      </c>
      <c r="U93" s="3">
        <v>2.8109100000000001E-2</v>
      </c>
      <c r="V93" s="3">
        <v>1134.5892056000002</v>
      </c>
      <c r="W93" s="3">
        <v>2.2160917000000002</v>
      </c>
      <c r="X93" s="3">
        <v>28.693614999999998</v>
      </c>
      <c r="Y93" s="3">
        <v>25817.987865899991</v>
      </c>
    </row>
    <row r="94" spans="1:25" ht="14.4" x14ac:dyDescent="0.3">
      <c r="B94" s="46" t="s">
        <v>63</v>
      </c>
      <c r="C94" s="3">
        <v>1098.3099451000003</v>
      </c>
      <c r="D94" s="3">
        <v>1496.4149800999999</v>
      </c>
      <c r="E94" s="3">
        <v>61.058950800000005</v>
      </c>
      <c r="F94" s="3">
        <v>4853.4177780999989</v>
      </c>
      <c r="G94" s="3">
        <v>6499.7732651000015</v>
      </c>
      <c r="H94" s="3">
        <v>617.97323779999977</v>
      </c>
      <c r="I94" s="3">
        <v>277.34849389999994</v>
      </c>
      <c r="J94" s="3">
        <v>7.7617271000000008</v>
      </c>
      <c r="K94" s="3">
        <v>651.7379224</v>
      </c>
      <c r="L94" s="3">
        <v>82.913511800000009</v>
      </c>
      <c r="M94" s="3">
        <v>382.16079330000008</v>
      </c>
      <c r="N94" s="3">
        <v>12.7627325</v>
      </c>
      <c r="O94" s="3">
        <v>56.709120599999991</v>
      </c>
      <c r="P94" s="3">
        <v>6.0608607000000001</v>
      </c>
      <c r="Q94" s="3">
        <v>618.27390019999984</v>
      </c>
      <c r="R94" s="3">
        <v>1249.0297643000004</v>
      </c>
      <c r="S94" s="3">
        <v>1340.3998039000005</v>
      </c>
      <c r="T94" s="3">
        <v>123.16702439999999</v>
      </c>
      <c r="U94" s="3">
        <v>1.0171158</v>
      </c>
      <c r="V94" s="3">
        <v>493.38671500000015</v>
      </c>
      <c r="W94" s="3">
        <v>19.484373300000001</v>
      </c>
      <c r="X94" s="3">
        <v>50.234359499999997</v>
      </c>
      <c r="Y94" s="3">
        <v>19999.396375700002</v>
      </c>
    </row>
    <row r="95" spans="1:25" ht="14.4" x14ac:dyDescent="0.3">
      <c r="B95" s="46" t="s">
        <v>64</v>
      </c>
      <c r="C95" s="3">
        <v>873.41456360000018</v>
      </c>
      <c r="D95" s="3">
        <v>1730.5352809999999</v>
      </c>
      <c r="E95" s="3">
        <v>85.462491700000001</v>
      </c>
      <c r="F95" s="3">
        <v>3859.0909349999974</v>
      </c>
      <c r="G95" s="3">
        <v>3649.1637155999988</v>
      </c>
      <c r="H95" s="3">
        <v>1186.2224017999997</v>
      </c>
      <c r="I95" s="3">
        <v>578.09264279999979</v>
      </c>
      <c r="J95" s="3">
        <v>28.263118899999998</v>
      </c>
      <c r="K95" s="3">
        <v>329.29096940000011</v>
      </c>
      <c r="L95" s="3">
        <v>239.61027910000004</v>
      </c>
      <c r="M95" s="3">
        <v>432.02894950000018</v>
      </c>
      <c r="N95" s="3">
        <v>68.338165099999998</v>
      </c>
      <c r="O95" s="3">
        <v>74.832948199999962</v>
      </c>
      <c r="P95" s="3">
        <v>10.3921937</v>
      </c>
      <c r="Q95" s="3">
        <v>752.03094559999988</v>
      </c>
      <c r="R95" s="3">
        <v>1211.0158520999998</v>
      </c>
      <c r="S95" s="3">
        <v>760.23986579999996</v>
      </c>
      <c r="T95" s="3">
        <v>186.50046890000002</v>
      </c>
      <c r="U95" s="3">
        <v>0</v>
      </c>
      <c r="V95" s="3">
        <v>330.30877499999991</v>
      </c>
      <c r="W95" s="3">
        <v>0</v>
      </c>
      <c r="X95" s="3">
        <v>53.777709999999999</v>
      </c>
      <c r="Y95" s="3">
        <v>16438.612272799994</v>
      </c>
    </row>
    <row r="96" spans="1:25" ht="14.4" x14ac:dyDescent="0.3">
      <c r="B96" s="46" t="s">
        <v>65</v>
      </c>
      <c r="C96" s="3">
        <v>1214.1433396</v>
      </c>
      <c r="D96" s="3">
        <v>3595.0029248000005</v>
      </c>
      <c r="E96" s="3">
        <v>224.02152660000002</v>
      </c>
      <c r="F96" s="3">
        <v>4274.036311099997</v>
      </c>
      <c r="G96" s="3">
        <v>810.54026550000003</v>
      </c>
      <c r="H96" s="3">
        <v>652.11719889999995</v>
      </c>
      <c r="I96" s="3">
        <v>677.78069059999996</v>
      </c>
      <c r="J96" s="3">
        <v>202.55870010000001</v>
      </c>
      <c r="K96" s="3">
        <v>871.51978989999975</v>
      </c>
      <c r="L96" s="3">
        <v>560.58213319999993</v>
      </c>
      <c r="M96" s="3">
        <v>1938.9911838999988</v>
      </c>
      <c r="N96" s="3">
        <v>148.22490270000006</v>
      </c>
      <c r="O96" s="3">
        <v>115.21692940000003</v>
      </c>
      <c r="P96" s="3">
        <v>10.507911799999999</v>
      </c>
      <c r="Q96" s="3">
        <v>1307.1170889000007</v>
      </c>
      <c r="R96" s="3">
        <v>3739.2893775000016</v>
      </c>
      <c r="S96" s="3">
        <v>1389.8863051000005</v>
      </c>
      <c r="T96" s="3">
        <v>227.77033819999994</v>
      </c>
      <c r="U96" s="3">
        <v>1.9803175</v>
      </c>
      <c r="V96" s="3">
        <v>1245.7802148000003</v>
      </c>
      <c r="W96" s="3">
        <v>0</v>
      </c>
      <c r="X96" s="3">
        <v>85.015149999999991</v>
      </c>
      <c r="Y96" s="3">
        <v>23292.082600099999</v>
      </c>
    </row>
    <row r="97" spans="1:25" ht="14.4" x14ac:dyDescent="0.3">
      <c r="B97" s="46" t="s">
        <v>66</v>
      </c>
      <c r="C97" s="3">
        <v>611.82905819999985</v>
      </c>
      <c r="D97" s="3">
        <v>1465.9819201000003</v>
      </c>
      <c r="E97" s="3">
        <v>243.14133369999999</v>
      </c>
      <c r="F97" s="3">
        <v>3597.3030467000003</v>
      </c>
      <c r="G97" s="3">
        <v>3806.9594176000005</v>
      </c>
      <c r="H97" s="3">
        <v>282.85355349999998</v>
      </c>
      <c r="I97" s="3">
        <v>344.47221090000011</v>
      </c>
      <c r="J97" s="3">
        <v>40.031199699999995</v>
      </c>
      <c r="K97" s="3">
        <v>449.92760119999991</v>
      </c>
      <c r="L97" s="3">
        <v>259.334857</v>
      </c>
      <c r="M97" s="3">
        <v>417.88478600000002</v>
      </c>
      <c r="N97" s="3">
        <v>75.475005899999999</v>
      </c>
      <c r="O97" s="3">
        <v>163.91443000000001</v>
      </c>
      <c r="P97" s="3">
        <v>2.0443225000000003</v>
      </c>
      <c r="Q97" s="3">
        <v>665.9554964999993</v>
      </c>
      <c r="R97" s="3">
        <v>2476.0257885000005</v>
      </c>
      <c r="S97" s="3">
        <v>1463.3947204999999</v>
      </c>
      <c r="T97" s="3">
        <v>54.623408100000006</v>
      </c>
      <c r="U97" s="3">
        <v>0</v>
      </c>
      <c r="V97" s="3">
        <v>407.63295299999987</v>
      </c>
      <c r="W97" s="3">
        <v>0</v>
      </c>
      <c r="X97" s="3">
        <v>29.237584500000004</v>
      </c>
      <c r="Y97" s="3">
        <v>16858.0226941</v>
      </c>
    </row>
    <row r="98" spans="1:25" ht="14.4" x14ac:dyDescent="0.3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ht="14.4" x14ac:dyDescent="0.3">
      <c r="A99" s="8" t="s">
        <v>284</v>
      </c>
      <c r="B99" s="46" t="s">
        <v>71</v>
      </c>
      <c r="C99" s="27">
        <v>1278.1673960000003</v>
      </c>
      <c r="D99" s="27">
        <v>4512.2674016999999</v>
      </c>
      <c r="E99" s="27">
        <v>152.82051699999997</v>
      </c>
      <c r="F99" s="27">
        <v>5704.1677995000073</v>
      </c>
      <c r="G99" s="27">
        <v>977.64646340000013</v>
      </c>
      <c r="H99" s="27">
        <v>1892.7757330999987</v>
      </c>
      <c r="I99" s="27">
        <v>912.54518989999906</v>
      </c>
      <c r="J99" s="27">
        <v>193.6071883999999</v>
      </c>
      <c r="K99" s="27">
        <v>822.66839470000025</v>
      </c>
      <c r="L99" s="27">
        <v>626.0477907999998</v>
      </c>
      <c r="M99" s="27">
        <v>1186.1679346999999</v>
      </c>
      <c r="N99" s="27">
        <v>232.68999510000006</v>
      </c>
      <c r="O99" s="27">
        <v>172.42183649999996</v>
      </c>
      <c r="P99" s="27">
        <v>43.674066899999978</v>
      </c>
      <c r="Q99" s="27">
        <v>1009.9679898999993</v>
      </c>
      <c r="R99" s="27">
        <v>11083.665281100029</v>
      </c>
      <c r="S99" s="27">
        <v>2450.9342997999997</v>
      </c>
      <c r="T99" s="27">
        <v>166.01650009999997</v>
      </c>
      <c r="U99" s="27">
        <v>0.19423000000000001</v>
      </c>
      <c r="V99" s="27">
        <v>1368.0102829999987</v>
      </c>
      <c r="W99" s="27">
        <v>0.67700000000000005</v>
      </c>
      <c r="X99" s="27">
        <v>127.84057719999998</v>
      </c>
      <c r="Y99" s="27">
        <f t="shared" ref="Y99:Y110" si="1">SUM(C99:X99)</f>
        <v>34914.973868800029</v>
      </c>
    </row>
    <row r="100" spans="1:25" ht="14.4" x14ac:dyDescent="0.3">
      <c r="B100" s="46" t="s">
        <v>72</v>
      </c>
      <c r="C100" s="27">
        <v>364.38709299999999</v>
      </c>
      <c r="D100" s="27">
        <v>1567.6776221999999</v>
      </c>
      <c r="E100" s="27">
        <v>87.881021900000007</v>
      </c>
      <c r="F100" s="27">
        <v>678.41034800000011</v>
      </c>
      <c r="G100" s="27">
        <v>4281.6308698000003</v>
      </c>
      <c r="H100" s="27">
        <v>194.58935980000001</v>
      </c>
      <c r="I100" s="27">
        <v>224.80960879999981</v>
      </c>
      <c r="J100" s="27">
        <v>20.204090000000004</v>
      </c>
      <c r="K100" s="27">
        <v>201.11809000000002</v>
      </c>
      <c r="L100" s="27">
        <v>29.439621999999996</v>
      </c>
      <c r="M100" s="27">
        <v>363.9433338</v>
      </c>
      <c r="N100" s="27">
        <v>53.303119999999993</v>
      </c>
      <c r="O100" s="27">
        <v>6.7092697999999995</v>
      </c>
      <c r="P100" s="27">
        <v>0.61023000000000005</v>
      </c>
      <c r="Q100" s="27">
        <v>362.37896220000067</v>
      </c>
      <c r="R100" s="27">
        <v>843.36727900000005</v>
      </c>
      <c r="S100" s="27">
        <v>362.49624979999993</v>
      </c>
      <c r="T100" s="27">
        <v>575.47146279999993</v>
      </c>
      <c r="U100" s="27"/>
      <c r="V100" s="27">
        <v>175.77460960000008</v>
      </c>
      <c r="W100" s="27"/>
      <c r="X100" s="27"/>
      <c r="Y100" s="27">
        <f t="shared" si="1"/>
        <v>10394.202242500003</v>
      </c>
    </row>
    <row r="101" spans="1:25" ht="14.4" x14ac:dyDescent="0.3">
      <c r="B101" s="46" t="s">
        <v>67</v>
      </c>
      <c r="C101" s="27">
        <v>902.02156019999995</v>
      </c>
      <c r="D101" s="27">
        <v>5763.1897324000001</v>
      </c>
      <c r="E101" s="27">
        <v>324.10147230000007</v>
      </c>
      <c r="F101" s="27">
        <v>8487.4556462999917</v>
      </c>
      <c r="G101" s="27">
        <v>5444.8686666000003</v>
      </c>
      <c r="H101" s="27">
        <v>1639.0177874999988</v>
      </c>
      <c r="I101" s="27">
        <v>857.75070870000002</v>
      </c>
      <c r="J101" s="27">
        <v>250.61362340000002</v>
      </c>
      <c r="K101" s="27">
        <v>3066.1561867</v>
      </c>
      <c r="L101" s="27">
        <v>824.06675329999985</v>
      </c>
      <c r="M101" s="27">
        <v>1339.6339488999979</v>
      </c>
      <c r="N101" s="27">
        <v>212.72632969999995</v>
      </c>
      <c r="O101" s="27">
        <v>102.93751760000001</v>
      </c>
      <c r="P101" s="27">
        <v>12.636095600000001</v>
      </c>
      <c r="Q101" s="27">
        <v>1488.1572675000009</v>
      </c>
      <c r="R101" s="27">
        <v>4858.8013473000083</v>
      </c>
      <c r="S101" s="27">
        <v>2448.5503345999978</v>
      </c>
      <c r="T101" s="27">
        <v>644.99843340000029</v>
      </c>
      <c r="U101" s="27">
        <v>0.25800000000000001</v>
      </c>
      <c r="V101" s="27">
        <v>1665.589197599998</v>
      </c>
      <c r="W101" s="27">
        <v>350.52749790000001</v>
      </c>
      <c r="X101" s="27">
        <v>14.269289599999999</v>
      </c>
      <c r="Y101" s="27">
        <f t="shared" si="1"/>
        <v>40698.327397100002</v>
      </c>
    </row>
    <row r="102" spans="1:25" ht="14.4" x14ac:dyDescent="0.3">
      <c r="B102" s="46" t="s">
        <v>68</v>
      </c>
      <c r="C102" s="27">
        <v>1220.7579582000001</v>
      </c>
      <c r="D102" s="27">
        <v>3413.1955911999994</v>
      </c>
      <c r="E102" s="27">
        <v>103.34738299999999</v>
      </c>
      <c r="F102" s="27">
        <v>4524.8211885000001</v>
      </c>
      <c r="G102" s="27">
        <v>6102.3466767000009</v>
      </c>
      <c r="H102" s="27">
        <v>746.65516869999931</v>
      </c>
      <c r="I102" s="27">
        <v>574.09023580000007</v>
      </c>
      <c r="J102" s="27">
        <v>62.159054699999999</v>
      </c>
      <c r="K102" s="27">
        <v>432.30080489999983</v>
      </c>
      <c r="L102" s="27">
        <v>800.7325308999998</v>
      </c>
      <c r="M102" s="27">
        <v>1011.7680253000003</v>
      </c>
      <c r="N102" s="27">
        <v>119.01452719999995</v>
      </c>
      <c r="O102" s="27">
        <v>107.17428429999997</v>
      </c>
      <c r="P102" s="27">
        <v>4.3872262000000006</v>
      </c>
      <c r="Q102" s="27">
        <v>1103.3795257999971</v>
      </c>
      <c r="R102" s="27">
        <v>17451.875500000009</v>
      </c>
      <c r="S102" s="27">
        <v>4599.8656644999992</v>
      </c>
      <c r="T102" s="27">
        <v>102.39652650000004</v>
      </c>
      <c r="U102" s="27">
        <v>5.8689999999999998</v>
      </c>
      <c r="V102" s="27">
        <v>1428.8963608000006</v>
      </c>
      <c r="W102" s="27">
        <v>4.2830803</v>
      </c>
      <c r="X102" s="27">
        <v>5.625</v>
      </c>
      <c r="Y102" s="27">
        <f t="shared" si="1"/>
        <v>43924.941313500007</v>
      </c>
    </row>
    <row r="103" spans="1:25" ht="14.4" x14ac:dyDescent="0.3">
      <c r="A103" s="27"/>
      <c r="B103" s="46" t="s">
        <v>7</v>
      </c>
      <c r="C103" s="27">
        <v>1774.9047493999988</v>
      </c>
      <c r="D103" s="27">
        <v>4199.6346254999989</v>
      </c>
      <c r="E103" s="27">
        <v>45.760709700000007</v>
      </c>
      <c r="F103" s="27">
        <v>4642.3102207000029</v>
      </c>
      <c r="G103" s="27">
        <v>5464.5925544000002</v>
      </c>
      <c r="H103" s="27">
        <v>1048.3652127</v>
      </c>
      <c r="I103" s="27">
        <v>340.85191370000013</v>
      </c>
      <c r="J103" s="27">
        <v>49.240299399999984</v>
      </c>
      <c r="K103" s="27">
        <v>588.71955579999951</v>
      </c>
      <c r="L103" s="27">
        <v>183.92202060000005</v>
      </c>
      <c r="M103" s="27">
        <v>568.27965709999899</v>
      </c>
      <c r="N103" s="27">
        <v>68.751569100000012</v>
      </c>
      <c r="O103" s="27">
        <v>294.3512187</v>
      </c>
      <c r="P103" s="27">
        <v>19.254250000000003</v>
      </c>
      <c r="Q103" s="27">
        <v>1856.0157159999983</v>
      </c>
      <c r="R103" s="27">
        <v>2957.8677537999965</v>
      </c>
      <c r="S103" s="27">
        <v>1908.2742057999997</v>
      </c>
      <c r="T103" s="27">
        <v>186.85611209999988</v>
      </c>
      <c r="U103" s="27">
        <v>14.97</v>
      </c>
      <c r="V103" s="27">
        <v>4826.9580658000104</v>
      </c>
      <c r="W103" s="27">
        <v>0.43559999999999999</v>
      </c>
      <c r="X103" s="27">
        <v>35.573406599999998</v>
      </c>
      <c r="Y103" s="27">
        <f t="shared" si="1"/>
        <v>31075.889416900009</v>
      </c>
    </row>
    <row r="104" spans="1:25" ht="14.4" x14ac:dyDescent="0.3">
      <c r="B104" s="46" t="s">
        <v>69</v>
      </c>
      <c r="C104" s="27">
        <v>902.69524810000007</v>
      </c>
      <c r="D104" s="27">
        <v>5842.3820089000001</v>
      </c>
      <c r="E104" s="27">
        <v>87.712531099999993</v>
      </c>
      <c r="F104" s="27">
        <v>5621.7618211000017</v>
      </c>
      <c r="G104" s="27">
        <v>5685.0815541000011</v>
      </c>
      <c r="H104" s="27">
        <v>1375.8768150000003</v>
      </c>
      <c r="I104" s="27">
        <v>748.75476450000076</v>
      </c>
      <c r="J104" s="27">
        <v>50.053337999999997</v>
      </c>
      <c r="K104" s="27">
        <v>680.14327289999972</v>
      </c>
      <c r="L104" s="27">
        <v>307.4556060999999</v>
      </c>
      <c r="M104" s="27">
        <v>634.01853690000053</v>
      </c>
      <c r="N104" s="27">
        <v>76.352705999999984</v>
      </c>
      <c r="O104" s="27">
        <v>705.95151630000009</v>
      </c>
      <c r="P104" s="27">
        <v>5.6786654000000008</v>
      </c>
      <c r="Q104" s="27">
        <v>3773.7155279000035</v>
      </c>
      <c r="R104" s="27">
        <v>1850.2533259000011</v>
      </c>
      <c r="S104" s="27">
        <v>1663.3525106999996</v>
      </c>
      <c r="T104" s="27">
        <v>188.49086609999998</v>
      </c>
      <c r="U104" s="27">
        <v>0.31088119999999997</v>
      </c>
      <c r="V104" s="27">
        <v>1070.4811644999991</v>
      </c>
      <c r="W104" s="27">
        <v>24.943416299999996</v>
      </c>
      <c r="X104" s="27">
        <v>16.020292199999997</v>
      </c>
      <c r="Y104" s="27">
        <f t="shared" si="1"/>
        <v>31311.486369200007</v>
      </c>
    </row>
    <row r="105" spans="1:25" ht="14.4" x14ac:dyDescent="0.3">
      <c r="B105" s="46" t="s">
        <v>70</v>
      </c>
      <c r="C105" s="27">
        <v>201.3811</v>
      </c>
      <c r="D105" s="27">
        <v>251.31609000000006</v>
      </c>
      <c r="E105" s="27">
        <v>184.98188000000002</v>
      </c>
      <c r="F105" s="27">
        <v>1117.1854192000001</v>
      </c>
      <c r="G105" s="27">
        <v>257.29732990000002</v>
      </c>
      <c r="H105" s="27">
        <v>126.72488</v>
      </c>
      <c r="I105" s="27">
        <v>256.96926980000001</v>
      </c>
      <c r="J105" s="27">
        <v>2.4737499999999999</v>
      </c>
      <c r="K105" s="27">
        <v>0.82089000000000001</v>
      </c>
      <c r="L105" s="27">
        <v>474.71623999999997</v>
      </c>
      <c r="M105" s="27">
        <v>221.32943970000008</v>
      </c>
      <c r="N105" s="27">
        <v>9.7646099999999993</v>
      </c>
      <c r="O105" s="27">
        <v>5.3819399999999993</v>
      </c>
      <c r="P105" s="27">
        <v>2.2592599</v>
      </c>
      <c r="Q105" s="27">
        <v>74.091089299999993</v>
      </c>
      <c r="R105" s="27">
        <v>686.48051780000014</v>
      </c>
      <c r="S105" s="27">
        <v>516.35295989999997</v>
      </c>
      <c r="T105" s="27">
        <v>47.816720000000004</v>
      </c>
      <c r="U105" s="27"/>
      <c r="V105" s="27">
        <v>77.688629999999975</v>
      </c>
      <c r="W105" s="27">
        <v>5.0312999999999999</v>
      </c>
      <c r="X105" s="27"/>
      <c r="Y105" s="27">
        <f t="shared" si="1"/>
        <v>4520.0633154999996</v>
      </c>
    </row>
    <row r="106" spans="1:25" ht="14.4" x14ac:dyDescent="0.3">
      <c r="B106" s="46" t="s">
        <v>73</v>
      </c>
      <c r="C106" s="27">
        <v>255.00531979999994</v>
      </c>
      <c r="D106" s="27">
        <v>1078.1312789999997</v>
      </c>
      <c r="E106" s="27">
        <v>47.536890000000007</v>
      </c>
      <c r="F106" s="27">
        <v>1274.3564897999995</v>
      </c>
      <c r="G106" s="27">
        <v>3063.2507798000001</v>
      </c>
      <c r="H106" s="27">
        <v>218.8505391999999</v>
      </c>
      <c r="I106" s="27">
        <v>57.713839700000015</v>
      </c>
      <c r="J106" s="27">
        <v>2.8785000000000003</v>
      </c>
      <c r="K106" s="27">
        <v>205.81174980000003</v>
      </c>
      <c r="L106" s="27">
        <v>4.8586599999999995</v>
      </c>
      <c r="M106" s="27">
        <v>7.9928500000000007</v>
      </c>
      <c r="N106" s="27">
        <v>3.8377400000000002</v>
      </c>
      <c r="O106" s="27">
        <v>14.818960000000001</v>
      </c>
      <c r="P106" s="27"/>
      <c r="Q106" s="27">
        <v>11.961859999999998</v>
      </c>
      <c r="R106" s="27">
        <v>572.82994999999983</v>
      </c>
      <c r="S106" s="27">
        <v>205.6524</v>
      </c>
      <c r="T106" s="27">
        <v>61.389119900000011</v>
      </c>
      <c r="U106" s="27"/>
      <c r="V106" s="27">
        <v>17.862939699999998</v>
      </c>
      <c r="W106" s="27"/>
      <c r="X106" s="27">
        <v>1.05</v>
      </c>
      <c r="Y106" s="27">
        <f t="shared" si="1"/>
        <v>7105.7898666999999</v>
      </c>
    </row>
    <row r="107" spans="1:25" ht="14.4" x14ac:dyDescent="0.3">
      <c r="B107" s="46" t="s">
        <v>63</v>
      </c>
      <c r="C107" s="27">
        <v>692.45666959999983</v>
      </c>
      <c r="D107" s="27">
        <v>1909.3389193000007</v>
      </c>
      <c r="E107" s="27">
        <v>398.26852999999994</v>
      </c>
      <c r="F107" s="27">
        <v>2769.8386584999994</v>
      </c>
      <c r="G107" s="27">
        <v>320.09891979999998</v>
      </c>
      <c r="H107" s="27">
        <v>12329.2864094</v>
      </c>
      <c r="I107" s="27">
        <v>218.40518870000002</v>
      </c>
      <c r="J107" s="27">
        <v>13.656259600000002</v>
      </c>
      <c r="K107" s="27">
        <v>380.12148979999995</v>
      </c>
      <c r="L107" s="27">
        <v>149.20845</v>
      </c>
      <c r="M107" s="27">
        <v>69.494169500000027</v>
      </c>
      <c r="N107" s="27">
        <v>15.420159600000002</v>
      </c>
      <c r="O107" s="27">
        <v>51.25843960000001</v>
      </c>
      <c r="P107" s="27">
        <v>11.268479999999998</v>
      </c>
      <c r="Q107" s="27">
        <v>367.37510910000037</v>
      </c>
      <c r="R107" s="27">
        <v>893.68505899999968</v>
      </c>
      <c r="S107" s="27">
        <v>580.5790899000001</v>
      </c>
      <c r="T107" s="27">
        <v>12.17929</v>
      </c>
      <c r="U107" s="27">
        <v>0.61099999999999999</v>
      </c>
      <c r="V107" s="27">
        <v>452.89314929999995</v>
      </c>
      <c r="W107" s="27"/>
      <c r="X107" s="27">
        <v>2.5999999999999999E-2</v>
      </c>
      <c r="Y107" s="27">
        <f t="shared" si="1"/>
        <v>21635.469440699992</v>
      </c>
    </row>
    <row r="108" spans="1:25" ht="14.4" x14ac:dyDescent="0.3">
      <c r="B108" s="46" t="s">
        <v>64</v>
      </c>
      <c r="C108" s="27">
        <v>526.01124980000009</v>
      </c>
      <c r="D108" s="27">
        <v>377.60162969999999</v>
      </c>
      <c r="E108" s="27">
        <v>298.26884000000001</v>
      </c>
      <c r="F108" s="27">
        <v>3226.9488882999976</v>
      </c>
      <c r="G108" s="27">
        <v>8231.8932495999998</v>
      </c>
      <c r="H108" s="27">
        <v>632.13849909999965</v>
      </c>
      <c r="I108" s="27">
        <v>452.39989850000006</v>
      </c>
      <c r="J108" s="27">
        <v>10.993090000000002</v>
      </c>
      <c r="K108" s="27">
        <v>452.71691990000005</v>
      </c>
      <c r="L108" s="27">
        <v>675.76708949999988</v>
      </c>
      <c r="M108" s="27">
        <v>239.26817899999986</v>
      </c>
      <c r="N108" s="27">
        <v>74.987918799999946</v>
      </c>
      <c r="O108" s="27">
        <v>83.977329699999999</v>
      </c>
      <c r="P108" s="27">
        <v>3.8566400000000001</v>
      </c>
      <c r="Q108" s="27">
        <v>458.83505779999984</v>
      </c>
      <c r="R108" s="27">
        <v>1861.4737273999924</v>
      </c>
      <c r="S108" s="27">
        <v>473.78127930000028</v>
      </c>
      <c r="T108" s="27">
        <v>29.817869899999994</v>
      </c>
      <c r="U108" s="27">
        <v>1.4999999999999999E-2</v>
      </c>
      <c r="V108" s="27">
        <v>604.45643669999993</v>
      </c>
      <c r="W108" s="27">
        <v>0.23946999999999999</v>
      </c>
      <c r="X108" s="27"/>
      <c r="Y108" s="27">
        <f t="shared" si="1"/>
        <v>18715.448262999984</v>
      </c>
    </row>
    <row r="109" spans="1:25" ht="14.4" x14ac:dyDescent="0.3">
      <c r="B109" s="46" t="s">
        <v>65</v>
      </c>
      <c r="C109" s="27">
        <v>954.37385990000007</v>
      </c>
      <c r="D109" s="27">
        <v>4901.2634695999996</v>
      </c>
      <c r="E109" s="27">
        <v>358.84983000000005</v>
      </c>
      <c r="F109" s="27">
        <v>3654.3159083</v>
      </c>
      <c r="G109" s="27">
        <v>723.70394990000011</v>
      </c>
      <c r="H109" s="27">
        <v>421.17668280000004</v>
      </c>
      <c r="I109" s="27">
        <v>354.51983849999982</v>
      </c>
      <c r="J109" s="27">
        <v>23.902189199999999</v>
      </c>
      <c r="K109" s="27">
        <v>163.20582990000003</v>
      </c>
      <c r="L109" s="27">
        <v>93.858389899999949</v>
      </c>
      <c r="M109" s="27">
        <v>387.58736940000023</v>
      </c>
      <c r="N109" s="27">
        <v>31.304989800000005</v>
      </c>
      <c r="O109" s="27">
        <v>268.55253979999992</v>
      </c>
      <c r="P109" s="27">
        <v>0.41649999999999998</v>
      </c>
      <c r="Q109" s="27">
        <v>1505.4469268999999</v>
      </c>
      <c r="R109" s="27">
        <v>2022.7324681000002</v>
      </c>
      <c r="S109" s="27">
        <v>1075.0354193999995</v>
      </c>
      <c r="T109" s="27">
        <v>69.193929599999976</v>
      </c>
      <c r="U109" s="27">
        <v>4.8590000000000001E-2</v>
      </c>
      <c r="V109" s="27">
        <v>6222.160718500003</v>
      </c>
      <c r="W109" s="27">
        <v>2.9300000000000003E-3</v>
      </c>
      <c r="X109" s="27"/>
      <c r="Y109" s="27">
        <f t="shared" si="1"/>
        <v>23231.652329500001</v>
      </c>
    </row>
    <row r="110" spans="1:25" ht="14.4" x14ac:dyDescent="0.3">
      <c r="B110" s="46" t="s">
        <v>66</v>
      </c>
      <c r="C110" s="27">
        <v>1725.8789494999999</v>
      </c>
      <c r="D110" s="27">
        <v>2433.0728992000004</v>
      </c>
      <c r="E110" s="27">
        <v>190.70962990000004</v>
      </c>
      <c r="F110" s="27">
        <v>4686.8766075000058</v>
      </c>
      <c r="G110" s="27">
        <v>8413.4242098000013</v>
      </c>
      <c r="H110" s="27">
        <v>497.22692909999984</v>
      </c>
      <c r="I110" s="27">
        <v>800.52101899999968</v>
      </c>
      <c r="J110" s="27">
        <v>37.378509800000003</v>
      </c>
      <c r="K110" s="27">
        <v>748.04136899999992</v>
      </c>
      <c r="L110" s="27">
        <v>72.397319799999977</v>
      </c>
      <c r="M110" s="27">
        <v>569.75461900000005</v>
      </c>
      <c r="N110" s="27">
        <v>17.252839899999987</v>
      </c>
      <c r="O110" s="27">
        <v>198.65842950000007</v>
      </c>
      <c r="P110" s="27">
        <v>16.931829999999998</v>
      </c>
      <c r="Q110" s="27">
        <v>930.01456820000089</v>
      </c>
      <c r="R110" s="27">
        <v>1101.8784280000009</v>
      </c>
      <c r="S110" s="27">
        <v>975.8625793999995</v>
      </c>
      <c r="T110" s="27">
        <v>25.600219899999999</v>
      </c>
      <c r="U110" s="27"/>
      <c r="V110" s="27">
        <v>330.79390860000012</v>
      </c>
      <c r="W110" s="27">
        <v>0.3125</v>
      </c>
      <c r="X110" s="27"/>
      <c r="Y110" s="27">
        <f t="shared" si="1"/>
        <v>23772.587365100007</v>
      </c>
    </row>
    <row r="111" spans="1:25" x14ac:dyDescent="0.3"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x14ac:dyDescent="0.3">
      <c r="A112" s="31" t="s">
        <v>270</v>
      </c>
      <c r="B112" s="82" t="s">
        <v>269</v>
      </c>
    </row>
    <row r="113" spans="1:4" x14ac:dyDescent="0.3">
      <c r="A113" s="32"/>
      <c r="B113" s="83" t="s">
        <v>271</v>
      </c>
      <c r="C113" s="82"/>
      <c r="D113" s="27"/>
    </row>
    <row r="114" spans="1:4" ht="14.4" x14ac:dyDescent="0.3">
      <c r="A114" s="23"/>
      <c r="B114" s="81" t="s">
        <v>276</v>
      </c>
      <c r="C114" s="83"/>
      <c r="D114" s="86"/>
    </row>
    <row r="115" spans="1:4" ht="14.4" x14ac:dyDescent="0.3">
      <c r="C115" s="8"/>
      <c r="D115" s="87"/>
    </row>
  </sheetData>
  <mergeCells count="7">
    <mergeCell ref="A6:B6"/>
    <mergeCell ref="A1:B2"/>
    <mergeCell ref="C1:Y1"/>
    <mergeCell ref="D2:Y2"/>
    <mergeCell ref="Y3:Y4"/>
    <mergeCell ref="A5:B5"/>
    <mergeCell ref="A3:B4"/>
  </mergeCells>
  <pageMargins left="0.70866141732283472" right="0.11811023622047245" top="0.74803149606299213" bottom="0.74803149606299213" header="0.31496062992125984" footer="0.31496062992125984"/>
  <pageSetup paperSize="11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AC114"/>
  <sheetViews>
    <sheetView zoomScale="110" zoomScaleNormal="110" workbookViewId="0">
      <pane xSplit="2" ySplit="5" topLeftCell="C8" activePane="bottomRight" state="frozen"/>
      <selection pane="topRight" activeCell="C1" sqref="C1"/>
      <selection pane="bottomLeft" activeCell="A8" sqref="A8"/>
      <selection pane="bottomRight" activeCell="E19" sqref="E19"/>
    </sheetView>
  </sheetViews>
  <sheetFormatPr defaultColWidth="9.44140625" defaultRowHeight="13.8" x14ac:dyDescent="0.3"/>
  <cols>
    <col min="1" max="1" width="9.44140625" style="91" customWidth="1"/>
    <col min="2" max="2" width="12.44140625" style="91" customWidth="1"/>
    <col min="3" max="3" width="11.44140625" style="91" bestFit="1" customWidth="1"/>
    <col min="4" max="4" width="8.5546875" style="91" bestFit="1" customWidth="1"/>
    <col min="5" max="5" width="11.44140625" style="91" bestFit="1" customWidth="1"/>
    <col min="6" max="6" width="14.44140625" style="91" bestFit="1" customWidth="1"/>
    <col min="7" max="7" width="10.77734375" style="91" customWidth="1"/>
    <col min="8" max="10" width="12.5546875" style="91" customWidth="1"/>
    <col min="11" max="11" width="13.44140625" style="91" bestFit="1" customWidth="1"/>
    <col min="12" max="25" width="12.5546875" style="91" customWidth="1"/>
    <col min="26" max="16384" width="9.44140625" style="91"/>
  </cols>
  <sheetData>
    <row r="1" spans="1:26" ht="16.5" customHeight="1" x14ac:dyDescent="0.35">
      <c r="A1" s="293" t="s">
        <v>52</v>
      </c>
      <c r="B1" s="294"/>
      <c r="C1" s="289" t="s">
        <v>282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</row>
    <row r="2" spans="1:26" ht="16.5" customHeight="1" x14ac:dyDescent="0.35">
      <c r="A2" s="294"/>
      <c r="B2" s="294"/>
      <c r="C2" s="291" t="s">
        <v>158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6" s="92" customFormat="1" ht="15.75" customHeight="1" x14ac:dyDescent="0.3">
      <c r="A3" s="296" t="s">
        <v>278</v>
      </c>
      <c r="B3" s="297"/>
      <c r="C3" s="92" t="s">
        <v>8</v>
      </c>
      <c r="D3" s="92" t="s">
        <v>9</v>
      </c>
      <c r="E3" s="92" t="s">
        <v>10</v>
      </c>
      <c r="F3" s="92" t="s">
        <v>11</v>
      </c>
      <c r="G3" s="92" t="s">
        <v>12</v>
      </c>
      <c r="H3" s="92" t="s">
        <v>13</v>
      </c>
      <c r="I3" s="92" t="s">
        <v>14</v>
      </c>
      <c r="J3" s="92" t="s">
        <v>15</v>
      </c>
      <c r="K3" s="92" t="s">
        <v>16</v>
      </c>
      <c r="L3" s="92" t="s">
        <v>17</v>
      </c>
      <c r="M3" s="92" t="s">
        <v>18</v>
      </c>
      <c r="N3" s="92" t="s">
        <v>19</v>
      </c>
      <c r="O3" s="92" t="s">
        <v>20</v>
      </c>
      <c r="P3" s="92" t="s">
        <v>21</v>
      </c>
      <c r="Q3" s="92" t="s">
        <v>22</v>
      </c>
      <c r="R3" s="92" t="s">
        <v>23</v>
      </c>
      <c r="S3" s="92" t="s">
        <v>24</v>
      </c>
      <c r="T3" s="92" t="s">
        <v>25</v>
      </c>
      <c r="U3" s="93" t="s">
        <v>48</v>
      </c>
      <c r="V3" s="92" t="s">
        <v>26</v>
      </c>
      <c r="W3" s="92" t="s">
        <v>49</v>
      </c>
      <c r="X3" s="94" t="s">
        <v>50</v>
      </c>
      <c r="Y3" s="295" t="s">
        <v>2</v>
      </c>
    </row>
    <row r="4" spans="1:26" s="98" customFormat="1" ht="52.5" customHeight="1" x14ac:dyDescent="0.3">
      <c r="A4" s="297"/>
      <c r="B4" s="297"/>
      <c r="C4" s="95" t="s">
        <v>76</v>
      </c>
      <c r="D4" s="95" t="s">
        <v>77</v>
      </c>
      <c r="E4" s="95" t="s">
        <v>78</v>
      </c>
      <c r="F4" s="95" t="s">
        <v>115</v>
      </c>
      <c r="G4" s="95" t="s">
        <v>79</v>
      </c>
      <c r="H4" s="95" t="s">
        <v>80</v>
      </c>
      <c r="I4" s="95" t="s">
        <v>81</v>
      </c>
      <c r="J4" s="95" t="s">
        <v>82</v>
      </c>
      <c r="K4" s="95" t="s">
        <v>83</v>
      </c>
      <c r="L4" s="95" t="s">
        <v>84</v>
      </c>
      <c r="M4" s="95" t="s">
        <v>85</v>
      </c>
      <c r="N4" s="95" t="s">
        <v>86</v>
      </c>
      <c r="O4" s="95" t="s">
        <v>87</v>
      </c>
      <c r="P4" s="95" t="s">
        <v>88</v>
      </c>
      <c r="Q4" s="95" t="s">
        <v>89</v>
      </c>
      <c r="R4" s="95" t="s">
        <v>90</v>
      </c>
      <c r="S4" s="95" t="s">
        <v>91</v>
      </c>
      <c r="T4" s="95" t="s">
        <v>92</v>
      </c>
      <c r="U4" s="96" t="s">
        <v>93</v>
      </c>
      <c r="V4" s="95" t="s">
        <v>94</v>
      </c>
      <c r="W4" s="95" t="s">
        <v>95</v>
      </c>
      <c r="X4" s="97" t="s">
        <v>27</v>
      </c>
      <c r="Y4" s="290"/>
    </row>
    <row r="5" spans="1:26" s="99" customFormat="1" ht="21" customHeight="1" x14ac:dyDescent="0.3">
      <c r="A5" s="287" t="s">
        <v>277</v>
      </c>
      <c r="B5" s="287"/>
      <c r="C5" s="99" t="s">
        <v>28</v>
      </c>
      <c r="D5" s="99" t="s">
        <v>29</v>
      </c>
      <c r="E5" s="99" t="s">
        <v>30</v>
      </c>
      <c r="F5" s="99" t="s">
        <v>31</v>
      </c>
      <c r="G5" s="99" t="s">
        <v>32</v>
      </c>
      <c r="H5" s="99" t="s">
        <v>33</v>
      </c>
      <c r="I5" s="99" t="s">
        <v>34</v>
      </c>
      <c r="J5" s="99" t="s">
        <v>35</v>
      </c>
      <c r="K5" s="99" t="s">
        <v>36</v>
      </c>
      <c r="L5" s="99" t="s">
        <v>37</v>
      </c>
      <c r="M5" s="99" t="s">
        <v>38</v>
      </c>
      <c r="N5" s="99" t="s">
        <v>39</v>
      </c>
      <c r="O5" s="99" t="s">
        <v>40</v>
      </c>
      <c r="P5" s="99" t="s">
        <v>41</v>
      </c>
      <c r="Q5" s="99" t="s">
        <v>42</v>
      </c>
      <c r="R5" s="99" t="s">
        <v>43</v>
      </c>
      <c r="S5" s="99" t="s">
        <v>44</v>
      </c>
      <c r="T5" s="99" t="s">
        <v>45</v>
      </c>
      <c r="U5" s="99" t="s">
        <v>51</v>
      </c>
      <c r="V5" s="99" t="s">
        <v>46</v>
      </c>
      <c r="W5" s="99" t="s">
        <v>56</v>
      </c>
      <c r="X5" s="99" t="s">
        <v>142</v>
      </c>
    </row>
    <row r="6" spans="1:26" s="99" customFormat="1" ht="21" customHeight="1" x14ac:dyDescent="0.3">
      <c r="A6" s="288" t="s">
        <v>148</v>
      </c>
      <c r="B6" s="288"/>
      <c r="X6" s="100"/>
    </row>
    <row r="7" spans="1:26" s="104" customFormat="1" ht="14.4" x14ac:dyDescent="0.3">
      <c r="A7" s="101">
        <v>2012</v>
      </c>
      <c r="B7" s="102"/>
      <c r="C7" s="103">
        <v>916</v>
      </c>
      <c r="D7" s="103">
        <v>0</v>
      </c>
      <c r="E7" s="103">
        <v>3648</v>
      </c>
      <c r="F7" s="103">
        <v>187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0</v>
      </c>
      <c r="O7" s="103">
        <v>0</v>
      </c>
      <c r="P7" s="103">
        <v>0</v>
      </c>
      <c r="Q7" s="103">
        <v>8</v>
      </c>
      <c r="R7" s="103">
        <v>0</v>
      </c>
      <c r="S7" s="103">
        <v>0</v>
      </c>
      <c r="T7" s="103">
        <v>0</v>
      </c>
      <c r="U7" s="103">
        <v>0</v>
      </c>
      <c r="V7" s="103">
        <v>0</v>
      </c>
      <c r="W7" s="103">
        <v>0</v>
      </c>
      <c r="X7" s="103">
        <v>18</v>
      </c>
      <c r="Y7" s="103">
        <v>4777</v>
      </c>
    </row>
    <row r="8" spans="1:26" s="104" customFormat="1" ht="14.4" x14ac:dyDescent="0.3">
      <c r="A8" s="101">
        <v>2013</v>
      </c>
      <c r="B8" s="102"/>
      <c r="C8" s="103">
        <v>639.67949999999996</v>
      </c>
      <c r="D8" s="103">
        <v>1076.0350000000001</v>
      </c>
      <c r="E8" s="103">
        <v>2338.7161799999999</v>
      </c>
      <c r="F8" s="103">
        <v>127.49699999999999</v>
      </c>
      <c r="G8" s="103">
        <v>0</v>
      </c>
      <c r="H8" s="103">
        <v>7.5</v>
      </c>
      <c r="I8" s="103">
        <v>0</v>
      </c>
      <c r="J8" s="103">
        <v>0</v>
      </c>
      <c r="K8" s="103">
        <v>0</v>
      </c>
      <c r="L8" s="103">
        <v>0.15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v>0</v>
      </c>
      <c r="W8" s="103">
        <v>0</v>
      </c>
      <c r="X8" s="103">
        <v>0</v>
      </c>
      <c r="Y8" s="103">
        <v>4189.5776800000003</v>
      </c>
    </row>
    <row r="9" spans="1:26" s="104" customFormat="1" ht="14.4" x14ac:dyDescent="0.3">
      <c r="A9" s="101">
        <v>2014</v>
      </c>
      <c r="B9" s="101"/>
      <c r="C9" s="103">
        <v>3155.62923</v>
      </c>
      <c r="D9" s="103">
        <v>1065.8000000000002</v>
      </c>
      <c r="E9" s="103">
        <v>3892.998</v>
      </c>
      <c r="F9" s="103">
        <v>220.70086000000001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v>0</v>
      </c>
      <c r="W9" s="103">
        <v>0</v>
      </c>
      <c r="X9" s="103">
        <v>0</v>
      </c>
      <c r="Y9" s="103">
        <v>8335.1280900000002</v>
      </c>
    </row>
    <row r="10" spans="1:26" s="104" customFormat="1" ht="14.4" x14ac:dyDescent="0.3">
      <c r="A10" s="101">
        <v>2015</v>
      </c>
      <c r="B10" s="101"/>
      <c r="C10" s="103">
        <v>6110.3086598</v>
      </c>
      <c r="D10" s="103">
        <v>66.649000000000001</v>
      </c>
      <c r="E10" s="103">
        <v>3270.6739999999995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v>0</v>
      </c>
      <c r="W10" s="103">
        <v>0</v>
      </c>
      <c r="X10" s="103">
        <v>0</v>
      </c>
      <c r="Y10" s="103">
        <v>9447.6316597999994</v>
      </c>
    </row>
    <row r="11" spans="1:26" s="104" customFormat="1" ht="14.4" x14ac:dyDescent="0.3">
      <c r="A11" s="101">
        <v>2016</v>
      </c>
      <c r="B11" s="101"/>
      <c r="C11" s="103">
        <v>3626.8788</v>
      </c>
      <c r="D11" s="103">
        <v>1353.136</v>
      </c>
      <c r="E11" s="103">
        <v>4341.23819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v>0</v>
      </c>
      <c r="W11" s="103">
        <v>0</v>
      </c>
      <c r="X11" s="103">
        <v>0</v>
      </c>
      <c r="Y11" s="103">
        <v>9321.2529900000009</v>
      </c>
    </row>
    <row r="12" spans="1:26" s="104" customFormat="1" ht="14.4" x14ac:dyDescent="0.3">
      <c r="A12" s="101">
        <v>2017</v>
      </c>
      <c r="B12" s="101"/>
      <c r="C12" s="103">
        <v>4395.1847400000006</v>
      </c>
      <c r="D12" s="103">
        <v>6407.5760000000009</v>
      </c>
      <c r="E12" s="103">
        <v>5131.7739999999994</v>
      </c>
      <c r="F12" s="103">
        <v>0.39000000000000007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15934.924739999999</v>
      </c>
    </row>
    <row r="13" spans="1:26" s="104" customFormat="1" ht="14.4" x14ac:dyDescent="0.3">
      <c r="A13" s="101">
        <v>2018</v>
      </c>
      <c r="B13" s="101"/>
      <c r="C13" s="103">
        <v>4703.9696000000004</v>
      </c>
      <c r="D13" s="103">
        <v>923.12400000000002</v>
      </c>
      <c r="E13" s="103">
        <v>3182.74</v>
      </c>
      <c r="F13" s="103">
        <v>2.2565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103.19999999999999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8915.2901000000002</v>
      </c>
    </row>
    <row r="14" spans="1:26" s="104" customFormat="1" ht="14.4" x14ac:dyDescent="0.3">
      <c r="A14" s="101">
        <v>2019</v>
      </c>
      <c r="B14" s="101"/>
      <c r="C14" s="103">
        <f>SUM(C60:C71)</f>
        <v>9881.6450499999992</v>
      </c>
      <c r="D14" s="103">
        <f t="shared" ref="D14:Y14" si="0">SUM(D60:D71)</f>
        <v>159.97399999999999</v>
      </c>
      <c r="E14" s="103">
        <f t="shared" si="0"/>
        <v>2804.2490000000007</v>
      </c>
      <c r="F14" s="103">
        <f t="shared" si="0"/>
        <v>5.625</v>
      </c>
      <c r="G14" s="103">
        <f t="shared" si="0"/>
        <v>0</v>
      </c>
      <c r="H14" s="103">
        <f t="shared" si="0"/>
        <v>0</v>
      </c>
      <c r="I14" s="103">
        <f t="shared" si="0"/>
        <v>0</v>
      </c>
      <c r="J14" s="103">
        <f t="shared" si="0"/>
        <v>0</v>
      </c>
      <c r="K14" s="103">
        <f t="shared" si="0"/>
        <v>0</v>
      </c>
      <c r="L14" s="103">
        <f t="shared" si="0"/>
        <v>0</v>
      </c>
      <c r="M14" s="103">
        <f t="shared" si="0"/>
        <v>0</v>
      </c>
      <c r="N14" s="103">
        <f t="shared" si="0"/>
        <v>0</v>
      </c>
      <c r="O14" s="103">
        <f t="shared" si="0"/>
        <v>0</v>
      </c>
      <c r="P14" s="103">
        <f t="shared" si="0"/>
        <v>0</v>
      </c>
      <c r="Q14" s="103">
        <f t="shared" si="0"/>
        <v>47.94</v>
      </c>
      <c r="R14" s="103">
        <f t="shared" si="0"/>
        <v>0</v>
      </c>
      <c r="S14" s="103">
        <f t="shared" si="0"/>
        <v>0</v>
      </c>
      <c r="T14" s="103">
        <f t="shared" si="0"/>
        <v>0</v>
      </c>
      <c r="U14" s="103">
        <f t="shared" si="0"/>
        <v>0</v>
      </c>
      <c r="V14" s="103">
        <f t="shared" si="0"/>
        <v>0</v>
      </c>
      <c r="W14" s="103">
        <f t="shared" si="0"/>
        <v>0</v>
      </c>
      <c r="X14" s="103">
        <f t="shared" si="0"/>
        <v>0</v>
      </c>
      <c r="Y14" s="103">
        <f t="shared" si="0"/>
        <v>12899.905049999999</v>
      </c>
    </row>
    <row r="15" spans="1:26" s="104" customFormat="1" ht="14.4" x14ac:dyDescent="0.3">
      <c r="A15" s="101">
        <v>2020</v>
      </c>
      <c r="B15" s="101"/>
      <c r="C15" s="103">
        <v>6641.9087500000005</v>
      </c>
      <c r="D15" s="103">
        <v>353.27499999999998</v>
      </c>
      <c r="E15" s="103">
        <v>4303.7146499999999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60.014999999999993</v>
      </c>
      <c r="R15" s="103">
        <v>0</v>
      </c>
      <c r="S15" s="103">
        <v>0</v>
      </c>
      <c r="T15" s="103">
        <v>0</v>
      </c>
      <c r="U15" s="103">
        <v>0</v>
      </c>
      <c r="V15" s="103">
        <v>0</v>
      </c>
      <c r="W15" s="103">
        <v>0</v>
      </c>
      <c r="X15" s="103">
        <v>0</v>
      </c>
      <c r="Y15" s="103">
        <v>11358.913399999999</v>
      </c>
      <c r="Z15" s="105"/>
    </row>
    <row r="16" spans="1:26" s="104" customFormat="1" ht="14.4" x14ac:dyDescent="0.3">
      <c r="A16" s="101">
        <v>2021</v>
      </c>
      <c r="B16" s="101"/>
      <c r="C16" s="106">
        <v>3537.1779999999999</v>
      </c>
      <c r="D16" s="106">
        <v>2083.8109999999997</v>
      </c>
      <c r="E16" s="106">
        <v>5857.5869999999995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33.86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11512.436000000002</v>
      </c>
      <c r="Z16" s="105"/>
    </row>
    <row r="17" spans="1:26" s="104" customFormat="1" ht="14.4" x14ac:dyDescent="0.3">
      <c r="A17" s="115" t="s">
        <v>284</v>
      </c>
      <c r="B17" s="107"/>
      <c r="C17" s="111">
        <f t="shared" ref="C17:Y17" si="1">SUM(C99:C110)</f>
        <v>5744.2012699999996</v>
      </c>
      <c r="D17" s="111">
        <f t="shared" si="1"/>
        <v>466.84</v>
      </c>
      <c r="E17" s="111">
        <f t="shared" si="1"/>
        <v>4516.5280000000002</v>
      </c>
      <c r="F17" s="111">
        <f t="shared" si="1"/>
        <v>0</v>
      </c>
      <c r="G17" s="111">
        <f t="shared" si="1"/>
        <v>0</v>
      </c>
      <c r="H17" s="111">
        <f t="shared" si="1"/>
        <v>0</v>
      </c>
      <c r="I17" s="111">
        <f t="shared" si="1"/>
        <v>0</v>
      </c>
      <c r="J17" s="111">
        <f t="shared" si="1"/>
        <v>0</v>
      </c>
      <c r="K17" s="111">
        <f t="shared" si="1"/>
        <v>0</v>
      </c>
      <c r="L17" s="111">
        <f t="shared" si="1"/>
        <v>0</v>
      </c>
      <c r="M17" s="111">
        <f t="shared" si="1"/>
        <v>0</v>
      </c>
      <c r="N17" s="111">
        <f t="shared" si="1"/>
        <v>0</v>
      </c>
      <c r="O17" s="111">
        <f t="shared" si="1"/>
        <v>0</v>
      </c>
      <c r="P17" s="111">
        <f t="shared" si="1"/>
        <v>0</v>
      </c>
      <c r="Q17" s="111">
        <f t="shared" si="1"/>
        <v>39.894999999999996</v>
      </c>
      <c r="R17" s="111">
        <f t="shared" si="1"/>
        <v>0</v>
      </c>
      <c r="S17" s="111">
        <f t="shared" si="1"/>
        <v>0</v>
      </c>
      <c r="T17" s="111">
        <f t="shared" si="1"/>
        <v>0</v>
      </c>
      <c r="U17" s="111">
        <f t="shared" si="1"/>
        <v>0</v>
      </c>
      <c r="V17" s="111">
        <f t="shared" si="1"/>
        <v>0</v>
      </c>
      <c r="W17" s="111">
        <f t="shared" si="1"/>
        <v>0</v>
      </c>
      <c r="X17" s="111">
        <f t="shared" si="1"/>
        <v>0</v>
      </c>
      <c r="Y17" s="111">
        <f t="shared" si="1"/>
        <v>10767.46427</v>
      </c>
      <c r="Z17" s="105"/>
    </row>
    <row r="18" spans="1:26" s="104" customFormat="1" ht="14.4" x14ac:dyDescent="0.3">
      <c r="A18" s="107"/>
      <c r="B18" s="107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5"/>
    </row>
    <row r="19" spans="1:26" s="104" customFormat="1" ht="18" x14ac:dyDescent="0.3">
      <c r="A19" s="108" t="s">
        <v>62</v>
      </c>
      <c r="B19" s="107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Y19" s="105"/>
    </row>
    <row r="20" spans="1:26" ht="14.4" x14ac:dyDescent="0.3">
      <c r="A20" s="110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</row>
    <row r="21" spans="1:26" s="115" customFormat="1" ht="14.4" x14ac:dyDescent="0.3">
      <c r="A21" s="112">
        <v>2016</v>
      </c>
      <c r="B21" s="113" t="s">
        <v>71</v>
      </c>
      <c r="C21" s="111">
        <v>341.315</v>
      </c>
      <c r="D21" s="111">
        <v>0</v>
      </c>
      <c r="E21" s="111">
        <v>1518.2810000000002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</v>
      </c>
      <c r="O21" s="111">
        <v>0</v>
      </c>
      <c r="P21" s="111">
        <v>0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1859.5960000000002</v>
      </c>
    </row>
    <row r="22" spans="1:26" s="115" customFormat="1" ht="14.4" x14ac:dyDescent="0.3">
      <c r="B22" s="113" t="s">
        <v>72</v>
      </c>
      <c r="C22" s="111">
        <v>15.651199999999998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15.651199999999998</v>
      </c>
    </row>
    <row r="23" spans="1:26" s="115" customFormat="1" ht="14.4" x14ac:dyDescent="0.3">
      <c r="B23" s="113" t="s">
        <v>67</v>
      </c>
      <c r="C23" s="111">
        <v>208.036</v>
      </c>
      <c r="D23" s="111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v>208.036</v>
      </c>
    </row>
    <row r="24" spans="1:26" s="115" customFormat="1" ht="14.4" x14ac:dyDescent="0.3">
      <c r="B24" s="113" t="s">
        <v>68</v>
      </c>
      <c r="C24" s="111">
        <v>1.6000000000000003</v>
      </c>
      <c r="D24" s="111">
        <v>64.152999999999992</v>
      </c>
      <c r="E24" s="111">
        <v>605.20199999999988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M24" s="111">
        <v>0</v>
      </c>
      <c r="N24" s="111">
        <v>0</v>
      </c>
      <c r="O24" s="111">
        <v>0</v>
      </c>
      <c r="P24" s="111">
        <v>0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11">
        <v>670.95499999999993</v>
      </c>
    </row>
    <row r="25" spans="1:26" s="115" customFormat="1" ht="14.4" x14ac:dyDescent="0.3">
      <c r="B25" s="113" t="s">
        <v>7</v>
      </c>
      <c r="C25" s="111">
        <v>148.48699999999999</v>
      </c>
      <c r="D25" s="111">
        <v>59.408999999999992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1">
        <v>0</v>
      </c>
      <c r="P25" s="111">
        <v>0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111">
        <v>0</v>
      </c>
      <c r="W25" s="111">
        <v>0</v>
      </c>
      <c r="X25" s="111">
        <v>0</v>
      </c>
      <c r="Y25" s="111">
        <v>207.89599999999999</v>
      </c>
    </row>
    <row r="26" spans="1:26" s="115" customFormat="1" ht="14.4" x14ac:dyDescent="0.3">
      <c r="B26" s="113" t="s">
        <v>69</v>
      </c>
      <c r="C26" s="111">
        <v>315.34299999999996</v>
      </c>
      <c r="D26" s="111">
        <v>0</v>
      </c>
      <c r="E26" s="111">
        <v>186.738</v>
      </c>
      <c r="F26" s="111">
        <v>0</v>
      </c>
      <c r="G26" s="111">
        <v>0</v>
      </c>
      <c r="H26" s="111">
        <v>0</v>
      </c>
      <c r="I26" s="111">
        <v>0</v>
      </c>
      <c r="J26" s="111">
        <v>0</v>
      </c>
      <c r="K26" s="111">
        <v>0</v>
      </c>
      <c r="L26" s="111">
        <v>0</v>
      </c>
      <c r="M26" s="111">
        <v>0</v>
      </c>
      <c r="N26" s="111">
        <v>0</v>
      </c>
      <c r="O26" s="111">
        <v>0</v>
      </c>
      <c r="P26" s="111">
        <v>0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111">
        <v>0</v>
      </c>
      <c r="W26" s="111">
        <v>0</v>
      </c>
      <c r="X26" s="111">
        <v>0</v>
      </c>
      <c r="Y26" s="111">
        <v>502.08099999999996</v>
      </c>
    </row>
    <row r="27" spans="1:26" s="115" customFormat="1" ht="14.4" x14ac:dyDescent="0.3">
      <c r="B27" s="113" t="s">
        <v>70</v>
      </c>
      <c r="C27" s="111">
        <v>836.88200000000006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111">
        <v>0</v>
      </c>
      <c r="M27" s="111">
        <v>0</v>
      </c>
      <c r="N27" s="111">
        <v>0</v>
      </c>
      <c r="O27" s="111">
        <v>0</v>
      </c>
      <c r="P27" s="111">
        <v>0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111">
        <v>0</v>
      </c>
      <c r="W27" s="111">
        <v>0</v>
      </c>
      <c r="X27" s="111">
        <v>0</v>
      </c>
      <c r="Y27" s="111">
        <v>836.88200000000006</v>
      </c>
    </row>
    <row r="28" spans="1:26" s="115" customFormat="1" ht="14.4" x14ac:dyDescent="0.3">
      <c r="B28" s="113" t="s">
        <v>73</v>
      </c>
      <c r="C28" s="111">
        <v>0</v>
      </c>
      <c r="D28" s="111">
        <v>272.84099999999989</v>
      </c>
      <c r="E28" s="111">
        <v>578.21400000000006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1">
        <v>0</v>
      </c>
      <c r="O28" s="111">
        <v>0</v>
      </c>
      <c r="P28" s="111">
        <v>0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111">
        <v>0</v>
      </c>
      <c r="W28" s="111">
        <v>0</v>
      </c>
      <c r="X28" s="111">
        <v>0</v>
      </c>
      <c r="Y28" s="111">
        <v>851.05499999999995</v>
      </c>
    </row>
    <row r="29" spans="1:26" s="115" customFormat="1" ht="14.4" x14ac:dyDescent="0.3">
      <c r="B29" s="113" t="s">
        <v>63</v>
      </c>
      <c r="C29" s="111">
        <v>681.47659999999996</v>
      </c>
      <c r="D29" s="111">
        <v>231.684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111">
        <v>913.16059999999993</v>
      </c>
    </row>
    <row r="30" spans="1:26" s="115" customFormat="1" ht="14.4" x14ac:dyDescent="0.3">
      <c r="B30" s="113" t="s">
        <v>64</v>
      </c>
      <c r="C30" s="111">
        <v>199.61580000000001</v>
      </c>
      <c r="D30" s="111">
        <v>273.721</v>
      </c>
      <c r="E30" s="111">
        <v>797.20819000000006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1">
        <v>1270.5449900000001</v>
      </c>
    </row>
    <row r="31" spans="1:26" s="115" customFormat="1" ht="14.4" x14ac:dyDescent="0.3">
      <c r="B31" s="113" t="s">
        <v>65</v>
      </c>
      <c r="C31" s="111">
        <v>878.47220000000004</v>
      </c>
      <c r="D31" s="111">
        <v>351.70299999999997</v>
      </c>
      <c r="E31" s="111">
        <v>499.52600000000001</v>
      </c>
      <c r="F31" s="111">
        <v>0</v>
      </c>
      <c r="G31" s="111">
        <v>0</v>
      </c>
      <c r="H31" s="111">
        <v>0</v>
      </c>
      <c r="I31" s="111">
        <v>0</v>
      </c>
      <c r="J31" s="111">
        <v>0</v>
      </c>
      <c r="K31" s="111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v>1729.7012000000002</v>
      </c>
    </row>
    <row r="32" spans="1:26" s="115" customFormat="1" ht="14.4" x14ac:dyDescent="0.3">
      <c r="B32" s="113" t="s">
        <v>66</v>
      </c>
      <c r="C32" s="111">
        <v>0</v>
      </c>
      <c r="D32" s="111">
        <v>99.625</v>
      </c>
      <c r="E32" s="111">
        <v>156.06899999999999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11">
        <v>0</v>
      </c>
      <c r="U32" s="111">
        <v>0</v>
      </c>
      <c r="V32" s="111">
        <v>0</v>
      </c>
      <c r="W32" s="111">
        <v>0</v>
      </c>
      <c r="X32" s="111">
        <v>0</v>
      </c>
      <c r="Y32" s="111">
        <v>255.69399999999999</v>
      </c>
    </row>
    <row r="33" spans="1:27" s="115" customFormat="1" ht="14.4" x14ac:dyDescent="0.3">
      <c r="B33" s="113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</row>
    <row r="34" spans="1:27" s="115" customFormat="1" ht="14.4" x14ac:dyDescent="0.3">
      <c r="A34" s="112">
        <v>2017</v>
      </c>
      <c r="B34" s="113" t="s">
        <v>71</v>
      </c>
      <c r="C34" s="111">
        <v>195.95529999999999</v>
      </c>
      <c r="D34" s="111">
        <v>0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L34" s="111">
        <v>0</v>
      </c>
      <c r="M34" s="111">
        <v>0</v>
      </c>
      <c r="N34" s="111">
        <v>0</v>
      </c>
      <c r="O34" s="111">
        <v>0</v>
      </c>
      <c r="P34" s="111">
        <v>0</v>
      </c>
      <c r="Q34" s="111">
        <v>0</v>
      </c>
      <c r="R34" s="111">
        <v>0</v>
      </c>
      <c r="S34" s="111">
        <v>0</v>
      </c>
      <c r="T34" s="111">
        <v>0</v>
      </c>
      <c r="U34" s="111">
        <v>0</v>
      </c>
      <c r="V34" s="111">
        <v>0</v>
      </c>
      <c r="W34" s="111">
        <v>0</v>
      </c>
      <c r="X34" s="111">
        <v>0</v>
      </c>
      <c r="Y34" s="111">
        <v>195.95529999999999</v>
      </c>
    </row>
    <row r="35" spans="1:27" s="115" customFormat="1" ht="14.4" x14ac:dyDescent="0.3">
      <c r="B35" s="113" t="s">
        <v>72</v>
      </c>
      <c r="C35" s="111">
        <v>279.1275</v>
      </c>
      <c r="D35" s="111">
        <v>280.46300000000002</v>
      </c>
      <c r="E35" s="111">
        <v>639.37699999999995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L35" s="111">
        <v>0</v>
      </c>
      <c r="M35" s="111">
        <v>0</v>
      </c>
      <c r="N35" s="111">
        <v>0</v>
      </c>
      <c r="O35" s="111">
        <v>0</v>
      </c>
      <c r="P35" s="111">
        <v>0</v>
      </c>
      <c r="Q35" s="111">
        <v>0</v>
      </c>
      <c r="R35" s="111">
        <v>0</v>
      </c>
      <c r="S35" s="111">
        <v>0</v>
      </c>
      <c r="T35" s="111">
        <v>0</v>
      </c>
      <c r="U35" s="111">
        <v>0</v>
      </c>
      <c r="V35" s="111">
        <v>0</v>
      </c>
      <c r="W35" s="111">
        <v>0</v>
      </c>
      <c r="X35" s="111">
        <v>0</v>
      </c>
      <c r="Y35" s="111">
        <v>1198.9675</v>
      </c>
    </row>
    <row r="36" spans="1:27" s="115" customFormat="1" ht="14.4" x14ac:dyDescent="0.3">
      <c r="B36" s="113" t="s">
        <v>67</v>
      </c>
      <c r="C36" s="111">
        <v>217.10300000000001</v>
      </c>
      <c r="D36" s="111">
        <v>3800.8890000000001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  <c r="V36" s="111">
        <v>0</v>
      </c>
      <c r="W36" s="111">
        <v>0</v>
      </c>
      <c r="X36" s="111">
        <v>0</v>
      </c>
      <c r="Y36" s="111">
        <v>4017.9920000000002</v>
      </c>
    </row>
    <row r="37" spans="1:27" s="115" customFormat="1" ht="14.4" x14ac:dyDescent="0.3">
      <c r="B37" s="113" t="s">
        <v>68</v>
      </c>
      <c r="C37" s="111">
        <v>453.68</v>
      </c>
      <c r="D37" s="111">
        <v>180.23399999999998</v>
      </c>
      <c r="E37" s="111">
        <v>1189.6969999999999</v>
      </c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1823.6109999999999</v>
      </c>
      <c r="AA37" s="115" t="s">
        <v>75</v>
      </c>
    </row>
    <row r="38" spans="1:27" s="115" customFormat="1" ht="14.4" x14ac:dyDescent="0.3">
      <c r="B38" s="113" t="s">
        <v>7</v>
      </c>
      <c r="C38" s="111">
        <v>278.34620000000001</v>
      </c>
      <c r="D38" s="111">
        <v>608.721</v>
      </c>
      <c r="E38" s="111">
        <v>216.84899999999999</v>
      </c>
      <c r="F38" s="111">
        <v>0</v>
      </c>
      <c r="G38" s="111">
        <v>0</v>
      </c>
      <c r="H38" s="111">
        <v>0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11">
        <v>0</v>
      </c>
      <c r="U38" s="111">
        <v>0</v>
      </c>
      <c r="V38" s="111">
        <v>0</v>
      </c>
      <c r="W38" s="111">
        <v>0</v>
      </c>
      <c r="X38" s="111">
        <v>0</v>
      </c>
      <c r="Y38" s="111">
        <v>1104.1261999999999</v>
      </c>
    </row>
    <row r="39" spans="1:27" s="115" customFormat="1" ht="14.4" x14ac:dyDescent="0.3">
      <c r="B39" s="113" t="s">
        <v>69</v>
      </c>
      <c r="C39" s="111">
        <v>208.86473999999998</v>
      </c>
      <c r="D39" s="111">
        <v>144.97399999999999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  <c r="V39" s="111">
        <v>0</v>
      </c>
      <c r="W39" s="111">
        <v>0</v>
      </c>
      <c r="X39" s="111">
        <v>0</v>
      </c>
      <c r="Y39" s="111">
        <v>353.83873999999997</v>
      </c>
    </row>
    <row r="40" spans="1:27" s="115" customFormat="1" ht="14.4" x14ac:dyDescent="0.3">
      <c r="B40" s="113" t="s">
        <v>70</v>
      </c>
      <c r="C40" s="111">
        <v>818.95400000000018</v>
      </c>
      <c r="D40" s="111">
        <v>217.38799999999998</v>
      </c>
      <c r="E40" s="111">
        <v>1285.741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11">
        <v>0</v>
      </c>
      <c r="U40" s="111">
        <v>0</v>
      </c>
      <c r="V40" s="111">
        <v>0</v>
      </c>
      <c r="W40" s="111">
        <v>0</v>
      </c>
      <c r="X40" s="111">
        <v>0</v>
      </c>
      <c r="Y40" s="111">
        <v>2322.0830000000001</v>
      </c>
      <c r="Z40" s="111"/>
    </row>
    <row r="41" spans="1:27" s="115" customFormat="1" ht="14.4" x14ac:dyDescent="0.3">
      <c r="B41" s="113" t="s">
        <v>73</v>
      </c>
      <c r="C41" s="111">
        <v>31.36</v>
      </c>
      <c r="D41" s="111">
        <v>8.0860000000000003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11">
        <v>0</v>
      </c>
      <c r="U41" s="111">
        <v>0</v>
      </c>
      <c r="V41" s="111">
        <v>0</v>
      </c>
      <c r="W41" s="111">
        <v>0</v>
      </c>
      <c r="X41" s="111">
        <v>0</v>
      </c>
      <c r="Y41" s="111">
        <v>39.545999999999999</v>
      </c>
    </row>
    <row r="42" spans="1:27" s="115" customFormat="1" ht="14.4" x14ac:dyDescent="0.3">
      <c r="B42" s="113" t="s">
        <v>63</v>
      </c>
      <c r="C42" s="111">
        <v>962.63200000000006</v>
      </c>
      <c r="D42" s="111">
        <v>383.46600000000001</v>
      </c>
      <c r="E42" s="111">
        <v>840.93799999999999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2187.116</v>
      </c>
    </row>
    <row r="43" spans="1:27" s="115" customFormat="1" ht="14.4" x14ac:dyDescent="0.3">
      <c r="B43" s="113" t="s">
        <v>64</v>
      </c>
      <c r="C43" s="111">
        <v>421.80400000000003</v>
      </c>
      <c r="D43" s="111">
        <v>451.69899999999996</v>
      </c>
      <c r="E43" s="111">
        <v>250.14699999999999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1123.6499999999999</v>
      </c>
    </row>
    <row r="44" spans="1:27" s="115" customFormat="1" ht="14.4" x14ac:dyDescent="0.3">
      <c r="B44" s="113" t="s">
        <v>65</v>
      </c>
      <c r="C44" s="111">
        <v>527.35799999999995</v>
      </c>
      <c r="D44" s="111">
        <v>331.65600000000001</v>
      </c>
      <c r="E44" s="111">
        <v>709.02499999999998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111">
        <v>0</v>
      </c>
      <c r="M44" s="111">
        <v>0</v>
      </c>
      <c r="N44" s="111">
        <v>0</v>
      </c>
      <c r="O44" s="111">
        <v>0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11">
        <v>1568.0389999999998</v>
      </c>
    </row>
    <row r="45" spans="1:27" s="115" customFormat="1" ht="14.4" x14ac:dyDescent="0.3">
      <c r="B45" s="113" t="s">
        <v>66</v>
      </c>
      <c r="C45" s="111">
        <v>0</v>
      </c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v>0</v>
      </c>
    </row>
    <row r="46" spans="1:27" s="115" customFormat="1" ht="14.4" x14ac:dyDescent="0.3">
      <c r="B46" s="113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</row>
    <row r="47" spans="1:27" s="115" customFormat="1" ht="14.4" x14ac:dyDescent="0.3">
      <c r="A47" s="112">
        <v>2018</v>
      </c>
      <c r="B47" s="113" t="s">
        <v>71</v>
      </c>
      <c r="C47" s="111">
        <v>167.89699999999999</v>
      </c>
      <c r="D47" s="111">
        <v>215.75800000000001</v>
      </c>
      <c r="E47" s="111">
        <v>0</v>
      </c>
      <c r="F47" s="111">
        <v>0.16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111">
        <v>0</v>
      </c>
      <c r="M47" s="111">
        <v>0</v>
      </c>
      <c r="N47" s="111">
        <v>0</v>
      </c>
      <c r="O47" s="111">
        <v>0</v>
      </c>
      <c r="P47" s="111">
        <v>0</v>
      </c>
      <c r="Q47" s="111">
        <v>50</v>
      </c>
      <c r="R47" s="111">
        <v>0</v>
      </c>
      <c r="S47" s="111">
        <v>0</v>
      </c>
      <c r="T47" s="111">
        <v>0</v>
      </c>
      <c r="U47" s="111">
        <v>0</v>
      </c>
      <c r="V47" s="111">
        <v>0</v>
      </c>
      <c r="W47" s="111">
        <v>0</v>
      </c>
      <c r="X47" s="111">
        <v>0</v>
      </c>
      <c r="Y47" s="111">
        <v>433.815</v>
      </c>
    </row>
    <row r="48" spans="1:27" s="115" customFormat="1" ht="14.4" x14ac:dyDescent="0.3">
      <c r="B48" s="113" t="s">
        <v>72</v>
      </c>
      <c r="C48" s="111">
        <v>712.78399999999999</v>
      </c>
      <c r="D48" s="111">
        <v>259.41500000000002</v>
      </c>
      <c r="E48" s="111">
        <v>938.61599999999999</v>
      </c>
      <c r="F48" s="111">
        <v>0.16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16.100000000000001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1927.075</v>
      </c>
    </row>
    <row r="49" spans="1:26" s="115" customFormat="1" ht="14.4" x14ac:dyDescent="0.3">
      <c r="B49" s="113" t="s">
        <v>67</v>
      </c>
      <c r="C49" s="111">
        <v>374.9</v>
      </c>
      <c r="D49" s="111">
        <v>0</v>
      </c>
      <c r="E49" s="111">
        <v>0</v>
      </c>
      <c r="F49" s="111">
        <v>0.16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374.9</v>
      </c>
    </row>
    <row r="50" spans="1:26" s="115" customFormat="1" ht="14.4" x14ac:dyDescent="0.3">
      <c r="B50" s="113" t="s">
        <v>68</v>
      </c>
      <c r="C50" s="111">
        <v>313.80399999999997</v>
      </c>
      <c r="D50" s="111">
        <v>129.37</v>
      </c>
      <c r="E50" s="111">
        <v>838.86599999999999</v>
      </c>
      <c r="F50" s="111">
        <v>0.1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3.75</v>
      </c>
      <c r="R50" s="111">
        <v>0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1285.8899999999999</v>
      </c>
    </row>
    <row r="51" spans="1:26" s="115" customFormat="1" ht="14.4" x14ac:dyDescent="0.3">
      <c r="B51" s="113" t="s">
        <v>7</v>
      </c>
      <c r="C51" s="111">
        <v>523.06700000000001</v>
      </c>
      <c r="D51" s="111">
        <v>318.58100000000002</v>
      </c>
      <c r="E51" s="111">
        <v>577.08900000000006</v>
      </c>
      <c r="F51" s="111">
        <v>0.16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0</v>
      </c>
      <c r="W51" s="111">
        <v>0</v>
      </c>
      <c r="X51" s="111">
        <v>0</v>
      </c>
      <c r="Y51" s="111">
        <v>1418.8970000000002</v>
      </c>
    </row>
    <row r="52" spans="1:26" s="115" customFormat="1" ht="14.4" x14ac:dyDescent="0.3">
      <c r="B52" s="113" t="s">
        <v>69</v>
      </c>
      <c r="C52" s="111">
        <v>241.745</v>
      </c>
      <c r="D52" s="111">
        <v>0</v>
      </c>
      <c r="E52" s="111">
        <v>413.928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655.673</v>
      </c>
    </row>
    <row r="53" spans="1:26" s="115" customFormat="1" ht="14.4" x14ac:dyDescent="0.3">
      <c r="A53" s="168"/>
      <c r="B53" s="113" t="s">
        <v>70</v>
      </c>
      <c r="C53" s="111">
        <v>442.19799999999998</v>
      </c>
      <c r="D53" s="111">
        <v>0</v>
      </c>
      <c r="E53" s="111">
        <v>0</v>
      </c>
      <c r="F53" s="111">
        <v>0.16</v>
      </c>
      <c r="G53" s="111">
        <v>0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11">
        <v>0</v>
      </c>
      <c r="U53" s="111">
        <v>0</v>
      </c>
      <c r="V53" s="111">
        <v>0</v>
      </c>
      <c r="W53" s="111">
        <v>0</v>
      </c>
      <c r="X53" s="111">
        <v>0</v>
      </c>
      <c r="Y53" s="111">
        <v>442.358</v>
      </c>
    </row>
    <row r="54" spans="1:26" s="115" customFormat="1" ht="14.4" x14ac:dyDescent="0.3">
      <c r="B54" s="113" t="s">
        <v>73</v>
      </c>
      <c r="C54" s="111">
        <v>747.34780000000001</v>
      </c>
      <c r="D54" s="111">
        <v>0</v>
      </c>
      <c r="E54" s="111">
        <v>414.24099999999999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17.25</v>
      </c>
      <c r="R54" s="111">
        <v>0</v>
      </c>
      <c r="S54" s="111">
        <v>0</v>
      </c>
      <c r="T54" s="111">
        <v>0</v>
      </c>
      <c r="U54" s="111">
        <v>0</v>
      </c>
      <c r="V54" s="111">
        <v>0</v>
      </c>
      <c r="W54" s="111">
        <v>0</v>
      </c>
      <c r="X54" s="111">
        <v>0</v>
      </c>
      <c r="Y54" s="111">
        <v>1178.8388</v>
      </c>
    </row>
    <row r="55" spans="1:26" s="115" customFormat="1" ht="14.4" x14ac:dyDescent="0.3">
      <c r="B55" s="113" t="s">
        <v>63</v>
      </c>
      <c r="C55" s="111">
        <v>652.75600000000009</v>
      </c>
      <c r="D55" s="111">
        <v>0</v>
      </c>
      <c r="E55" s="111">
        <v>0</v>
      </c>
      <c r="F55" s="111">
        <v>0.2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  <c r="O55" s="111">
        <v>0</v>
      </c>
      <c r="P55" s="111">
        <v>0</v>
      </c>
      <c r="Q55" s="111">
        <v>0</v>
      </c>
      <c r="R55" s="111">
        <v>0</v>
      </c>
      <c r="S55" s="111">
        <v>0</v>
      </c>
      <c r="T55" s="111">
        <v>0</v>
      </c>
      <c r="U55" s="111">
        <v>0</v>
      </c>
      <c r="V55" s="111">
        <v>0</v>
      </c>
      <c r="W55" s="111">
        <v>0</v>
      </c>
      <c r="X55" s="111">
        <v>0</v>
      </c>
      <c r="Y55" s="111">
        <v>652.95600000000013</v>
      </c>
    </row>
    <row r="56" spans="1:26" s="115" customFormat="1" ht="14.4" x14ac:dyDescent="0.3">
      <c r="B56" s="113" t="s">
        <v>64</v>
      </c>
      <c r="C56" s="111">
        <v>214.99299999999999</v>
      </c>
      <c r="D56" s="111">
        <v>0</v>
      </c>
      <c r="E56" s="111">
        <v>0</v>
      </c>
      <c r="F56" s="111">
        <v>0.75749999999999995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1">
        <v>0</v>
      </c>
      <c r="Q56" s="111">
        <v>0</v>
      </c>
      <c r="R56" s="111">
        <v>0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11">
        <v>0</v>
      </c>
      <c r="Y56" s="111">
        <v>215.75049999999999</v>
      </c>
    </row>
    <row r="57" spans="1:26" s="115" customFormat="1" ht="14.4" x14ac:dyDescent="0.3">
      <c r="B57" s="113" t="s">
        <v>65</v>
      </c>
      <c r="C57" s="111">
        <v>82.94380000000001</v>
      </c>
      <c r="D57" s="111">
        <v>0</v>
      </c>
      <c r="E57" s="111">
        <v>0</v>
      </c>
      <c r="F57" s="111">
        <v>0.55899999999999994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11">
        <v>0</v>
      </c>
      <c r="Y57" s="111">
        <v>83.502800000000008</v>
      </c>
    </row>
    <row r="58" spans="1:26" s="115" customFormat="1" ht="14.4" x14ac:dyDescent="0.3">
      <c r="B58" s="113" t="s">
        <v>66</v>
      </c>
      <c r="C58" s="111">
        <v>229.53399999999999</v>
      </c>
      <c r="D58" s="111">
        <v>0</v>
      </c>
      <c r="E58" s="111">
        <v>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0</v>
      </c>
      <c r="P58" s="111">
        <v>0</v>
      </c>
      <c r="Q58" s="111">
        <v>16.100000000000001</v>
      </c>
      <c r="R58" s="111">
        <v>0</v>
      </c>
      <c r="S58" s="111">
        <v>0</v>
      </c>
      <c r="T58" s="111">
        <v>0</v>
      </c>
      <c r="U58" s="111">
        <v>0</v>
      </c>
      <c r="V58" s="111">
        <v>0</v>
      </c>
      <c r="W58" s="111">
        <v>0</v>
      </c>
      <c r="X58" s="111">
        <v>0</v>
      </c>
      <c r="Y58" s="111">
        <v>245.63399999999999</v>
      </c>
    </row>
    <row r="59" spans="1:26" s="115" customFormat="1" ht="14.4" x14ac:dyDescent="0.3"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</row>
    <row r="60" spans="1:26" s="115" customFormat="1" ht="14.4" x14ac:dyDescent="0.3">
      <c r="A60" s="112">
        <v>2019</v>
      </c>
      <c r="B60" s="113" t="s">
        <v>71</v>
      </c>
      <c r="C60" s="111">
        <v>792.05600000000004</v>
      </c>
      <c r="D60" s="111">
        <v>2.512</v>
      </c>
      <c r="E60" s="111">
        <v>327.82299999999998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11">
        <v>0</v>
      </c>
      <c r="U60" s="111">
        <v>0</v>
      </c>
      <c r="V60" s="111">
        <v>0</v>
      </c>
      <c r="W60" s="111">
        <v>0</v>
      </c>
      <c r="X60" s="111">
        <v>0</v>
      </c>
      <c r="Y60" s="111">
        <v>1122.3910000000001</v>
      </c>
      <c r="Z60" s="111"/>
    </row>
    <row r="61" spans="1:26" s="115" customFormat="1" ht="14.4" x14ac:dyDescent="0.3">
      <c r="B61" s="113" t="s">
        <v>72</v>
      </c>
      <c r="C61" s="111">
        <v>563.97969999999998</v>
      </c>
      <c r="D61" s="111">
        <v>0</v>
      </c>
      <c r="E61" s="111">
        <v>359.14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11">
        <v>0</v>
      </c>
      <c r="U61" s="111">
        <v>0</v>
      </c>
      <c r="V61" s="111">
        <v>0</v>
      </c>
      <c r="W61" s="111">
        <v>0</v>
      </c>
      <c r="X61" s="111">
        <v>0</v>
      </c>
      <c r="Y61" s="111">
        <v>923.31970000000001</v>
      </c>
      <c r="Z61" s="111"/>
    </row>
    <row r="62" spans="1:26" s="115" customFormat="1" ht="14.4" x14ac:dyDescent="0.3">
      <c r="B62" s="113" t="s">
        <v>67</v>
      </c>
      <c r="C62" s="111">
        <v>356.43449999999996</v>
      </c>
      <c r="D62" s="111">
        <v>0</v>
      </c>
      <c r="E62" s="111">
        <v>0</v>
      </c>
      <c r="F62" s="111">
        <v>0</v>
      </c>
      <c r="G62" s="111">
        <v>0</v>
      </c>
      <c r="H62" s="111">
        <v>0</v>
      </c>
      <c r="I62" s="111">
        <v>0</v>
      </c>
      <c r="J62" s="111">
        <v>0</v>
      </c>
      <c r="K62" s="111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11">
        <v>0</v>
      </c>
      <c r="U62" s="111">
        <v>0</v>
      </c>
      <c r="V62" s="111">
        <v>0</v>
      </c>
      <c r="W62" s="111">
        <v>0</v>
      </c>
      <c r="X62" s="111">
        <v>0</v>
      </c>
      <c r="Y62" s="111">
        <v>356.43449999999996</v>
      </c>
      <c r="Z62" s="111"/>
    </row>
    <row r="63" spans="1:26" s="115" customFormat="1" ht="14.4" x14ac:dyDescent="0.3">
      <c r="B63" s="113" t="s">
        <v>68</v>
      </c>
      <c r="C63" s="111">
        <v>1008</v>
      </c>
      <c r="D63" s="111">
        <v>0</v>
      </c>
      <c r="E63" s="111">
        <v>164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11">
        <v>0</v>
      </c>
      <c r="U63" s="111">
        <v>0</v>
      </c>
      <c r="V63" s="111">
        <v>0</v>
      </c>
      <c r="W63" s="111">
        <v>0</v>
      </c>
      <c r="X63" s="111">
        <v>0</v>
      </c>
      <c r="Y63" s="111">
        <v>1172</v>
      </c>
      <c r="Z63" s="111"/>
    </row>
    <row r="64" spans="1:26" s="115" customFormat="1" ht="14.4" x14ac:dyDescent="0.3">
      <c r="B64" s="113" t="s">
        <v>7</v>
      </c>
      <c r="C64" s="111">
        <v>871.7410000000001</v>
      </c>
      <c r="D64" s="111">
        <v>0</v>
      </c>
      <c r="E64" s="111">
        <v>307.17200000000003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17.25</v>
      </c>
      <c r="R64" s="111">
        <v>0</v>
      </c>
      <c r="S64" s="111">
        <v>0</v>
      </c>
      <c r="T64" s="111">
        <v>0</v>
      </c>
      <c r="U64" s="111">
        <v>0</v>
      </c>
      <c r="V64" s="111">
        <v>0</v>
      </c>
      <c r="W64" s="111">
        <v>0</v>
      </c>
      <c r="X64" s="111">
        <v>0</v>
      </c>
      <c r="Y64" s="111">
        <v>1196.163</v>
      </c>
      <c r="Z64" s="111"/>
    </row>
    <row r="65" spans="1:29" s="115" customFormat="1" ht="14.4" x14ac:dyDescent="0.3">
      <c r="B65" s="113" t="s">
        <v>69</v>
      </c>
      <c r="C65" s="111">
        <v>1523.8639999999998</v>
      </c>
      <c r="D65" s="111">
        <v>0</v>
      </c>
      <c r="E65" s="111">
        <v>373.99699999999996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11">
        <v>0</v>
      </c>
      <c r="U65" s="111">
        <v>0</v>
      </c>
      <c r="V65" s="111">
        <v>0</v>
      </c>
      <c r="W65" s="111">
        <v>0</v>
      </c>
      <c r="X65" s="111">
        <v>0</v>
      </c>
      <c r="Y65" s="111">
        <v>1898.1609999999998</v>
      </c>
      <c r="Z65" s="111"/>
    </row>
    <row r="66" spans="1:29" s="115" customFormat="1" ht="14.4" x14ac:dyDescent="0.3">
      <c r="A66" s="168"/>
      <c r="B66" s="113" t="s">
        <v>70</v>
      </c>
      <c r="C66" s="111">
        <v>687.63200000000018</v>
      </c>
      <c r="D66" s="111">
        <v>0</v>
      </c>
      <c r="E66" s="111">
        <v>0</v>
      </c>
      <c r="F66" s="111">
        <v>4.625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1">
        <v>0</v>
      </c>
      <c r="Q66" s="111">
        <v>0</v>
      </c>
      <c r="R66" s="111">
        <v>0</v>
      </c>
      <c r="S66" s="111">
        <v>0</v>
      </c>
      <c r="T66" s="111">
        <v>0</v>
      </c>
      <c r="U66" s="111">
        <v>0</v>
      </c>
      <c r="V66" s="111">
        <v>0</v>
      </c>
      <c r="W66" s="111">
        <v>0</v>
      </c>
      <c r="X66" s="111">
        <v>0</v>
      </c>
      <c r="Y66" s="111">
        <v>692.25700000000018</v>
      </c>
      <c r="Z66" s="111"/>
    </row>
    <row r="67" spans="1:29" s="115" customFormat="1" ht="14.4" x14ac:dyDescent="0.3">
      <c r="B67" s="113" t="s">
        <v>73</v>
      </c>
      <c r="C67" s="111">
        <v>1246.5649999999998</v>
      </c>
      <c r="D67" s="111">
        <v>0</v>
      </c>
      <c r="E67" s="111">
        <v>622.62799999999993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v>0</v>
      </c>
      <c r="Q67" s="111">
        <v>17.25</v>
      </c>
      <c r="R67" s="111">
        <v>0</v>
      </c>
      <c r="S67" s="111">
        <v>0</v>
      </c>
      <c r="T67" s="111">
        <v>0</v>
      </c>
      <c r="U67" s="111">
        <v>0</v>
      </c>
      <c r="V67" s="111">
        <v>0</v>
      </c>
      <c r="W67" s="111">
        <v>0</v>
      </c>
      <c r="X67" s="111">
        <v>0</v>
      </c>
      <c r="Y67" s="111">
        <v>1886.4429999999998</v>
      </c>
      <c r="Z67" s="111"/>
    </row>
    <row r="68" spans="1:29" s="115" customFormat="1" ht="14.4" x14ac:dyDescent="0.3">
      <c r="B68" s="113" t="s">
        <v>63</v>
      </c>
      <c r="C68" s="111">
        <v>914.50585000000001</v>
      </c>
      <c r="D68" s="111">
        <v>0</v>
      </c>
      <c r="E68" s="111">
        <v>269.08999999999997</v>
      </c>
      <c r="F68" s="111"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  <c r="L68" s="111">
        <v>0</v>
      </c>
      <c r="M68" s="111">
        <v>0</v>
      </c>
      <c r="N68" s="111">
        <v>0</v>
      </c>
      <c r="O68" s="111">
        <v>0</v>
      </c>
      <c r="P68" s="111">
        <v>0</v>
      </c>
      <c r="Q68" s="111">
        <v>0</v>
      </c>
      <c r="R68" s="111">
        <v>0</v>
      </c>
      <c r="S68" s="111">
        <v>0</v>
      </c>
      <c r="T68" s="111">
        <v>0</v>
      </c>
      <c r="U68" s="111">
        <v>0</v>
      </c>
      <c r="V68" s="111">
        <v>0</v>
      </c>
      <c r="W68" s="111">
        <v>0</v>
      </c>
      <c r="X68" s="111">
        <v>0</v>
      </c>
      <c r="Y68" s="111">
        <v>1183.6958499999998</v>
      </c>
      <c r="Z68" s="111"/>
    </row>
    <row r="69" spans="1:29" s="115" customFormat="1" ht="14.4" x14ac:dyDescent="0.3">
      <c r="B69" s="113" t="s">
        <v>64</v>
      </c>
      <c r="C69" s="111">
        <v>361.43700000000001</v>
      </c>
      <c r="D69" s="111">
        <v>33.25</v>
      </c>
      <c r="E69" s="111">
        <v>171.20599999999999</v>
      </c>
      <c r="F69" s="111">
        <v>1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v>0</v>
      </c>
      <c r="R69" s="111">
        <v>0</v>
      </c>
      <c r="S69" s="111">
        <v>0</v>
      </c>
      <c r="T69" s="111">
        <v>0</v>
      </c>
      <c r="U69" s="111">
        <v>0</v>
      </c>
      <c r="V69" s="111">
        <v>0</v>
      </c>
      <c r="W69" s="111">
        <v>0</v>
      </c>
      <c r="X69" s="111">
        <v>0</v>
      </c>
      <c r="Y69" s="111">
        <v>566.76499999999999</v>
      </c>
      <c r="Z69" s="111"/>
    </row>
    <row r="70" spans="1:29" s="115" customFormat="1" ht="14.4" x14ac:dyDescent="0.3">
      <c r="B70" s="113" t="s">
        <v>65</v>
      </c>
      <c r="C70" s="111">
        <v>776.70100000000014</v>
      </c>
      <c r="D70" s="111">
        <v>124.212</v>
      </c>
      <c r="E70" s="111">
        <v>209.19299999999998</v>
      </c>
      <c r="F70" s="111">
        <v>0</v>
      </c>
      <c r="G70" s="111">
        <v>0</v>
      </c>
      <c r="H70" s="111">
        <v>0</v>
      </c>
      <c r="I70" s="111">
        <v>0</v>
      </c>
      <c r="J70" s="111">
        <v>0</v>
      </c>
      <c r="K70" s="111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11">
        <v>0</v>
      </c>
      <c r="U70" s="111">
        <v>0</v>
      </c>
      <c r="V70" s="111">
        <v>0</v>
      </c>
      <c r="W70" s="111">
        <v>0</v>
      </c>
      <c r="X70" s="111">
        <v>0</v>
      </c>
      <c r="Y70" s="111">
        <v>1110.1060000000002</v>
      </c>
      <c r="Z70" s="111"/>
    </row>
    <row r="71" spans="1:29" s="115" customFormat="1" ht="14.4" x14ac:dyDescent="0.3">
      <c r="B71" s="113" t="s">
        <v>66</v>
      </c>
      <c r="C71" s="111">
        <v>778.72899999999993</v>
      </c>
      <c r="D71" s="111">
        <v>0</v>
      </c>
      <c r="E71" s="111">
        <v>0</v>
      </c>
      <c r="F71" s="111">
        <v>0</v>
      </c>
      <c r="G71" s="111">
        <v>0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13.44</v>
      </c>
      <c r="R71" s="111">
        <v>0</v>
      </c>
      <c r="S71" s="111">
        <v>0</v>
      </c>
      <c r="T71" s="111">
        <v>0</v>
      </c>
      <c r="U71" s="111">
        <v>0</v>
      </c>
      <c r="V71" s="111">
        <v>0</v>
      </c>
      <c r="W71" s="111">
        <v>0</v>
      </c>
      <c r="X71" s="111">
        <v>0</v>
      </c>
      <c r="Y71" s="111">
        <v>792.16899999999998</v>
      </c>
      <c r="Z71" s="111"/>
    </row>
    <row r="72" spans="1:29" s="115" customFormat="1" ht="14.4" x14ac:dyDescent="0.3">
      <c r="Z72" s="111"/>
    </row>
    <row r="73" spans="1:29" s="115" customFormat="1" ht="14.4" x14ac:dyDescent="0.3">
      <c r="A73" s="112">
        <v>2020</v>
      </c>
      <c r="B73" s="113" t="s">
        <v>71</v>
      </c>
      <c r="C73" s="111">
        <v>2505.0587500000006</v>
      </c>
      <c r="D73" s="111">
        <v>155.673</v>
      </c>
      <c r="E73" s="111">
        <v>664.53899999999999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29.54</v>
      </c>
      <c r="R73" s="111">
        <v>0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3354.8107500000006</v>
      </c>
      <c r="Z73" s="111"/>
      <c r="AA73" s="111"/>
      <c r="AB73" s="111"/>
      <c r="AC73" s="111"/>
    </row>
    <row r="74" spans="1:29" s="115" customFormat="1" ht="14.4" x14ac:dyDescent="0.3">
      <c r="B74" s="113" t="s">
        <v>72</v>
      </c>
      <c r="C74" s="111">
        <v>840.90199999999993</v>
      </c>
      <c r="D74" s="111">
        <v>197.602</v>
      </c>
      <c r="E74" s="111">
        <v>313.04300000000001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1351.547</v>
      </c>
      <c r="Z74" s="111"/>
      <c r="AA74" s="111"/>
      <c r="AB74" s="111"/>
      <c r="AC74" s="111"/>
    </row>
    <row r="75" spans="1:29" s="115" customFormat="1" ht="14.4" x14ac:dyDescent="0.3">
      <c r="B75" s="113" t="s">
        <v>67</v>
      </c>
      <c r="C75" s="111">
        <v>80.03</v>
      </c>
      <c r="D75" s="111">
        <v>0</v>
      </c>
      <c r="E75" s="111">
        <v>0</v>
      </c>
      <c r="F75" s="111">
        <v>0</v>
      </c>
      <c r="G75" s="111">
        <v>0</v>
      </c>
      <c r="H75" s="111">
        <v>0</v>
      </c>
      <c r="I75" s="111">
        <v>0</v>
      </c>
      <c r="J75" s="111">
        <v>0</v>
      </c>
      <c r="K75" s="111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11">
        <v>0</v>
      </c>
      <c r="U75" s="111">
        <v>0</v>
      </c>
      <c r="V75" s="111">
        <v>0</v>
      </c>
      <c r="W75" s="111">
        <v>0</v>
      </c>
      <c r="X75" s="111">
        <v>0</v>
      </c>
      <c r="Y75" s="111">
        <v>80.03</v>
      </c>
      <c r="Z75" s="111"/>
      <c r="AA75" s="111"/>
      <c r="AB75" s="111"/>
      <c r="AC75" s="111"/>
    </row>
    <row r="76" spans="1:29" s="115" customFormat="1" ht="14.4" x14ac:dyDescent="0.3">
      <c r="B76" s="113" t="s">
        <v>68</v>
      </c>
      <c r="C76" s="111">
        <v>406.59499999999997</v>
      </c>
      <c r="D76" s="111">
        <v>0</v>
      </c>
      <c r="E76" s="111">
        <v>0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11">
        <v>0</v>
      </c>
      <c r="U76" s="111">
        <v>0</v>
      </c>
      <c r="V76" s="111">
        <v>0</v>
      </c>
      <c r="W76" s="111">
        <v>0</v>
      </c>
      <c r="X76" s="111">
        <v>0</v>
      </c>
      <c r="Y76" s="111">
        <v>406.59499999999997</v>
      </c>
      <c r="Z76" s="111"/>
      <c r="AA76" s="111"/>
      <c r="AB76" s="111"/>
      <c r="AC76" s="111"/>
    </row>
    <row r="77" spans="1:29" s="115" customFormat="1" ht="14.4" x14ac:dyDescent="0.3">
      <c r="B77" s="113" t="s">
        <v>7</v>
      </c>
      <c r="C77" s="111">
        <v>269.89999999999998</v>
      </c>
      <c r="D77" s="111">
        <v>0</v>
      </c>
      <c r="E77" s="111">
        <v>786.65499999999997</v>
      </c>
      <c r="F77" s="111">
        <v>0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  <c r="L77" s="111">
        <v>0</v>
      </c>
      <c r="M77" s="111">
        <v>0</v>
      </c>
      <c r="N77" s="111">
        <v>0</v>
      </c>
      <c r="O77" s="111">
        <v>0</v>
      </c>
      <c r="P77" s="111">
        <v>0</v>
      </c>
      <c r="Q77" s="111">
        <v>0</v>
      </c>
      <c r="R77" s="111">
        <v>0</v>
      </c>
      <c r="S77" s="111">
        <v>0</v>
      </c>
      <c r="T77" s="111">
        <v>0</v>
      </c>
      <c r="U77" s="111">
        <v>0</v>
      </c>
      <c r="V77" s="111">
        <v>0</v>
      </c>
      <c r="W77" s="111">
        <v>0</v>
      </c>
      <c r="X77" s="111">
        <v>0</v>
      </c>
      <c r="Y77" s="111">
        <v>1056.5549999999998</v>
      </c>
      <c r="Z77" s="111"/>
      <c r="AA77" s="111"/>
      <c r="AB77" s="111"/>
      <c r="AC77" s="111"/>
    </row>
    <row r="78" spans="1:29" s="115" customFormat="1" ht="14.4" x14ac:dyDescent="0.3">
      <c r="B78" s="113" t="s">
        <v>69</v>
      </c>
      <c r="C78" s="111">
        <v>914.27500000000009</v>
      </c>
      <c r="D78" s="111">
        <v>0</v>
      </c>
      <c r="E78" s="111">
        <v>604.93799999999999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L78" s="111">
        <v>0</v>
      </c>
      <c r="M78" s="111">
        <v>0</v>
      </c>
      <c r="N78" s="111">
        <v>0</v>
      </c>
      <c r="O78" s="111">
        <v>0</v>
      </c>
      <c r="P78" s="111">
        <v>0</v>
      </c>
      <c r="Q78" s="111">
        <v>14.95</v>
      </c>
      <c r="R78" s="111">
        <v>0</v>
      </c>
      <c r="S78" s="111">
        <v>0</v>
      </c>
      <c r="T78" s="111">
        <v>0</v>
      </c>
      <c r="U78" s="111">
        <v>0</v>
      </c>
      <c r="V78" s="111">
        <v>0</v>
      </c>
      <c r="W78" s="111">
        <v>0</v>
      </c>
      <c r="X78" s="111">
        <v>0</v>
      </c>
      <c r="Y78" s="111">
        <v>1534.1630000000002</v>
      </c>
      <c r="Z78" s="111"/>
      <c r="AA78" s="111"/>
      <c r="AB78" s="111"/>
      <c r="AC78" s="111"/>
    </row>
    <row r="79" spans="1:29" s="115" customFormat="1" ht="14.4" x14ac:dyDescent="0.3">
      <c r="A79" s="168"/>
      <c r="B79" s="113" t="s">
        <v>70</v>
      </c>
      <c r="C79" s="111">
        <v>350.75700000000001</v>
      </c>
      <c r="D79" s="111">
        <v>0</v>
      </c>
      <c r="E79" s="111">
        <v>390.28399999999999</v>
      </c>
      <c r="F79" s="111">
        <v>0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  <c r="L79" s="111">
        <v>0</v>
      </c>
      <c r="M79" s="111">
        <v>0</v>
      </c>
      <c r="N79" s="111">
        <v>0</v>
      </c>
      <c r="O79" s="111">
        <v>0</v>
      </c>
      <c r="P79" s="111">
        <v>0</v>
      </c>
      <c r="Q79" s="111">
        <v>0</v>
      </c>
      <c r="R79" s="111">
        <v>0</v>
      </c>
      <c r="S79" s="111">
        <v>0</v>
      </c>
      <c r="T79" s="111">
        <v>0</v>
      </c>
      <c r="U79" s="111">
        <v>0</v>
      </c>
      <c r="V79" s="111">
        <v>0</v>
      </c>
      <c r="W79" s="111">
        <v>0</v>
      </c>
      <c r="X79" s="111">
        <v>0</v>
      </c>
      <c r="Y79" s="111">
        <v>741.04099999999994</v>
      </c>
      <c r="Z79" s="111"/>
      <c r="AA79" s="111"/>
      <c r="AB79" s="111"/>
      <c r="AC79" s="111"/>
    </row>
    <row r="80" spans="1:29" s="115" customFormat="1" ht="14.4" x14ac:dyDescent="0.3">
      <c r="B80" s="113" t="s">
        <v>73</v>
      </c>
      <c r="C80" s="111">
        <v>223.10900000000001</v>
      </c>
      <c r="D80" s="111">
        <v>0</v>
      </c>
      <c r="E80" s="111">
        <v>0</v>
      </c>
      <c r="F80" s="111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  <c r="L80" s="111">
        <v>0</v>
      </c>
      <c r="M80" s="111">
        <v>0</v>
      </c>
      <c r="N80" s="111">
        <v>0</v>
      </c>
      <c r="O80" s="111">
        <v>0</v>
      </c>
      <c r="P80" s="111">
        <v>0</v>
      </c>
      <c r="Q80" s="111">
        <v>0</v>
      </c>
      <c r="R80" s="111">
        <v>0</v>
      </c>
      <c r="S80" s="111">
        <v>0</v>
      </c>
      <c r="T80" s="111">
        <v>0</v>
      </c>
      <c r="U80" s="111">
        <v>0</v>
      </c>
      <c r="V80" s="111">
        <v>0</v>
      </c>
      <c r="W80" s="111">
        <v>0</v>
      </c>
      <c r="X80" s="111">
        <v>0</v>
      </c>
      <c r="Y80" s="111">
        <v>223.10900000000001</v>
      </c>
      <c r="Z80" s="111"/>
      <c r="AA80" s="111"/>
      <c r="AB80" s="111"/>
      <c r="AC80" s="111"/>
    </row>
    <row r="81" spans="1:29" s="115" customFormat="1" ht="14.4" x14ac:dyDescent="0.3">
      <c r="B81" s="113" t="s">
        <v>63</v>
      </c>
      <c r="C81" s="111">
        <v>419.53400000000005</v>
      </c>
      <c r="D81" s="111">
        <v>0</v>
      </c>
      <c r="E81" s="111">
        <v>0</v>
      </c>
      <c r="F81" s="111">
        <v>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11">
        <v>0</v>
      </c>
      <c r="U81" s="111">
        <v>0</v>
      </c>
      <c r="V81" s="111">
        <v>0</v>
      </c>
      <c r="W81" s="111">
        <v>0</v>
      </c>
      <c r="X81" s="111">
        <v>0</v>
      </c>
      <c r="Y81" s="111">
        <v>419.53400000000005</v>
      </c>
      <c r="Z81" s="111"/>
      <c r="AA81" s="111"/>
      <c r="AB81" s="111"/>
      <c r="AC81" s="111"/>
    </row>
    <row r="82" spans="1:29" s="115" customFormat="1" ht="14.4" x14ac:dyDescent="0.3">
      <c r="B82" s="113" t="s">
        <v>64</v>
      </c>
      <c r="C82" s="111">
        <v>0</v>
      </c>
      <c r="D82" s="111">
        <v>0</v>
      </c>
      <c r="E82" s="111">
        <v>0</v>
      </c>
      <c r="F82" s="111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15.525</v>
      </c>
      <c r="R82" s="111">
        <v>0</v>
      </c>
      <c r="S82" s="111">
        <v>0</v>
      </c>
      <c r="T82" s="111">
        <v>0</v>
      </c>
      <c r="U82" s="111">
        <v>0</v>
      </c>
      <c r="V82" s="111">
        <v>0</v>
      </c>
      <c r="W82" s="111">
        <v>0</v>
      </c>
      <c r="X82" s="111">
        <v>0</v>
      </c>
      <c r="Y82" s="111">
        <v>15.525</v>
      </c>
      <c r="Z82" s="111"/>
      <c r="AA82" s="111"/>
      <c r="AB82" s="111"/>
      <c r="AC82" s="111"/>
    </row>
    <row r="83" spans="1:29" s="115" customFormat="1" ht="14.4" x14ac:dyDescent="0.3">
      <c r="B83" s="113" t="s">
        <v>65</v>
      </c>
      <c r="C83" s="111">
        <v>522.548</v>
      </c>
      <c r="D83" s="111">
        <v>0</v>
      </c>
      <c r="E83" s="111">
        <v>862.95699999999999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11">
        <v>0</v>
      </c>
      <c r="U83" s="111">
        <v>0</v>
      </c>
      <c r="V83" s="111">
        <v>0</v>
      </c>
      <c r="W83" s="111">
        <v>0</v>
      </c>
      <c r="X83" s="111">
        <v>0</v>
      </c>
      <c r="Y83" s="111">
        <v>1385.5050000000001</v>
      </c>
      <c r="Z83" s="111"/>
      <c r="AA83" s="111"/>
      <c r="AB83" s="111"/>
      <c r="AC83" s="111"/>
    </row>
    <row r="84" spans="1:29" s="115" customFormat="1" ht="14.4" x14ac:dyDescent="0.3">
      <c r="B84" s="113" t="s">
        <v>66</v>
      </c>
      <c r="C84" s="111">
        <v>109.2</v>
      </c>
      <c r="D84" s="111">
        <v>0</v>
      </c>
      <c r="E84" s="111">
        <v>681.29865000000007</v>
      </c>
      <c r="F84" s="111">
        <v>0</v>
      </c>
      <c r="G84" s="111">
        <v>0</v>
      </c>
      <c r="H84" s="111">
        <v>0</v>
      </c>
      <c r="I84" s="111">
        <v>0</v>
      </c>
      <c r="J84" s="111">
        <v>0</v>
      </c>
      <c r="K84" s="111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11">
        <v>0</v>
      </c>
      <c r="U84" s="111">
        <v>0</v>
      </c>
      <c r="V84" s="111">
        <v>0</v>
      </c>
      <c r="W84" s="111">
        <v>0</v>
      </c>
      <c r="X84" s="111">
        <v>0</v>
      </c>
      <c r="Y84" s="111">
        <v>790.49865000000011</v>
      </c>
      <c r="Z84" s="111"/>
      <c r="AA84" s="111"/>
      <c r="AB84" s="111"/>
      <c r="AC84" s="111"/>
    </row>
    <row r="85" spans="1:29" s="151" customFormat="1" ht="14.4" x14ac:dyDescent="0.3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</row>
    <row r="86" spans="1:29" s="115" customFormat="1" ht="14.4" x14ac:dyDescent="0.3">
      <c r="A86" s="112">
        <v>2021</v>
      </c>
      <c r="B86" s="113" t="s">
        <v>71</v>
      </c>
      <c r="C86" s="106">
        <v>380.798</v>
      </c>
      <c r="D86" s="106">
        <v>0</v>
      </c>
      <c r="E86" s="106">
        <v>0</v>
      </c>
      <c r="F86" s="118">
        <v>0</v>
      </c>
      <c r="G86" s="118">
        <v>0</v>
      </c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18">
        <v>0</v>
      </c>
      <c r="Q86" s="106">
        <v>13.86</v>
      </c>
      <c r="R86" s="118">
        <v>0</v>
      </c>
      <c r="S86" s="118">
        <v>0</v>
      </c>
      <c r="T86" s="118">
        <v>0</v>
      </c>
      <c r="U86" s="118">
        <v>0</v>
      </c>
      <c r="V86" s="118">
        <v>0</v>
      </c>
      <c r="W86" s="118">
        <v>0</v>
      </c>
      <c r="X86" s="118">
        <v>0</v>
      </c>
      <c r="Y86" s="106">
        <v>394.65800000000002</v>
      </c>
    </row>
    <row r="87" spans="1:29" s="115" customFormat="1" ht="14.4" x14ac:dyDescent="0.3">
      <c r="B87" s="113" t="s">
        <v>72</v>
      </c>
      <c r="C87" s="106">
        <v>0</v>
      </c>
      <c r="D87" s="106">
        <v>180.77600000000001</v>
      </c>
      <c r="E87" s="106">
        <v>838.32600000000002</v>
      </c>
      <c r="F87" s="118">
        <v>0</v>
      </c>
      <c r="G87" s="118">
        <v>0</v>
      </c>
      <c r="H87" s="118">
        <v>0</v>
      </c>
      <c r="I87" s="118">
        <v>0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18">
        <v>0</v>
      </c>
      <c r="Q87" s="106">
        <v>0</v>
      </c>
      <c r="R87" s="118">
        <v>0</v>
      </c>
      <c r="S87" s="118">
        <v>0</v>
      </c>
      <c r="T87" s="118">
        <v>0</v>
      </c>
      <c r="U87" s="118">
        <v>0</v>
      </c>
      <c r="V87" s="118">
        <v>0</v>
      </c>
      <c r="W87" s="118">
        <v>0</v>
      </c>
      <c r="X87" s="118">
        <v>0</v>
      </c>
      <c r="Y87" s="106">
        <v>1019.1020000000001</v>
      </c>
    </row>
    <row r="88" spans="1:29" s="115" customFormat="1" ht="14.4" x14ac:dyDescent="0.3">
      <c r="B88" s="113" t="s">
        <v>67</v>
      </c>
      <c r="C88" s="106">
        <v>355.63400000000001</v>
      </c>
      <c r="D88" s="106">
        <v>0</v>
      </c>
      <c r="E88" s="106">
        <v>0</v>
      </c>
      <c r="F88" s="118">
        <v>0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  <c r="N88" s="118">
        <v>0</v>
      </c>
      <c r="O88" s="118">
        <v>0</v>
      </c>
      <c r="P88" s="118">
        <v>0</v>
      </c>
      <c r="Q88" s="106">
        <v>0</v>
      </c>
      <c r="R88" s="118">
        <v>0</v>
      </c>
      <c r="S88" s="118">
        <v>0</v>
      </c>
      <c r="T88" s="118">
        <v>0</v>
      </c>
      <c r="U88" s="118">
        <v>0</v>
      </c>
      <c r="V88" s="118">
        <v>0</v>
      </c>
      <c r="W88" s="118">
        <v>0</v>
      </c>
      <c r="X88" s="118">
        <v>0</v>
      </c>
      <c r="Y88" s="106">
        <v>355.63400000000001</v>
      </c>
    </row>
    <row r="89" spans="1:29" s="115" customFormat="1" ht="14.4" x14ac:dyDescent="0.3">
      <c r="B89" s="113" t="s">
        <v>68</v>
      </c>
      <c r="C89" s="106">
        <v>137.417</v>
      </c>
      <c r="D89" s="106">
        <v>563.89499999999998</v>
      </c>
      <c r="E89" s="106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18">
        <v>0</v>
      </c>
      <c r="N89" s="118">
        <v>0</v>
      </c>
      <c r="O89" s="118">
        <v>0</v>
      </c>
      <c r="P89" s="118">
        <v>0</v>
      </c>
      <c r="Q89" s="106">
        <v>7</v>
      </c>
      <c r="R89" s="118">
        <v>0</v>
      </c>
      <c r="S89" s="118">
        <v>0</v>
      </c>
      <c r="T89" s="118">
        <v>0</v>
      </c>
      <c r="U89" s="118">
        <v>0</v>
      </c>
      <c r="V89" s="118">
        <v>0</v>
      </c>
      <c r="W89" s="118">
        <v>0</v>
      </c>
      <c r="X89" s="118">
        <v>0</v>
      </c>
      <c r="Y89" s="106">
        <v>708.31200000000001</v>
      </c>
    </row>
    <row r="90" spans="1:29" s="115" customFormat="1" ht="14.4" x14ac:dyDescent="0.3">
      <c r="B90" s="113" t="s">
        <v>7</v>
      </c>
      <c r="C90" s="106">
        <v>0</v>
      </c>
      <c r="D90" s="106">
        <v>361.53899999999999</v>
      </c>
      <c r="E90" s="106">
        <v>547.899</v>
      </c>
      <c r="F90" s="118">
        <v>0</v>
      </c>
      <c r="G90" s="118">
        <v>0</v>
      </c>
      <c r="H90" s="118">
        <v>0</v>
      </c>
      <c r="I90" s="118">
        <v>0</v>
      </c>
      <c r="J90" s="118">
        <v>0</v>
      </c>
      <c r="K90" s="118">
        <v>0</v>
      </c>
      <c r="L90" s="118">
        <v>0</v>
      </c>
      <c r="M90" s="118">
        <v>0</v>
      </c>
      <c r="N90" s="118">
        <v>0</v>
      </c>
      <c r="O90" s="118">
        <v>0</v>
      </c>
      <c r="P90" s="118">
        <v>0</v>
      </c>
      <c r="Q90" s="106">
        <v>0</v>
      </c>
      <c r="R90" s="118">
        <v>0</v>
      </c>
      <c r="S90" s="118">
        <v>0</v>
      </c>
      <c r="T90" s="118">
        <v>0</v>
      </c>
      <c r="U90" s="118">
        <v>0</v>
      </c>
      <c r="V90" s="118">
        <v>0</v>
      </c>
      <c r="W90" s="118">
        <v>0</v>
      </c>
      <c r="X90" s="118">
        <v>0</v>
      </c>
      <c r="Y90" s="106">
        <v>909.43799999999999</v>
      </c>
    </row>
    <row r="91" spans="1:29" s="115" customFormat="1" ht="14.4" x14ac:dyDescent="0.3">
      <c r="B91" s="113" t="s">
        <v>69</v>
      </c>
      <c r="C91" s="106">
        <v>556.83899999999994</v>
      </c>
      <c r="D91" s="106">
        <v>488.55499999999995</v>
      </c>
      <c r="E91" s="106">
        <v>1221.0239999999999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18">
        <v>0</v>
      </c>
      <c r="O91" s="118">
        <v>0</v>
      </c>
      <c r="P91" s="118">
        <v>0</v>
      </c>
      <c r="Q91" s="106">
        <v>0</v>
      </c>
      <c r="R91" s="118">
        <v>0</v>
      </c>
      <c r="S91" s="118">
        <v>0</v>
      </c>
      <c r="T91" s="118">
        <v>0</v>
      </c>
      <c r="U91" s="118">
        <v>0</v>
      </c>
      <c r="V91" s="118">
        <v>0</v>
      </c>
      <c r="W91" s="118">
        <v>0</v>
      </c>
      <c r="X91" s="118">
        <v>0</v>
      </c>
      <c r="Y91" s="106">
        <v>2266.4179999999997</v>
      </c>
    </row>
    <row r="92" spans="1:29" s="115" customFormat="1" ht="14.4" x14ac:dyDescent="0.3">
      <c r="B92" s="113" t="s">
        <v>70</v>
      </c>
      <c r="C92" s="106">
        <v>127.288</v>
      </c>
      <c r="D92" s="106">
        <v>0</v>
      </c>
      <c r="E92" s="106">
        <v>414.05</v>
      </c>
      <c r="F92" s="118">
        <v>0</v>
      </c>
      <c r="G92" s="118">
        <v>0</v>
      </c>
      <c r="H92" s="118">
        <v>0</v>
      </c>
      <c r="I92" s="118">
        <v>0</v>
      </c>
      <c r="J92" s="118">
        <v>0</v>
      </c>
      <c r="K92" s="118">
        <v>0</v>
      </c>
      <c r="L92" s="118">
        <v>0</v>
      </c>
      <c r="M92" s="118">
        <v>0</v>
      </c>
      <c r="N92" s="118">
        <v>0</v>
      </c>
      <c r="O92" s="118">
        <v>0</v>
      </c>
      <c r="P92" s="118">
        <v>0</v>
      </c>
      <c r="Q92" s="106">
        <v>0</v>
      </c>
      <c r="R92" s="118">
        <v>0</v>
      </c>
      <c r="S92" s="118">
        <v>0</v>
      </c>
      <c r="T92" s="118">
        <v>0</v>
      </c>
      <c r="U92" s="118">
        <v>0</v>
      </c>
      <c r="V92" s="118">
        <v>0</v>
      </c>
      <c r="W92" s="118">
        <v>0</v>
      </c>
      <c r="X92" s="118">
        <v>0</v>
      </c>
      <c r="Y92" s="106">
        <v>541.33799999999997</v>
      </c>
    </row>
    <row r="93" spans="1:29" s="115" customFormat="1" ht="14.4" x14ac:dyDescent="0.3">
      <c r="B93" s="113" t="s">
        <v>73</v>
      </c>
      <c r="C93" s="106">
        <v>592.67899999999997</v>
      </c>
      <c r="D93" s="106">
        <v>251.221</v>
      </c>
      <c r="E93" s="106">
        <v>569.05700000000002</v>
      </c>
      <c r="F93" s="118">
        <v>0</v>
      </c>
      <c r="G93" s="118">
        <v>0</v>
      </c>
      <c r="H93" s="118">
        <v>0</v>
      </c>
      <c r="I93" s="118">
        <v>0</v>
      </c>
      <c r="J93" s="118">
        <v>0</v>
      </c>
      <c r="K93" s="118">
        <v>0</v>
      </c>
      <c r="L93" s="118">
        <v>0</v>
      </c>
      <c r="M93" s="118">
        <v>0</v>
      </c>
      <c r="N93" s="118">
        <v>0</v>
      </c>
      <c r="O93" s="118">
        <v>0</v>
      </c>
      <c r="P93" s="118">
        <v>0</v>
      </c>
      <c r="Q93" s="106">
        <v>13</v>
      </c>
      <c r="R93" s="118">
        <v>0</v>
      </c>
      <c r="S93" s="118">
        <v>0</v>
      </c>
      <c r="T93" s="118">
        <v>0</v>
      </c>
      <c r="U93" s="118">
        <v>0</v>
      </c>
      <c r="V93" s="118">
        <v>0</v>
      </c>
      <c r="W93" s="118">
        <v>0</v>
      </c>
      <c r="X93" s="118">
        <v>0</v>
      </c>
      <c r="Y93" s="106">
        <v>1425.9569999999999</v>
      </c>
    </row>
    <row r="94" spans="1:29" s="115" customFormat="1" ht="14.4" x14ac:dyDescent="0.3">
      <c r="B94" s="113" t="s">
        <v>63</v>
      </c>
      <c r="C94" s="106">
        <v>136.38</v>
      </c>
      <c r="D94" s="106">
        <v>237.82499999999999</v>
      </c>
      <c r="E94" s="106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18">
        <v>0</v>
      </c>
      <c r="O94" s="118">
        <v>0</v>
      </c>
      <c r="P94" s="118">
        <v>0</v>
      </c>
      <c r="Q94" s="106">
        <v>0</v>
      </c>
      <c r="R94" s="118">
        <v>0</v>
      </c>
      <c r="S94" s="118">
        <v>0</v>
      </c>
      <c r="T94" s="118">
        <v>0</v>
      </c>
      <c r="U94" s="118">
        <v>0</v>
      </c>
      <c r="V94" s="118">
        <v>0</v>
      </c>
      <c r="W94" s="118">
        <v>0</v>
      </c>
      <c r="X94" s="118">
        <v>0</v>
      </c>
      <c r="Y94" s="106">
        <v>374.20499999999998</v>
      </c>
    </row>
    <row r="95" spans="1:29" s="115" customFormat="1" ht="14.4" x14ac:dyDescent="0.3">
      <c r="B95" s="113" t="s">
        <v>64</v>
      </c>
      <c r="C95" s="106">
        <v>604.62599999999998</v>
      </c>
      <c r="D95" s="106">
        <v>0</v>
      </c>
      <c r="E95" s="106">
        <v>1057.33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18">
        <v>0</v>
      </c>
      <c r="Q95" s="106">
        <v>0</v>
      </c>
      <c r="R95" s="118">
        <v>0</v>
      </c>
      <c r="S95" s="118">
        <v>0</v>
      </c>
      <c r="T95" s="118">
        <v>0</v>
      </c>
      <c r="U95" s="118">
        <v>0</v>
      </c>
      <c r="V95" s="118">
        <v>0</v>
      </c>
      <c r="W95" s="118">
        <v>0</v>
      </c>
      <c r="X95" s="118">
        <v>0</v>
      </c>
      <c r="Y95" s="106">
        <v>1661.9559999999999</v>
      </c>
    </row>
    <row r="96" spans="1:29" s="115" customFormat="1" ht="14.4" x14ac:dyDescent="0.3">
      <c r="B96" s="113" t="s">
        <v>65</v>
      </c>
      <c r="C96" s="106">
        <v>0</v>
      </c>
      <c r="D96" s="106">
        <v>0</v>
      </c>
      <c r="E96" s="106">
        <v>462.976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18">
        <v>0</v>
      </c>
      <c r="Q96" s="106">
        <v>0</v>
      </c>
      <c r="R96" s="118">
        <v>0</v>
      </c>
      <c r="S96" s="118">
        <v>0</v>
      </c>
      <c r="T96" s="118">
        <v>0</v>
      </c>
      <c r="U96" s="118">
        <v>0</v>
      </c>
      <c r="V96" s="118">
        <v>0</v>
      </c>
      <c r="W96" s="118">
        <v>0</v>
      </c>
      <c r="X96" s="118">
        <v>0</v>
      </c>
      <c r="Y96" s="106">
        <v>462.976</v>
      </c>
    </row>
    <row r="97" spans="1:25" s="115" customFormat="1" ht="14.4" x14ac:dyDescent="0.3">
      <c r="B97" s="113" t="s">
        <v>66</v>
      </c>
      <c r="C97" s="106">
        <v>645.51700000000005</v>
      </c>
      <c r="D97" s="106">
        <v>0</v>
      </c>
      <c r="E97" s="106">
        <v>746.92499999999995</v>
      </c>
      <c r="F97" s="118">
        <v>0</v>
      </c>
      <c r="G97" s="118">
        <v>0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18">
        <v>0</v>
      </c>
      <c r="Q97" s="106">
        <v>0</v>
      </c>
      <c r="R97" s="118">
        <v>0</v>
      </c>
      <c r="S97" s="118">
        <v>0</v>
      </c>
      <c r="T97" s="118">
        <v>0</v>
      </c>
      <c r="U97" s="118">
        <v>0</v>
      </c>
      <c r="V97" s="118">
        <v>0</v>
      </c>
      <c r="W97" s="118">
        <v>0</v>
      </c>
      <c r="X97" s="118">
        <v>0</v>
      </c>
      <c r="Y97" s="106">
        <v>1392.442</v>
      </c>
    </row>
    <row r="98" spans="1:25" s="115" customFormat="1" ht="14.4" x14ac:dyDescent="0.3">
      <c r="C98" s="111"/>
      <c r="D98" s="111"/>
      <c r="E98" s="111"/>
      <c r="Q98" s="111"/>
      <c r="Y98" s="111"/>
    </row>
    <row r="99" spans="1:25" s="115" customFormat="1" ht="14.4" x14ac:dyDescent="0.3">
      <c r="A99" s="115" t="s">
        <v>284</v>
      </c>
      <c r="B99" s="113" t="s">
        <v>71</v>
      </c>
      <c r="C99" s="106">
        <v>840.88800000000003</v>
      </c>
      <c r="D99" s="106">
        <v>0</v>
      </c>
      <c r="E99" s="106">
        <v>0</v>
      </c>
      <c r="F99" s="106">
        <v>0</v>
      </c>
      <c r="G99" s="106">
        <v>0</v>
      </c>
      <c r="H99" s="106">
        <v>0</v>
      </c>
      <c r="I99" s="106">
        <v>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14.85</v>
      </c>
      <c r="R99" s="106">
        <v>0</v>
      </c>
      <c r="S99" s="106">
        <v>0</v>
      </c>
      <c r="T99" s="106">
        <v>0</v>
      </c>
      <c r="U99" s="106">
        <v>0</v>
      </c>
      <c r="V99" s="106">
        <v>0</v>
      </c>
      <c r="W99" s="106">
        <v>0</v>
      </c>
      <c r="X99" s="106">
        <v>0</v>
      </c>
      <c r="Y99" s="106">
        <v>855.73800000000006</v>
      </c>
    </row>
    <row r="100" spans="1:25" s="115" customFormat="1" ht="14.4" x14ac:dyDescent="0.3">
      <c r="B100" s="113" t="s">
        <v>72</v>
      </c>
      <c r="C100" s="106">
        <v>128.01900000000001</v>
      </c>
      <c r="D100" s="106">
        <v>0</v>
      </c>
      <c r="E100" s="106">
        <v>879.80799999999999</v>
      </c>
      <c r="F100" s="106">
        <v>0</v>
      </c>
      <c r="G100" s="106">
        <v>0</v>
      </c>
      <c r="H100" s="106">
        <v>0</v>
      </c>
      <c r="I100" s="106">
        <v>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  <c r="T100" s="106">
        <v>0</v>
      </c>
      <c r="U100" s="106">
        <v>0</v>
      </c>
      <c r="V100" s="106">
        <v>0</v>
      </c>
      <c r="W100" s="106">
        <v>0</v>
      </c>
      <c r="X100" s="106">
        <v>0</v>
      </c>
      <c r="Y100" s="106">
        <v>1007.827</v>
      </c>
    </row>
    <row r="101" spans="1:25" s="115" customFormat="1" ht="14.4" x14ac:dyDescent="0.3">
      <c r="B101" s="113" t="s">
        <v>67</v>
      </c>
      <c r="C101" s="106">
        <v>953.61799999999994</v>
      </c>
      <c r="D101" s="106">
        <v>0</v>
      </c>
      <c r="E101" s="106">
        <v>334.14600000000002</v>
      </c>
      <c r="F101" s="106">
        <v>0</v>
      </c>
      <c r="G101" s="106">
        <v>0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06">
        <v>0</v>
      </c>
      <c r="T101" s="106">
        <v>0</v>
      </c>
      <c r="U101" s="106">
        <v>0</v>
      </c>
      <c r="V101" s="106">
        <v>0</v>
      </c>
      <c r="W101" s="106">
        <v>0</v>
      </c>
      <c r="X101" s="106">
        <v>0</v>
      </c>
      <c r="Y101" s="106">
        <v>1287.7639999999999</v>
      </c>
    </row>
    <row r="102" spans="1:25" s="115" customFormat="1" ht="14.4" x14ac:dyDescent="0.3">
      <c r="B102" s="113" t="s">
        <v>68</v>
      </c>
      <c r="C102" s="106">
        <v>328.56527000000006</v>
      </c>
      <c r="D102" s="106">
        <v>310.25700000000001</v>
      </c>
      <c r="E102" s="106">
        <v>989.43600000000004</v>
      </c>
      <c r="F102" s="106">
        <v>0</v>
      </c>
      <c r="G102" s="106">
        <v>0</v>
      </c>
      <c r="H102" s="106">
        <v>0</v>
      </c>
      <c r="I102" s="106">
        <v>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  <c r="T102" s="106">
        <v>0</v>
      </c>
      <c r="U102" s="106">
        <v>0</v>
      </c>
      <c r="V102" s="106">
        <v>0</v>
      </c>
      <c r="W102" s="106">
        <v>0</v>
      </c>
      <c r="X102" s="106">
        <v>0</v>
      </c>
      <c r="Y102" s="106">
        <v>1628.2582700000003</v>
      </c>
    </row>
    <row r="103" spans="1:25" s="115" customFormat="1" ht="14.4" x14ac:dyDescent="0.3">
      <c r="A103" s="111"/>
      <c r="B103" s="113" t="s">
        <v>7</v>
      </c>
      <c r="C103" s="106">
        <v>674.40200000000004</v>
      </c>
      <c r="D103" s="106">
        <v>110.64700000000001</v>
      </c>
      <c r="E103" s="106">
        <v>554.27300000000002</v>
      </c>
      <c r="F103" s="106">
        <v>0</v>
      </c>
      <c r="G103" s="106">
        <v>0</v>
      </c>
      <c r="H103" s="106">
        <v>0</v>
      </c>
      <c r="I103" s="106">
        <v>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13.44</v>
      </c>
      <c r="R103" s="106">
        <v>0</v>
      </c>
      <c r="S103" s="106">
        <v>0</v>
      </c>
      <c r="T103" s="106">
        <v>0</v>
      </c>
      <c r="U103" s="106">
        <v>0</v>
      </c>
      <c r="V103" s="106">
        <v>0</v>
      </c>
      <c r="W103" s="106">
        <v>0</v>
      </c>
      <c r="X103" s="106">
        <v>0</v>
      </c>
      <c r="Y103" s="106">
        <v>1352.7620000000002</v>
      </c>
    </row>
    <row r="104" spans="1:25" s="115" customFormat="1" ht="14.4" x14ac:dyDescent="0.3">
      <c r="B104" s="113" t="s">
        <v>69</v>
      </c>
      <c r="C104" s="106">
        <v>115.806</v>
      </c>
      <c r="D104" s="106">
        <v>0</v>
      </c>
      <c r="E104" s="106">
        <v>430.66500000000002</v>
      </c>
      <c r="F104" s="106">
        <v>0</v>
      </c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6">
        <v>0</v>
      </c>
      <c r="U104" s="106">
        <v>0</v>
      </c>
      <c r="V104" s="106">
        <v>0</v>
      </c>
      <c r="W104" s="106">
        <v>0</v>
      </c>
      <c r="X104" s="106">
        <v>0</v>
      </c>
      <c r="Y104" s="106">
        <v>546.471</v>
      </c>
    </row>
    <row r="105" spans="1:25" s="115" customFormat="1" ht="14.4" x14ac:dyDescent="0.3">
      <c r="B105" s="113" t="s">
        <v>70</v>
      </c>
      <c r="C105" s="106">
        <v>0</v>
      </c>
      <c r="D105" s="106">
        <v>0</v>
      </c>
      <c r="E105" s="106">
        <v>0</v>
      </c>
      <c r="F105" s="106">
        <v>0</v>
      </c>
      <c r="G105" s="106">
        <v>0</v>
      </c>
      <c r="H105" s="106">
        <v>0</v>
      </c>
      <c r="I105" s="106">
        <v>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6">
        <v>0</v>
      </c>
      <c r="U105" s="106">
        <v>0</v>
      </c>
      <c r="V105" s="106">
        <v>0</v>
      </c>
      <c r="W105" s="106">
        <v>0</v>
      </c>
      <c r="X105" s="106">
        <v>0</v>
      </c>
      <c r="Y105" s="111"/>
    </row>
    <row r="106" spans="1:25" s="115" customFormat="1" ht="14.4" x14ac:dyDescent="0.3">
      <c r="B106" s="113" t="s">
        <v>73</v>
      </c>
      <c r="C106" s="106">
        <v>0</v>
      </c>
      <c r="D106" s="106">
        <v>0</v>
      </c>
      <c r="E106" s="106">
        <v>0</v>
      </c>
      <c r="F106" s="106">
        <v>0</v>
      </c>
      <c r="G106" s="106">
        <v>0</v>
      </c>
      <c r="H106" s="106">
        <v>0</v>
      </c>
      <c r="I106" s="106">
        <v>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06">
        <v>0</v>
      </c>
      <c r="R106" s="106">
        <v>0</v>
      </c>
      <c r="S106" s="106">
        <v>0</v>
      </c>
      <c r="T106" s="106">
        <v>0</v>
      </c>
      <c r="U106" s="106">
        <v>0</v>
      </c>
      <c r="V106" s="106">
        <v>0</v>
      </c>
      <c r="W106" s="106">
        <v>0</v>
      </c>
      <c r="X106" s="106">
        <v>0</v>
      </c>
      <c r="Y106" s="111"/>
    </row>
    <row r="107" spans="1:25" s="115" customFormat="1" ht="14.4" x14ac:dyDescent="0.3">
      <c r="B107" s="113" t="s">
        <v>63</v>
      </c>
      <c r="C107" s="106">
        <v>0</v>
      </c>
      <c r="D107" s="106">
        <v>0</v>
      </c>
      <c r="E107" s="106">
        <v>0</v>
      </c>
      <c r="F107" s="106">
        <v>0</v>
      </c>
      <c r="G107" s="106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6">
        <v>0</v>
      </c>
      <c r="U107" s="106">
        <v>0</v>
      </c>
      <c r="V107" s="106">
        <v>0</v>
      </c>
      <c r="W107" s="106">
        <v>0</v>
      </c>
      <c r="X107" s="106">
        <v>0</v>
      </c>
      <c r="Y107" s="111"/>
    </row>
    <row r="108" spans="1:25" s="115" customFormat="1" ht="14.4" x14ac:dyDescent="0.3">
      <c r="B108" s="113" t="s">
        <v>64</v>
      </c>
      <c r="C108" s="111">
        <v>1194.4309999999998</v>
      </c>
      <c r="D108" s="111">
        <v>45.935999999999993</v>
      </c>
      <c r="E108" s="111">
        <v>507.00900000000001</v>
      </c>
      <c r="F108" s="106">
        <v>0</v>
      </c>
      <c r="G108" s="106">
        <v>0</v>
      </c>
      <c r="H108" s="106">
        <v>0</v>
      </c>
      <c r="I108" s="106">
        <v>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11">
        <v>11.605</v>
      </c>
      <c r="R108" s="106">
        <v>0</v>
      </c>
      <c r="S108" s="106">
        <v>0</v>
      </c>
      <c r="T108" s="106">
        <v>0</v>
      </c>
      <c r="U108" s="106">
        <v>0</v>
      </c>
      <c r="V108" s="106">
        <v>0</v>
      </c>
      <c r="W108" s="106">
        <v>0</v>
      </c>
      <c r="X108" s="106">
        <v>0</v>
      </c>
      <c r="Y108" s="111">
        <v>1758.9809999999998</v>
      </c>
    </row>
    <row r="109" spans="1:25" s="115" customFormat="1" ht="14.4" x14ac:dyDescent="0.3">
      <c r="B109" s="113" t="s">
        <v>65</v>
      </c>
      <c r="C109" s="111">
        <v>1079.509</v>
      </c>
      <c r="D109" s="106">
        <v>0</v>
      </c>
      <c r="E109" s="111">
        <v>317.93100000000004</v>
      </c>
      <c r="F109" s="106">
        <v>0</v>
      </c>
      <c r="G109" s="106">
        <v>0</v>
      </c>
      <c r="H109" s="106">
        <v>0</v>
      </c>
      <c r="I109" s="106">
        <v>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6">
        <v>0</v>
      </c>
      <c r="U109" s="106">
        <v>0</v>
      </c>
      <c r="V109" s="106">
        <v>0</v>
      </c>
      <c r="W109" s="106">
        <v>0</v>
      </c>
      <c r="X109" s="106">
        <v>0</v>
      </c>
      <c r="Y109" s="111">
        <v>1397.44</v>
      </c>
    </row>
    <row r="110" spans="1:25" s="115" customFormat="1" ht="14.4" x14ac:dyDescent="0.3">
      <c r="B110" s="113" t="s">
        <v>66</v>
      </c>
      <c r="C110" s="111">
        <v>428.96300000000002</v>
      </c>
      <c r="D110" s="106">
        <v>0</v>
      </c>
      <c r="E110" s="111">
        <v>503.26000000000016</v>
      </c>
      <c r="F110" s="106">
        <v>0</v>
      </c>
      <c r="G110" s="106">
        <v>0</v>
      </c>
      <c r="H110" s="106">
        <v>0</v>
      </c>
      <c r="I110" s="106">
        <v>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  <c r="T110" s="106">
        <v>0</v>
      </c>
      <c r="U110" s="106">
        <v>0</v>
      </c>
      <c r="V110" s="106">
        <v>0</v>
      </c>
      <c r="W110" s="106">
        <v>0</v>
      </c>
      <c r="X110" s="106">
        <v>0</v>
      </c>
      <c r="Y110" s="111">
        <v>932.22300000000018</v>
      </c>
    </row>
    <row r="112" spans="1:25" x14ac:dyDescent="0.3">
      <c r="A112" s="120" t="s">
        <v>270</v>
      </c>
      <c r="B112" s="121" t="s">
        <v>269</v>
      </c>
      <c r="C112" s="121"/>
    </row>
    <row r="113" spans="1:3" x14ac:dyDescent="0.3">
      <c r="A113" s="122"/>
      <c r="B113" s="123" t="s">
        <v>271</v>
      </c>
      <c r="C113" s="123"/>
    </row>
    <row r="114" spans="1:3" ht="14.4" x14ac:dyDescent="0.3">
      <c r="A114" s="104"/>
      <c r="B114" s="124" t="s">
        <v>276</v>
      </c>
      <c r="C114" s="115"/>
    </row>
  </sheetData>
  <mergeCells count="7">
    <mergeCell ref="A5:B5"/>
    <mergeCell ref="A6:B6"/>
    <mergeCell ref="C1:Y1"/>
    <mergeCell ref="C2:Y2"/>
    <mergeCell ref="A1:B2"/>
    <mergeCell ref="Y3:Y4"/>
    <mergeCell ref="A3:B4"/>
  </mergeCells>
  <pageMargins left="0.7" right="0.7" top="0.75" bottom="0.75" header="0.3" footer="0.3"/>
  <pageSetup paperSize="11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I116"/>
  <sheetViews>
    <sheetView zoomScale="90" zoomScaleNormal="90" workbookViewId="0">
      <pane xSplit="2" ySplit="8" topLeftCell="C90" activePane="bottomRight" state="frozen"/>
      <selection pane="topRight" activeCell="C1" sqref="C1"/>
      <selection pane="bottomLeft" activeCell="A9" sqref="A9"/>
      <selection pane="bottomRight" activeCell="J110" sqref="J110"/>
    </sheetView>
  </sheetViews>
  <sheetFormatPr defaultColWidth="9.44140625" defaultRowHeight="13.8" x14ac:dyDescent="0.3"/>
  <cols>
    <col min="1" max="1" width="9.44140625" style="91" customWidth="1"/>
    <col min="2" max="2" width="11" style="91" customWidth="1"/>
    <col min="3" max="3" width="8.44140625" style="91" customWidth="1"/>
    <col min="4" max="4" width="9.21875" style="91" customWidth="1"/>
    <col min="5" max="5" width="9.77734375" style="91" customWidth="1"/>
    <col min="6" max="6" width="15.21875" style="91" customWidth="1"/>
    <col min="7" max="7" width="9" style="91" customWidth="1"/>
    <col min="8" max="8" width="9.21875" style="91" customWidth="1"/>
    <col min="9" max="9" width="8.44140625" style="91" customWidth="1"/>
    <col min="10" max="10" width="12.44140625" style="91" customWidth="1"/>
    <col min="11" max="11" width="11.77734375" style="91" customWidth="1"/>
    <col min="12" max="12" width="11.44140625" style="91" customWidth="1"/>
    <col min="13" max="13" width="7.5546875" style="91" customWidth="1"/>
    <col min="14" max="14" width="11.21875" style="91" customWidth="1"/>
    <col min="15" max="16" width="12.44140625" style="91" customWidth="1"/>
    <col min="17" max="17" width="8.44140625" style="91" customWidth="1"/>
    <col min="18" max="18" width="12.44140625" style="91" customWidth="1"/>
    <col min="19" max="19" width="9.5546875" style="91" customWidth="1"/>
    <col min="20" max="20" width="12.44140625" style="91" customWidth="1"/>
    <col min="21" max="21" width="11" style="91" customWidth="1"/>
    <col min="22" max="22" width="12.44140625" style="91" customWidth="1"/>
    <col min="23" max="23" width="9.44140625" style="91" customWidth="1"/>
    <col min="24" max="25" width="8.5546875" style="91" customWidth="1"/>
    <col min="26" max="16384" width="9.44140625" style="91"/>
  </cols>
  <sheetData>
    <row r="1" spans="1:35" ht="16.5" customHeight="1" x14ac:dyDescent="0.35">
      <c r="A1" s="293" t="s">
        <v>53</v>
      </c>
      <c r="B1" s="294"/>
      <c r="C1" s="289" t="s">
        <v>151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</row>
    <row r="2" spans="1:35" ht="16.5" customHeight="1" x14ac:dyDescent="0.35">
      <c r="A2" s="294"/>
      <c r="B2" s="294"/>
      <c r="C2" s="291" t="s">
        <v>158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35" s="92" customFormat="1" ht="15.75" customHeight="1" x14ac:dyDescent="0.3">
      <c r="A3" s="296" t="s">
        <v>278</v>
      </c>
      <c r="B3" s="297"/>
      <c r="C3" s="92" t="s">
        <v>8</v>
      </c>
      <c r="D3" s="92" t="s">
        <v>9</v>
      </c>
      <c r="E3" s="92" t="s">
        <v>10</v>
      </c>
      <c r="F3" s="92" t="s">
        <v>11</v>
      </c>
      <c r="G3" s="92" t="s">
        <v>12</v>
      </c>
      <c r="H3" s="92" t="s">
        <v>13</v>
      </c>
      <c r="I3" s="92" t="s">
        <v>14</v>
      </c>
      <c r="J3" s="92" t="s">
        <v>15</v>
      </c>
      <c r="K3" s="92" t="s">
        <v>16</v>
      </c>
      <c r="L3" s="92" t="s">
        <v>17</v>
      </c>
      <c r="M3" s="92" t="s">
        <v>18</v>
      </c>
      <c r="N3" s="92" t="s">
        <v>19</v>
      </c>
      <c r="O3" s="92" t="s">
        <v>20</v>
      </c>
      <c r="P3" s="92" t="s">
        <v>21</v>
      </c>
      <c r="Q3" s="92" t="s">
        <v>22</v>
      </c>
      <c r="R3" s="92" t="s">
        <v>23</v>
      </c>
      <c r="S3" s="92" t="s">
        <v>24</v>
      </c>
      <c r="T3" s="92" t="s">
        <v>25</v>
      </c>
      <c r="U3" s="93" t="s">
        <v>48</v>
      </c>
      <c r="V3" s="92" t="s">
        <v>26</v>
      </c>
      <c r="W3" s="92" t="s">
        <v>49</v>
      </c>
      <c r="X3" s="94" t="s">
        <v>50</v>
      </c>
      <c r="Y3" s="295" t="s">
        <v>2</v>
      </c>
    </row>
    <row r="4" spans="1:35" s="98" customFormat="1" ht="67.2" customHeight="1" x14ac:dyDescent="0.3">
      <c r="A4" s="297"/>
      <c r="B4" s="297"/>
      <c r="C4" s="95" t="s">
        <v>76</v>
      </c>
      <c r="D4" s="95" t="s">
        <v>77</v>
      </c>
      <c r="E4" s="95" t="s">
        <v>78</v>
      </c>
      <c r="F4" s="95" t="s">
        <v>115</v>
      </c>
      <c r="G4" s="95" t="s">
        <v>79</v>
      </c>
      <c r="H4" s="95" t="s">
        <v>80</v>
      </c>
      <c r="I4" s="95" t="s">
        <v>81</v>
      </c>
      <c r="J4" s="95" t="s">
        <v>82</v>
      </c>
      <c r="K4" s="95" t="s">
        <v>83</v>
      </c>
      <c r="L4" s="95" t="s">
        <v>84</v>
      </c>
      <c r="M4" s="95" t="s">
        <v>85</v>
      </c>
      <c r="N4" s="95" t="s">
        <v>86</v>
      </c>
      <c r="O4" s="95" t="s">
        <v>87</v>
      </c>
      <c r="P4" s="95" t="s">
        <v>88</v>
      </c>
      <c r="Q4" s="95" t="s">
        <v>89</v>
      </c>
      <c r="R4" s="95" t="s">
        <v>90</v>
      </c>
      <c r="S4" s="95" t="s">
        <v>91</v>
      </c>
      <c r="T4" s="95" t="s">
        <v>92</v>
      </c>
      <c r="U4" s="96" t="s">
        <v>93</v>
      </c>
      <c r="V4" s="95" t="s">
        <v>94</v>
      </c>
      <c r="W4" s="95" t="s">
        <v>95</v>
      </c>
      <c r="X4" s="97" t="s">
        <v>27</v>
      </c>
      <c r="Y4" s="290"/>
    </row>
    <row r="5" spans="1:35" s="99" customFormat="1" ht="21" customHeight="1" x14ac:dyDescent="0.3">
      <c r="A5" s="287" t="s">
        <v>277</v>
      </c>
      <c r="B5" s="287"/>
      <c r="C5" s="99" t="s">
        <v>28</v>
      </c>
      <c r="D5" s="99" t="s">
        <v>29</v>
      </c>
      <c r="E5" s="99" t="s">
        <v>30</v>
      </c>
      <c r="F5" s="99" t="s">
        <v>31</v>
      </c>
      <c r="G5" s="99" t="s">
        <v>32</v>
      </c>
      <c r="H5" s="99" t="s">
        <v>33</v>
      </c>
      <c r="I5" s="99" t="s">
        <v>34</v>
      </c>
      <c r="J5" s="99" t="s">
        <v>35</v>
      </c>
      <c r="K5" s="99" t="s">
        <v>36</v>
      </c>
      <c r="L5" s="99" t="s">
        <v>37</v>
      </c>
      <c r="M5" s="99" t="s">
        <v>38</v>
      </c>
      <c r="N5" s="99" t="s">
        <v>39</v>
      </c>
      <c r="O5" s="99" t="s">
        <v>40</v>
      </c>
      <c r="P5" s="99" t="s">
        <v>41</v>
      </c>
      <c r="Q5" s="99" t="s">
        <v>42</v>
      </c>
      <c r="R5" s="99" t="s">
        <v>43</v>
      </c>
      <c r="S5" s="99" t="s">
        <v>44</v>
      </c>
      <c r="T5" s="99" t="s">
        <v>45</v>
      </c>
      <c r="U5" s="99" t="s">
        <v>51</v>
      </c>
      <c r="V5" s="99" t="s">
        <v>46</v>
      </c>
      <c r="W5" s="99" t="s">
        <v>56</v>
      </c>
      <c r="X5" s="99" t="s">
        <v>142</v>
      </c>
    </row>
    <row r="6" spans="1:35" s="99" customFormat="1" ht="21" customHeight="1" x14ac:dyDescent="0.3">
      <c r="A6" s="288" t="s">
        <v>148</v>
      </c>
      <c r="B6" s="288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6"/>
      <c r="Y6" s="125"/>
    </row>
    <row r="7" spans="1:35" s="104" customFormat="1" ht="14.4" x14ac:dyDescent="0.3">
      <c r="A7" s="101">
        <v>2012</v>
      </c>
      <c r="B7" s="102"/>
      <c r="C7" s="103">
        <v>0</v>
      </c>
      <c r="D7" s="103">
        <v>0</v>
      </c>
      <c r="E7" s="103">
        <v>0</v>
      </c>
      <c r="F7" s="103">
        <v>177</v>
      </c>
      <c r="G7" s="103">
        <v>1182</v>
      </c>
      <c r="H7" s="103">
        <v>29</v>
      </c>
      <c r="I7" s="103">
        <v>2</v>
      </c>
      <c r="J7" s="103">
        <v>0</v>
      </c>
      <c r="K7" s="103">
        <v>0</v>
      </c>
      <c r="L7" s="103">
        <v>0</v>
      </c>
      <c r="M7" s="103">
        <v>1</v>
      </c>
      <c r="N7" s="103">
        <v>0</v>
      </c>
      <c r="O7" s="103">
        <v>0</v>
      </c>
      <c r="P7" s="103">
        <v>0</v>
      </c>
      <c r="Q7" s="103">
        <v>125</v>
      </c>
      <c r="R7" s="103">
        <v>185</v>
      </c>
      <c r="S7" s="103">
        <v>6</v>
      </c>
      <c r="T7" s="103">
        <v>229</v>
      </c>
      <c r="U7" s="103">
        <v>0</v>
      </c>
      <c r="V7" s="103">
        <v>15</v>
      </c>
      <c r="W7" s="103">
        <v>0</v>
      </c>
      <c r="X7" s="103">
        <v>55</v>
      </c>
      <c r="Y7" s="103">
        <v>2006</v>
      </c>
      <c r="Z7" s="105"/>
      <c r="AA7" s="105"/>
      <c r="AB7" s="105"/>
      <c r="AC7" s="105"/>
      <c r="AD7" s="105"/>
      <c r="AE7" s="105"/>
      <c r="AF7" s="105"/>
      <c r="AG7" s="105"/>
      <c r="AH7" s="105"/>
      <c r="AI7" s="105"/>
    </row>
    <row r="8" spans="1:35" s="104" customFormat="1" ht="14.4" x14ac:dyDescent="0.3">
      <c r="A8" s="101">
        <v>2013</v>
      </c>
      <c r="B8" s="102"/>
      <c r="C8" s="103">
        <v>0</v>
      </c>
      <c r="D8" s="103">
        <v>0</v>
      </c>
      <c r="E8" s="103">
        <v>250.53630000000001</v>
      </c>
      <c r="F8" s="103">
        <v>38.580000000000005</v>
      </c>
      <c r="G8" s="103">
        <v>1995.29602</v>
      </c>
      <c r="H8" s="103">
        <v>2.3E-2</v>
      </c>
      <c r="I8" s="103">
        <v>0</v>
      </c>
      <c r="J8" s="103">
        <v>0</v>
      </c>
      <c r="K8" s="103">
        <v>0</v>
      </c>
      <c r="L8" s="103">
        <v>12.628</v>
      </c>
      <c r="M8" s="103">
        <v>0</v>
      </c>
      <c r="N8" s="103">
        <v>0</v>
      </c>
      <c r="O8" s="103">
        <v>0</v>
      </c>
      <c r="P8" s="103">
        <v>0</v>
      </c>
      <c r="Q8" s="103">
        <v>65.047000000000011</v>
      </c>
      <c r="R8" s="103">
        <v>116.297</v>
      </c>
      <c r="S8" s="103">
        <v>168.26599999999999</v>
      </c>
      <c r="T8" s="103">
        <v>36.256</v>
      </c>
      <c r="U8" s="103">
        <v>0</v>
      </c>
      <c r="V8" s="103">
        <v>4</v>
      </c>
      <c r="W8" s="103">
        <v>0</v>
      </c>
      <c r="X8" s="103">
        <v>42.625</v>
      </c>
      <c r="Y8" s="103">
        <v>2729.5543200000002</v>
      </c>
      <c r="Z8" s="105"/>
      <c r="AA8" s="105"/>
      <c r="AB8" s="105"/>
      <c r="AC8" s="105"/>
      <c r="AD8" s="105"/>
      <c r="AE8" s="105"/>
      <c r="AF8" s="105"/>
      <c r="AG8" s="105"/>
      <c r="AH8" s="105"/>
      <c r="AI8" s="105"/>
    </row>
    <row r="9" spans="1:35" s="104" customFormat="1" ht="14.4" x14ac:dyDescent="0.3">
      <c r="A9" s="101">
        <v>2014</v>
      </c>
      <c r="B9" s="101"/>
      <c r="C9" s="103">
        <v>0</v>
      </c>
      <c r="D9" s="103">
        <v>255.63</v>
      </c>
      <c r="E9" s="103">
        <v>0</v>
      </c>
      <c r="F9" s="103">
        <v>39.58</v>
      </c>
      <c r="G9" s="103">
        <v>932.40229999999985</v>
      </c>
      <c r="H9" s="103">
        <v>12.034000000000001</v>
      </c>
      <c r="I9" s="103">
        <v>10.013999999999999</v>
      </c>
      <c r="J9" s="103">
        <v>0.03</v>
      </c>
      <c r="K9" s="103">
        <v>0.53</v>
      </c>
      <c r="L9" s="103">
        <v>180.99941000000001</v>
      </c>
      <c r="M9" s="103">
        <v>60.435999999999993</v>
      </c>
      <c r="N9" s="103">
        <v>1.4999999999999999E-2</v>
      </c>
      <c r="O9" s="103">
        <v>2.7059999999999995</v>
      </c>
      <c r="P9" s="103">
        <v>0</v>
      </c>
      <c r="Q9" s="103">
        <v>276.0068</v>
      </c>
      <c r="R9" s="103">
        <v>550.96150000000023</v>
      </c>
      <c r="S9" s="103">
        <v>512.3660000000001</v>
      </c>
      <c r="T9" s="103">
        <v>46.867000000000004</v>
      </c>
      <c r="U9" s="103">
        <v>2.1999999999999999E-2</v>
      </c>
      <c r="V9" s="103">
        <v>12.222000000000001</v>
      </c>
      <c r="W9" s="103">
        <v>0</v>
      </c>
      <c r="X9" s="103">
        <v>25.6</v>
      </c>
      <c r="Y9" s="103">
        <v>2918.4220100000007</v>
      </c>
      <c r="Z9" s="105"/>
      <c r="AA9" s="105"/>
      <c r="AB9" s="105"/>
      <c r="AC9" s="105"/>
      <c r="AD9" s="105"/>
      <c r="AE9" s="105"/>
      <c r="AF9" s="105"/>
      <c r="AG9" s="105"/>
      <c r="AH9" s="105"/>
      <c r="AI9" s="105"/>
    </row>
    <row r="10" spans="1:35" s="104" customFormat="1" ht="14.4" x14ac:dyDescent="0.3">
      <c r="A10" s="101">
        <v>2015</v>
      </c>
      <c r="B10" s="101"/>
      <c r="C10" s="103">
        <v>0</v>
      </c>
      <c r="D10" s="103">
        <v>113.012</v>
      </c>
      <c r="E10" s="103">
        <v>0</v>
      </c>
      <c r="F10" s="103">
        <v>89.281499999999994</v>
      </c>
      <c r="G10" s="103">
        <v>1286.0674000000001</v>
      </c>
      <c r="H10" s="103">
        <v>7.5757499999999993</v>
      </c>
      <c r="I10" s="103">
        <v>23.63325</v>
      </c>
      <c r="J10" s="103">
        <v>0.5</v>
      </c>
      <c r="K10" s="103">
        <v>9.7000000000000003E-2</v>
      </c>
      <c r="L10" s="103">
        <v>30.5322298</v>
      </c>
      <c r="M10" s="103">
        <v>51.802</v>
      </c>
      <c r="N10" s="103">
        <v>1.4999999999999999E-2</v>
      </c>
      <c r="O10" s="103">
        <v>10.050000000000001</v>
      </c>
      <c r="P10" s="103">
        <v>3.2450199999999998</v>
      </c>
      <c r="Q10" s="103">
        <v>301.92066</v>
      </c>
      <c r="R10" s="103">
        <v>1025.6602599999999</v>
      </c>
      <c r="S10" s="103">
        <v>853.04543999999999</v>
      </c>
      <c r="T10" s="103">
        <v>29.695</v>
      </c>
      <c r="U10" s="103">
        <v>0</v>
      </c>
      <c r="V10" s="103">
        <v>24.86</v>
      </c>
      <c r="W10" s="103">
        <v>0</v>
      </c>
      <c r="X10" s="103">
        <v>0</v>
      </c>
      <c r="Y10" s="103">
        <v>3850.9925097999994</v>
      </c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</row>
    <row r="11" spans="1:35" s="104" customFormat="1" ht="14.4" x14ac:dyDescent="0.3">
      <c r="A11" s="101">
        <v>2016</v>
      </c>
      <c r="B11" s="101"/>
      <c r="C11" s="103">
        <v>3.556</v>
      </c>
      <c r="D11" s="103">
        <v>27.962</v>
      </c>
      <c r="E11" s="103">
        <v>0</v>
      </c>
      <c r="F11" s="103">
        <v>109.27670000000001</v>
      </c>
      <c r="G11" s="103">
        <v>1744.9218500000002</v>
      </c>
      <c r="H11" s="103">
        <v>26.962500000000002</v>
      </c>
      <c r="I11" s="103">
        <v>59.527999999999999</v>
      </c>
      <c r="J11" s="103">
        <v>3.0903999999999998</v>
      </c>
      <c r="K11" s="103">
        <v>2.2969999999999997</v>
      </c>
      <c r="L11" s="103">
        <v>52.607899999999994</v>
      </c>
      <c r="M11" s="103">
        <v>3.86</v>
      </c>
      <c r="N11" s="103">
        <v>0.41699999999999998</v>
      </c>
      <c r="O11" s="103">
        <v>5.8999999999999997E-2</v>
      </c>
      <c r="P11" s="103">
        <v>0</v>
      </c>
      <c r="Q11" s="103">
        <v>470.84300000000007</v>
      </c>
      <c r="R11" s="103">
        <v>1640.7019999999993</v>
      </c>
      <c r="S11" s="103">
        <v>399.58699999999999</v>
      </c>
      <c r="T11" s="103">
        <v>232.16199999999998</v>
      </c>
      <c r="U11" s="103">
        <v>0</v>
      </c>
      <c r="V11" s="103">
        <v>24.035</v>
      </c>
      <c r="W11" s="103">
        <v>0</v>
      </c>
      <c r="X11" s="103">
        <v>0</v>
      </c>
      <c r="Y11" s="103">
        <v>4801.8673499999995</v>
      </c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</row>
    <row r="12" spans="1:35" s="104" customFormat="1" ht="14.4" x14ac:dyDescent="0.3">
      <c r="A12" s="101">
        <v>2017</v>
      </c>
      <c r="B12" s="101"/>
      <c r="C12" s="103">
        <v>0</v>
      </c>
      <c r="D12" s="103">
        <v>0</v>
      </c>
      <c r="E12" s="103">
        <v>0</v>
      </c>
      <c r="F12" s="103">
        <v>118.56699999999999</v>
      </c>
      <c r="G12" s="103">
        <v>1497.2434000000001</v>
      </c>
      <c r="H12" s="103">
        <v>42.764899999999997</v>
      </c>
      <c r="I12" s="103">
        <v>119.95499999999998</v>
      </c>
      <c r="J12" s="103">
        <v>0.08</v>
      </c>
      <c r="K12" s="103">
        <v>11.065999999999999</v>
      </c>
      <c r="L12" s="103">
        <v>40.304200000000009</v>
      </c>
      <c r="M12" s="103">
        <v>4.2610000000000001</v>
      </c>
      <c r="N12" s="103">
        <v>0.05</v>
      </c>
      <c r="O12" s="103">
        <v>0.88</v>
      </c>
      <c r="P12" s="103">
        <v>2.0009999999999999</v>
      </c>
      <c r="Q12" s="103">
        <v>95.59</v>
      </c>
      <c r="R12" s="103">
        <v>608.64925000000005</v>
      </c>
      <c r="S12" s="103">
        <v>1285.2419999999997</v>
      </c>
      <c r="T12" s="103">
        <v>85.955000000000013</v>
      </c>
      <c r="U12" s="103">
        <v>0</v>
      </c>
      <c r="V12" s="103">
        <v>36.515000000000001</v>
      </c>
      <c r="W12" s="103">
        <v>0</v>
      </c>
      <c r="X12" s="103">
        <v>0</v>
      </c>
      <c r="Y12" s="103">
        <v>3949.1237499999993</v>
      </c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</row>
    <row r="13" spans="1:35" s="128" customFormat="1" ht="14.4" x14ac:dyDescent="0.3">
      <c r="A13" s="101">
        <v>2018</v>
      </c>
      <c r="B13" s="101"/>
      <c r="C13" s="103">
        <v>0</v>
      </c>
      <c r="D13" s="103">
        <v>0</v>
      </c>
      <c r="E13" s="103">
        <v>0</v>
      </c>
      <c r="F13" s="103">
        <v>7.1319999999999988</v>
      </c>
      <c r="G13" s="103">
        <v>1661.7521900000002</v>
      </c>
      <c r="H13" s="103">
        <v>0.26500000000000001</v>
      </c>
      <c r="I13" s="103">
        <v>5.5</v>
      </c>
      <c r="J13" s="103">
        <v>0</v>
      </c>
      <c r="K13" s="103">
        <v>0</v>
      </c>
      <c r="L13" s="103">
        <v>4.4450500000000002</v>
      </c>
      <c r="M13" s="103">
        <v>12.205</v>
      </c>
      <c r="N13" s="103">
        <v>0</v>
      </c>
      <c r="O13" s="103">
        <v>0.24199999999999999</v>
      </c>
      <c r="P13" s="103">
        <v>0</v>
      </c>
      <c r="Q13" s="103">
        <v>9.450549999999998</v>
      </c>
      <c r="R13" s="103">
        <v>200.54599999999996</v>
      </c>
      <c r="S13" s="103">
        <v>67.138999999999996</v>
      </c>
      <c r="T13" s="103">
        <v>66.028000000000006</v>
      </c>
      <c r="U13" s="103">
        <v>0</v>
      </c>
      <c r="V13" s="103">
        <v>1.5708</v>
      </c>
      <c r="W13" s="103">
        <v>0</v>
      </c>
      <c r="X13" s="103">
        <v>5.0149999999999997</v>
      </c>
      <c r="Y13" s="103">
        <v>2041.2905900000001</v>
      </c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</row>
    <row r="14" spans="1:35" s="128" customFormat="1" ht="14.4" x14ac:dyDescent="0.3">
      <c r="A14" s="101">
        <v>2019</v>
      </c>
      <c r="B14" s="101"/>
      <c r="C14" s="103">
        <f>SUM(C60:C71)</f>
        <v>0</v>
      </c>
      <c r="D14" s="103">
        <f t="shared" ref="D14:Y14" si="0">SUM(D60:D71)</f>
        <v>240.14600000000002</v>
      </c>
      <c r="E14" s="103">
        <f t="shared" si="0"/>
        <v>0</v>
      </c>
      <c r="F14" s="103">
        <f t="shared" si="0"/>
        <v>82.167000000000002</v>
      </c>
      <c r="G14" s="103">
        <f t="shared" si="0"/>
        <v>1782.3153</v>
      </c>
      <c r="H14" s="103">
        <f t="shared" si="0"/>
        <v>106.98199999999999</v>
      </c>
      <c r="I14" s="103">
        <f t="shared" si="0"/>
        <v>26.162000000000006</v>
      </c>
      <c r="J14" s="103">
        <f t="shared" si="0"/>
        <v>4.5999999999999999E-2</v>
      </c>
      <c r="K14" s="103">
        <f t="shared" si="0"/>
        <v>10.632</v>
      </c>
      <c r="L14" s="103">
        <f t="shared" si="0"/>
        <v>11</v>
      </c>
      <c r="M14" s="103">
        <f t="shared" si="0"/>
        <v>3.3069999999999999</v>
      </c>
      <c r="N14" s="103">
        <f t="shared" si="0"/>
        <v>0.53799999999999992</v>
      </c>
      <c r="O14" s="103">
        <f t="shared" si="0"/>
        <v>1.915</v>
      </c>
      <c r="P14" s="103">
        <f t="shared" si="0"/>
        <v>0</v>
      </c>
      <c r="Q14" s="103">
        <f t="shared" si="0"/>
        <v>532.63799999999981</v>
      </c>
      <c r="R14" s="103">
        <f t="shared" si="0"/>
        <v>759.26299999999981</v>
      </c>
      <c r="S14" s="103">
        <f t="shared" si="0"/>
        <v>720.58600000000001</v>
      </c>
      <c r="T14" s="103">
        <f t="shared" si="0"/>
        <v>357.50800000000004</v>
      </c>
      <c r="U14" s="103">
        <f t="shared" si="0"/>
        <v>0</v>
      </c>
      <c r="V14" s="103">
        <f t="shared" si="0"/>
        <v>1.6360000000000001</v>
      </c>
      <c r="W14" s="103">
        <f t="shared" si="0"/>
        <v>0</v>
      </c>
      <c r="X14" s="103">
        <f t="shared" si="0"/>
        <v>44.839999999999996</v>
      </c>
      <c r="Y14" s="103">
        <f t="shared" si="0"/>
        <v>4681.6812999999993</v>
      </c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</row>
    <row r="15" spans="1:35" s="128" customFormat="1" ht="14.4" x14ac:dyDescent="0.3">
      <c r="A15" s="101">
        <v>2020</v>
      </c>
      <c r="B15" s="101"/>
      <c r="C15" s="111">
        <v>0</v>
      </c>
      <c r="D15" s="111">
        <v>2.7</v>
      </c>
      <c r="E15" s="111">
        <v>0</v>
      </c>
      <c r="F15" s="111">
        <v>30.835000000000001</v>
      </c>
      <c r="G15" s="111">
        <v>458.90185000000008</v>
      </c>
      <c r="H15" s="111">
        <v>6.3280000000000012</v>
      </c>
      <c r="I15" s="111">
        <v>23.288</v>
      </c>
      <c r="J15" s="111">
        <v>0.14799999999999999</v>
      </c>
      <c r="K15" s="111">
        <v>0</v>
      </c>
      <c r="L15" s="111">
        <v>303.53664999999995</v>
      </c>
      <c r="M15" s="111">
        <v>14.879</v>
      </c>
      <c r="N15" s="111">
        <v>0.48599999999999993</v>
      </c>
      <c r="O15" s="111">
        <v>5.5E-2</v>
      </c>
      <c r="P15" s="111">
        <v>0.05</v>
      </c>
      <c r="Q15" s="111">
        <v>22.23</v>
      </c>
      <c r="R15" s="111">
        <v>974.92700000000036</v>
      </c>
      <c r="S15" s="111">
        <v>217.13499999999999</v>
      </c>
      <c r="T15" s="111">
        <v>7.0889999999999995</v>
      </c>
      <c r="U15" s="111">
        <v>0</v>
      </c>
      <c r="V15" s="111">
        <v>16.053999999999998</v>
      </c>
      <c r="W15" s="111">
        <v>0</v>
      </c>
      <c r="X15" s="111">
        <v>34.012</v>
      </c>
      <c r="Y15" s="111">
        <v>2112.6545000000001</v>
      </c>
      <c r="Z15" s="127"/>
      <c r="AA15" s="127"/>
      <c r="AG15" s="127"/>
      <c r="AH15" s="127"/>
      <c r="AI15" s="127"/>
    </row>
    <row r="16" spans="1:35" s="128" customFormat="1" ht="14.4" x14ac:dyDescent="0.3">
      <c r="A16" s="101">
        <v>2021</v>
      </c>
      <c r="B16" s="101"/>
      <c r="C16" s="115">
        <v>0</v>
      </c>
      <c r="D16" s="115">
        <v>0</v>
      </c>
      <c r="E16" s="115">
        <v>0</v>
      </c>
      <c r="F16" s="115">
        <v>0</v>
      </c>
      <c r="G16" s="111">
        <v>335.88850000000002</v>
      </c>
      <c r="H16" s="111">
        <v>197.22799999999998</v>
      </c>
      <c r="I16" s="111">
        <v>1.9590000000000003</v>
      </c>
      <c r="J16" s="115">
        <v>0</v>
      </c>
      <c r="K16" s="111">
        <v>0.03</v>
      </c>
      <c r="L16" s="111">
        <v>0.20100000000000001</v>
      </c>
      <c r="M16" s="111">
        <v>1.615</v>
      </c>
      <c r="N16" s="111">
        <v>0.105</v>
      </c>
      <c r="O16" s="111">
        <v>7.5419999999999998</v>
      </c>
      <c r="P16" s="115">
        <v>0</v>
      </c>
      <c r="Q16" s="111">
        <v>50.587000000000003</v>
      </c>
      <c r="R16" s="111">
        <v>15.645999999999997</v>
      </c>
      <c r="S16" s="111">
        <v>1.3759999999999999</v>
      </c>
      <c r="T16" s="111">
        <v>9.536999999999999</v>
      </c>
      <c r="U16" s="115">
        <v>0</v>
      </c>
      <c r="V16" s="111">
        <v>3.1310000000000002</v>
      </c>
      <c r="W16" s="115"/>
      <c r="X16" s="111">
        <v>10.757</v>
      </c>
      <c r="Y16" s="111">
        <v>635.60250000000008</v>
      </c>
      <c r="Z16" s="127"/>
      <c r="AA16" s="127"/>
      <c r="AG16" s="127"/>
      <c r="AH16" s="127"/>
      <c r="AI16" s="127"/>
    </row>
    <row r="17" spans="1:35" s="128" customFormat="1" ht="14.4" x14ac:dyDescent="0.3">
      <c r="A17" s="115" t="s">
        <v>284</v>
      </c>
      <c r="B17" s="107"/>
      <c r="C17" s="111">
        <f t="shared" ref="C17:Y17" si="1">SUM(C100:C111)</f>
        <v>0</v>
      </c>
      <c r="D17" s="111">
        <f t="shared" si="1"/>
        <v>0</v>
      </c>
      <c r="E17" s="111">
        <f t="shared" si="1"/>
        <v>0</v>
      </c>
      <c r="F17" s="111">
        <f t="shared" si="1"/>
        <v>0</v>
      </c>
      <c r="G17" s="111">
        <f t="shared" si="1"/>
        <v>1475.8751999999997</v>
      </c>
      <c r="H17" s="111">
        <f t="shared" si="1"/>
        <v>6.2539999999999996</v>
      </c>
      <c r="I17" s="111">
        <f t="shared" si="1"/>
        <v>3.5009999999999999</v>
      </c>
      <c r="J17" s="111">
        <f t="shared" si="1"/>
        <v>0</v>
      </c>
      <c r="K17" s="111">
        <f t="shared" si="1"/>
        <v>0</v>
      </c>
      <c r="L17" s="111">
        <f t="shared" si="1"/>
        <v>0</v>
      </c>
      <c r="M17" s="111">
        <f t="shared" si="1"/>
        <v>0</v>
      </c>
      <c r="N17" s="111">
        <f t="shared" si="1"/>
        <v>0</v>
      </c>
      <c r="O17" s="111">
        <f t="shared" si="1"/>
        <v>0</v>
      </c>
      <c r="P17" s="111">
        <f t="shared" si="1"/>
        <v>0</v>
      </c>
      <c r="Q17" s="111">
        <f t="shared" si="1"/>
        <v>10.775</v>
      </c>
      <c r="R17" s="111">
        <f t="shared" si="1"/>
        <v>50.271000000000001</v>
      </c>
      <c r="S17" s="111">
        <f t="shared" si="1"/>
        <v>0</v>
      </c>
      <c r="T17" s="111">
        <f t="shared" si="1"/>
        <v>1.1399999999999999</v>
      </c>
      <c r="U17" s="111">
        <f t="shared" si="1"/>
        <v>0</v>
      </c>
      <c r="V17" s="111">
        <f t="shared" si="1"/>
        <v>0</v>
      </c>
      <c r="W17" s="111">
        <f t="shared" si="1"/>
        <v>0</v>
      </c>
      <c r="X17" s="111">
        <f t="shared" si="1"/>
        <v>2.0190000000000001</v>
      </c>
      <c r="Y17" s="111">
        <f t="shared" si="1"/>
        <v>1549.8171999999997</v>
      </c>
      <c r="Z17" s="127"/>
      <c r="AA17" s="127"/>
      <c r="AG17" s="127"/>
      <c r="AH17" s="127"/>
      <c r="AI17" s="127"/>
    </row>
    <row r="18" spans="1:35" s="128" customFormat="1" ht="14.4" x14ac:dyDescent="0.3">
      <c r="A18" s="107"/>
      <c r="B18" s="107"/>
      <c r="C18" s="115"/>
      <c r="D18" s="115"/>
      <c r="E18" s="115"/>
      <c r="F18" s="115"/>
      <c r="G18" s="111"/>
      <c r="H18" s="111"/>
      <c r="I18" s="111"/>
      <c r="J18" s="115"/>
      <c r="K18" s="111"/>
      <c r="L18" s="111"/>
      <c r="M18" s="111"/>
      <c r="N18" s="111"/>
      <c r="O18" s="111"/>
      <c r="P18" s="115"/>
      <c r="Q18" s="111"/>
      <c r="R18" s="111"/>
      <c r="S18" s="111"/>
      <c r="T18" s="111"/>
      <c r="U18" s="115"/>
      <c r="V18" s="111"/>
      <c r="W18" s="115"/>
      <c r="X18" s="111"/>
      <c r="Y18" s="111"/>
      <c r="Z18" s="127"/>
      <c r="AA18" s="127"/>
      <c r="AG18" s="127"/>
      <c r="AH18" s="127"/>
      <c r="AI18" s="127"/>
    </row>
    <row r="19" spans="1:35" s="115" customFormat="1" ht="18" x14ac:dyDescent="0.3">
      <c r="A19" s="108" t="s">
        <v>62</v>
      </c>
      <c r="B19" s="105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T19" s="119"/>
      <c r="U19" s="119"/>
      <c r="V19" s="119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</row>
    <row r="20" spans="1:35" ht="14.4" x14ac:dyDescent="0.3">
      <c r="B20" s="115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5"/>
    </row>
    <row r="21" spans="1:35" s="115" customFormat="1" ht="14.4" x14ac:dyDescent="0.3">
      <c r="A21" s="113">
        <v>2016</v>
      </c>
      <c r="B21" s="119" t="s">
        <v>71</v>
      </c>
      <c r="C21" s="111">
        <v>0</v>
      </c>
      <c r="D21" s="111">
        <v>0</v>
      </c>
      <c r="E21" s="111">
        <v>0</v>
      </c>
      <c r="F21" s="111">
        <v>0</v>
      </c>
      <c r="G21" s="111">
        <v>3.5842000000000001</v>
      </c>
      <c r="H21" s="111">
        <v>4.2234999999999996</v>
      </c>
      <c r="I21" s="111">
        <v>0</v>
      </c>
      <c r="J21" s="111">
        <v>0</v>
      </c>
      <c r="K21" s="111">
        <v>0</v>
      </c>
      <c r="L21" s="111">
        <v>0.33650000000000002</v>
      </c>
      <c r="M21" s="111">
        <v>0</v>
      </c>
      <c r="N21" s="111">
        <v>0</v>
      </c>
      <c r="O21" s="111">
        <v>0</v>
      </c>
      <c r="P21" s="111">
        <v>0</v>
      </c>
      <c r="Q21" s="111">
        <v>0.01</v>
      </c>
      <c r="R21" s="111">
        <v>0</v>
      </c>
      <c r="S21" s="111">
        <v>0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8.1541999999999994</v>
      </c>
      <c r="AD21" s="111"/>
      <c r="AE21" s="111"/>
    </row>
    <row r="22" spans="1:35" s="115" customFormat="1" ht="14.4" x14ac:dyDescent="0.3">
      <c r="B22" s="119" t="s">
        <v>72</v>
      </c>
      <c r="C22" s="111">
        <v>0</v>
      </c>
      <c r="D22" s="111">
        <v>24</v>
      </c>
      <c r="E22" s="111">
        <v>0</v>
      </c>
      <c r="F22" s="111">
        <v>0.44569999999999999</v>
      </c>
      <c r="G22" s="111">
        <v>46.185699999999997</v>
      </c>
      <c r="H22" s="111">
        <v>0</v>
      </c>
      <c r="I22" s="111">
        <v>3</v>
      </c>
      <c r="J22" s="111">
        <v>1.1044</v>
      </c>
      <c r="K22" s="111">
        <v>0</v>
      </c>
      <c r="L22" s="111">
        <v>1.24255</v>
      </c>
      <c r="M22" s="111">
        <v>0</v>
      </c>
      <c r="N22" s="111">
        <v>0</v>
      </c>
      <c r="O22" s="111">
        <v>0</v>
      </c>
      <c r="P22" s="111">
        <v>0</v>
      </c>
      <c r="Q22" s="111">
        <v>3.1E-2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v>76.009349999999998</v>
      </c>
      <c r="AD22" s="111"/>
      <c r="AE22" s="111"/>
    </row>
    <row r="23" spans="1:35" s="115" customFormat="1" ht="14.4" x14ac:dyDescent="0.3">
      <c r="B23" s="119" t="s">
        <v>67</v>
      </c>
      <c r="C23" s="111">
        <v>0</v>
      </c>
      <c r="D23" s="111">
        <v>0</v>
      </c>
      <c r="E23" s="111">
        <v>0</v>
      </c>
      <c r="F23" s="111">
        <v>0</v>
      </c>
      <c r="G23" s="111">
        <v>17.997599999999998</v>
      </c>
      <c r="H23" s="111">
        <v>0</v>
      </c>
      <c r="I23" s="111">
        <v>5</v>
      </c>
      <c r="J23" s="111">
        <v>0</v>
      </c>
      <c r="K23" s="111">
        <v>0</v>
      </c>
      <c r="L23" s="111">
        <v>5.3730000000000002</v>
      </c>
      <c r="M23" s="111">
        <v>0</v>
      </c>
      <c r="N23" s="111">
        <v>0</v>
      </c>
      <c r="O23" s="111">
        <v>0</v>
      </c>
      <c r="P23" s="111">
        <v>0</v>
      </c>
      <c r="Q23" s="111">
        <v>0.01</v>
      </c>
      <c r="R23" s="111">
        <v>0</v>
      </c>
      <c r="S23" s="111">
        <v>0</v>
      </c>
      <c r="T23" s="111">
        <v>3.5</v>
      </c>
      <c r="U23" s="111">
        <v>0</v>
      </c>
      <c r="V23" s="111">
        <v>0</v>
      </c>
      <c r="W23" s="111">
        <v>0</v>
      </c>
      <c r="X23" s="111">
        <v>0</v>
      </c>
      <c r="Y23" s="111">
        <v>31.880600000000001</v>
      </c>
      <c r="AB23" s="111"/>
      <c r="AD23" s="111"/>
      <c r="AE23" s="111"/>
    </row>
    <row r="24" spans="1:35" s="115" customFormat="1" ht="14.4" x14ac:dyDescent="0.3">
      <c r="B24" s="119" t="s">
        <v>68</v>
      </c>
      <c r="C24" s="111">
        <v>0</v>
      </c>
      <c r="D24" s="111">
        <v>0</v>
      </c>
      <c r="E24" s="111">
        <v>0</v>
      </c>
      <c r="F24" s="111">
        <v>0</v>
      </c>
      <c r="G24" s="111">
        <v>1.341</v>
      </c>
      <c r="H24" s="111">
        <v>0</v>
      </c>
      <c r="I24" s="111">
        <v>0</v>
      </c>
      <c r="J24" s="111">
        <v>0</v>
      </c>
      <c r="K24" s="111">
        <v>0</v>
      </c>
      <c r="L24" s="111">
        <v>1E-3</v>
      </c>
      <c r="M24" s="111">
        <v>0</v>
      </c>
      <c r="N24" s="111">
        <v>0</v>
      </c>
      <c r="O24" s="111">
        <v>0</v>
      </c>
      <c r="P24" s="111">
        <v>0</v>
      </c>
      <c r="Q24" s="111">
        <v>9.0000000000000011E-2</v>
      </c>
      <c r="R24" s="111">
        <v>9.4439999999999991</v>
      </c>
      <c r="S24" s="111">
        <v>5.5E-2</v>
      </c>
      <c r="T24" s="111">
        <v>0</v>
      </c>
      <c r="U24" s="111">
        <v>0</v>
      </c>
      <c r="V24" s="111">
        <v>0</v>
      </c>
      <c r="W24" s="111">
        <v>0</v>
      </c>
      <c r="X24" s="111">
        <v>0</v>
      </c>
      <c r="Y24" s="111">
        <v>10.930999999999999</v>
      </c>
      <c r="AB24" s="111"/>
      <c r="AD24" s="111"/>
      <c r="AE24" s="111"/>
    </row>
    <row r="25" spans="1:35" s="115" customFormat="1" ht="14.4" x14ac:dyDescent="0.3">
      <c r="B25" s="119" t="s">
        <v>7</v>
      </c>
      <c r="C25" s="111">
        <v>0</v>
      </c>
      <c r="D25" s="111">
        <v>0</v>
      </c>
      <c r="E25" s="111">
        <v>0</v>
      </c>
      <c r="F25" s="111">
        <v>0</v>
      </c>
      <c r="G25" s="111">
        <v>0</v>
      </c>
      <c r="H25" s="111">
        <v>0.14699999999999999</v>
      </c>
      <c r="I25" s="111">
        <v>1.089</v>
      </c>
      <c r="J25" s="111">
        <v>0</v>
      </c>
      <c r="K25" s="111">
        <v>0</v>
      </c>
      <c r="L25" s="111">
        <v>0</v>
      </c>
      <c r="M25" s="111">
        <v>0.627</v>
      </c>
      <c r="N25" s="111">
        <v>0</v>
      </c>
      <c r="O25" s="111">
        <v>0</v>
      </c>
      <c r="P25" s="111">
        <v>0</v>
      </c>
      <c r="Q25" s="111">
        <v>13.861000000000001</v>
      </c>
      <c r="R25" s="111">
        <v>3.4620000000000002</v>
      </c>
      <c r="S25" s="111">
        <v>0</v>
      </c>
      <c r="T25" s="111">
        <v>1.4830000000000001</v>
      </c>
      <c r="U25" s="111">
        <v>0</v>
      </c>
      <c r="V25" s="111">
        <v>0</v>
      </c>
      <c r="W25" s="111">
        <v>0</v>
      </c>
      <c r="X25" s="111">
        <v>0</v>
      </c>
      <c r="Y25" s="111">
        <v>20.669</v>
      </c>
      <c r="AB25" s="111"/>
      <c r="AD25" s="111"/>
      <c r="AE25" s="111"/>
    </row>
    <row r="26" spans="1:35" s="115" customFormat="1" ht="14.4" x14ac:dyDescent="0.3">
      <c r="B26" s="119" t="s">
        <v>69</v>
      </c>
      <c r="C26" s="111">
        <v>0</v>
      </c>
      <c r="D26" s="111">
        <v>0</v>
      </c>
      <c r="E26" s="111">
        <v>0</v>
      </c>
      <c r="F26" s="111">
        <v>32</v>
      </c>
      <c r="G26" s="111">
        <v>20.925599999999999</v>
      </c>
      <c r="H26" s="111">
        <v>0.157</v>
      </c>
      <c r="I26" s="111">
        <v>30.574999999999999</v>
      </c>
      <c r="J26" s="111">
        <v>0</v>
      </c>
      <c r="K26" s="111">
        <v>0</v>
      </c>
      <c r="L26" s="111">
        <v>26.958199999999998</v>
      </c>
      <c r="M26" s="111">
        <v>0</v>
      </c>
      <c r="N26" s="111">
        <v>0</v>
      </c>
      <c r="O26" s="111">
        <v>0</v>
      </c>
      <c r="P26" s="111">
        <v>0</v>
      </c>
      <c r="Q26" s="111">
        <v>212.36400000000003</v>
      </c>
      <c r="R26" s="111">
        <v>53.653000000000006</v>
      </c>
      <c r="S26" s="111">
        <v>5</v>
      </c>
      <c r="T26" s="111">
        <v>0</v>
      </c>
      <c r="U26" s="111">
        <v>0</v>
      </c>
      <c r="V26" s="111">
        <v>0.3</v>
      </c>
      <c r="W26" s="111">
        <v>0</v>
      </c>
      <c r="X26" s="111">
        <v>0</v>
      </c>
      <c r="Y26" s="111">
        <v>381.9328000000001</v>
      </c>
      <c r="AD26" s="111"/>
      <c r="AE26" s="111"/>
    </row>
    <row r="27" spans="1:35" s="115" customFormat="1" ht="14.4" x14ac:dyDescent="0.3">
      <c r="B27" s="119" t="s">
        <v>70</v>
      </c>
      <c r="C27" s="111">
        <v>0</v>
      </c>
      <c r="D27" s="111">
        <v>0</v>
      </c>
      <c r="E27" s="111">
        <v>0</v>
      </c>
      <c r="F27" s="111">
        <v>0</v>
      </c>
      <c r="G27" s="111">
        <v>63.720399999999991</v>
      </c>
      <c r="H27" s="111">
        <v>0.01</v>
      </c>
      <c r="I27" s="111">
        <v>0</v>
      </c>
      <c r="J27" s="111">
        <v>1.986</v>
      </c>
      <c r="K27" s="111">
        <v>0</v>
      </c>
      <c r="L27" s="111">
        <v>2.4124999999999996</v>
      </c>
      <c r="M27" s="111">
        <v>0</v>
      </c>
      <c r="N27" s="111">
        <v>0.41699999999999998</v>
      </c>
      <c r="O27" s="111">
        <v>0</v>
      </c>
      <c r="P27" s="111">
        <v>0</v>
      </c>
      <c r="Q27" s="111">
        <v>21.77</v>
      </c>
      <c r="R27" s="111">
        <v>43.590000000000011</v>
      </c>
      <c r="S27" s="111">
        <v>1</v>
      </c>
      <c r="T27" s="111">
        <v>0</v>
      </c>
      <c r="U27" s="111">
        <v>0</v>
      </c>
      <c r="V27" s="111">
        <v>3</v>
      </c>
      <c r="W27" s="111">
        <v>0</v>
      </c>
      <c r="X27" s="111">
        <v>0</v>
      </c>
      <c r="Y27" s="111">
        <v>137.9059</v>
      </c>
      <c r="AD27" s="111"/>
      <c r="AE27" s="111"/>
    </row>
    <row r="28" spans="1:35" s="115" customFormat="1" ht="14.4" x14ac:dyDescent="0.3">
      <c r="B28" s="119" t="s">
        <v>73</v>
      </c>
      <c r="C28" s="111">
        <v>3.556</v>
      </c>
      <c r="D28" s="111">
        <v>2</v>
      </c>
      <c r="E28" s="111">
        <v>0</v>
      </c>
      <c r="F28" s="111">
        <v>53.219000000000001</v>
      </c>
      <c r="G28" s="111">
        <v>17.22195</v>
      </c>
      <c r="H28" s="111">
        <v>1.6E-2</v>
      </c>
      <c r="I28" s="111">
        <v>1.6E-2</v>
      </c>
      <c r="J28" s="111">
        <v>0</v>
      </c>
      <c r="K28" s="111">
        <v>1.3839999999999999</v>
      </c>
      <c r="L28" s="111">
        <v>1.4416</v>
      </c>
      <c r="M28" s="111">
        <v>3.1E-2</v>
      </c>
      <c r="N28" s="111">
        <v>0</v>
      </c>
      <c r="O28" s="111">
        <v>0</v>
      </c>
      <c r="P28" s="111">
        <v>0</v>
      </c>
      <c r="Q28" s="111">
        <v>7.72</v>
      </c>
      <c r="R28" s="111">
        <v>18.881999999999998</v>
      </c>
      <c r="S28" s="111">
        <v>20.196999999999999</v>
      </c>
      <c r="T28" s="111">
        <v>0</v>
      </c>
      <c r="U28" s="111">
        <v>0</v>
      </c>
      <c r="V28" s="111">
        <v>0</v>
      </c>
      <c r="W28" s="111">
        <v>0</v>
      </c>
      <c r="X28" s="111">
        <v>0</v>
      </c>
      <c r="Y28" s="111">
        <v>125.68455</v>
      </c>
      <c r="AB28" s="111"/>
      <c r="AD28" s="111"/>
      <c r="AE28" s="111"/>
    </row>
    <row r="29" spans="1:35" s="115" customFormat="1" ht="14.4" x14ac:dyDescent="0.3">
      <c r="B29" s="119" t="s">
        <v>63</v>
      </c>
      <c r="C29" s="111">
        <v>0</v>
      </c>
      <c r="D29" s="111">
        <v>0</v>
      </c>
      <c r="E29" s="111">
        <v>0</v>
      </c>
      <c r="F29" s="111">
        <v>0</v>
      </c>
      <c r="G29" s="111">
        <v>2.4271999999999996</v>
      </c>
      <c r="H29" s="111">
        <v>0</v>
      </c>
      <c r="I29" s="111">
        <v>0</v>
      </c>
      <c r="J29" s="111">
        <v>0</v>
      </c>
      <c r="K29" s="111">
        <v>0</v>
      </c>
      <c r="L29" s="111">
        <v>1E-3</v>
      </c>
      <c r="M29" s="111">
        <v>0</v>
      </c>
      <c r="N29" s="111">
        <v>0</v>
      </c>
      <c r="O29" s="111">
        <v>0</v>
      </c>
      <c r="P29" s="111">
        <v>0</v>
      </c>
      <c r="Q29" s="111">
        <v>181.834</v>
      </c>
      <c r="R29" s="111">
        <v>21.56</v>
      </c>
      <c r="S29" s="111">
        <v>0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111">
        <v>205.82220000000001</v>
      </c>
      <c r="AD29" s="111"/>
      <c r="AE29" s="111"/>
    </row>
    <row r="30" spans="1:35" s="115" customFormat="1" ht="14.4" x14ac:dyDescent="0.3">
      <c r="B30" s="119" t="s">
        <v>64</v>
      </c>
      <c r="C30" s="111">
        <v>0</v>
      </c>
      <c r="D30" s="111">
        <v>0</v>
      </c>
      <c r="E30" s="111">
        <v>0</v>
      </c>
      <c r="F30" s="111">
        <v>0</v>
      </c>
      <c r="G30" s="111">
        <v>0</v>
      </c>
      <c r="H30" s="111">
        <v>0.03</v>
      </c>
      <c r="I30" s="111">
        <v>1.02</v>
      </c>
      <c r="J30" s="111">
        <v>0</v>
      </c>
      <c r="K30" s="111">
        <v>0</v>
      </c>
      <c r="L30" s="111">
        <v>12.00525</v>
      </c>
      <c r="M30" s="111">
        <v>3</v>
      </c>
      <c r="N30" s="111">
        <v>0</v>
      </c>
      <c r="O30" s="111">
        <v>0</v>
      </c>
      <c r="P30" s="111">
        <v>0</v>
      </c>
      <c r="Q30" s="111">
        <v>0.04</v>
      </c>
      <c r="R30" s="111">
        <v>0.54900000000000004</v>
      </c>
      <c r="S30" s="111">
        <v>0.58399999999999996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1">
        <v>17.228249999999999</v>
      </c>
      <c r="AD30" s="111"/>
      <c r="AE30" s="111"/>
    </row>
    <row r="31" spans="1:35" s="115" customFormat="1" ht="14.4" x14ac:dyDescent="0.3">
      <c r="B31" s="119" t="s">
        <v>65</v>
      </c>
      <c r="C31" s="111">
        <v>0</v>
      </c>
      <c r="D31" s="111">
        <v>1.962</v>
      </c>
      <c r="E31" s="111">
        <v>0</v>
      </c>
      <c r="F31" s="111">
        <v>23.6</v>
      </c>
      <c r="G31" s="111">
        <v>0.36</v>
      </c>
      <c r="H31" s="111">
        <v>21.925000000000001</v>
      </c>
      <c r="I31" s="111">
        <v>7.1139999999999999</v>
      </c>
      <c r="J31" s="111">
        <v>0</v>
      </c>
      <c r="K31" s="111">
        <v>0.51</v>
      </c>
      <c r="L31" s="111">
        <v>0.28850000000000003</v>
      </c>
      <c r="M31" s="111">
        <v>0</v>
      </c>
      <c r="N31" s="111">
        <v>0</v>
      </c>
      <c r="O31" s="111">
        <v>0</v>
      </c>
      <c r="P31" s="111">
        <v>0</v>
      </c>
      <c r="Q31" s="111">
        <v>17.330000000000005</v>
      </c>
      <c r="R31" s="111">
        <v>337.54999999999956</v>
      </c>
      <c r="S31" s="111">
        <v>52.888999999999996</v>
      </c>
      <c r="T31" s="111">
        <v>226.87699999999998</v>
      </c>
      <c r="U31" s="111">
        <v>0</v>
      </c>
      <c r="V31" s="111">
        <v>11.25</v>
      </c>
      <c r="W31" s="111">
        <v>0</v>
      </c>
      <c r="X31" s="111">
        <v>0</v>
      </c>
      <c r="Y31" s="111">
        <v>701.65549999999951</v>
      </c>
      <c r="AD31" s="111"/>
      <c r="AE31" s="111"/>
    </row>
    <row r="32" spans="1:35" s="115" customFormat="1" ht="14.4" x14ac:dyDescent="0.3">
      <c r="B32" s="119" t="s">
        <v>66</v>
      </c>
      <c r="C32" s="111">
        <v>0</v>
      </c>
      <c r="D32" s="111">
        <v>0</v>
      </c>
      <c r="E32" s="111">
        <v>0</v>
      </c>
      <c r="F32" s="111">
        <v>1.2E-2</v>
      </c>
      <c r="G32" s="111">
        <v>1571.1582000000001</v>
      </c>
      <c r="H32" s="111">
        <v>0.45400000000000001</v>
      </c>
      <c r="I32" s="111">
        <v>11.714</v>
      </c>
      <c r="J32" s="111">
        <v>0</v>
      </c>
      <c r="K32" s="111">
        <v>0.40300000000000002</v>
      </c>
      <c r="L32" s="111">
        <v>2.5478000000000001</v>
      </c>
      <c r="M32" s="111">
        <v>0.20200000000000001</v>
      </c>
      <c r="N32" s="111">
        <v>0</v>
      </c>
      <c r="O32" s="111">
        <v>5.8999999999999997E-2</v>
      </c>
      <c r="P32" s="111">
        <v>0</v>
      </c>
      <c r="Q32" s="111">
        <v>15.782999999999998</v>
      </c>
      <c r="R32" s="111">
        <v>1152.0119999999997</v>
      </c>
      <c r="S32" s="111">
        <v>319.86199999999997</v>
      </c>
      <c r="T32" s="111">
        <v>0.30199999999999999</v>
      </c>
      <c r="U32" s="111">
        <v>0</v>
      </c>
      <c r="V32" s="111">
        <v>9.4849999999999994</v>
      </c>
      <c r="W32" s="111">
        <v>0</v>
      </c>
      <c r="X32" s="111">
        <v>0</v>
      </c>
      <c r="Y32" s="111">
        <v>3083.9939999999997</v>
      </c>
      <c r="AD32" s="111"/>
      <c r="AE32" s="111"/>
    </row>
    <row r="33" spans="1:31" s="115" customFormat="1" ht="14.4" x14ac:dyDescent="0.3">
      <c r="B33" s="119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AD33" s="111"/>
      <c r="AE33" s="111"/>
    </row>
    <row r="34" spans="1:31" s="115" customFormat="1" ht="14.4" x14ac:dyDescent="0.3">
      <c r="A34" s="112">
        <v>2017</v>
      </c>
      <c r="B34" s="119" t="s">
        <v>71</v>
      </c>
      <c r="C34" s="111">
        <v>0</v>
      </c>
      <c r="D34" s="111">
        <v>0</v>
      </c>
      <c r="E34" s="111">
        <v>0</v>
      </c>
      <c r="F34" s="111">
        <v>5.5E-2</v>
      </c>
      <c r="G34" s="111">
        <v>57.20239999999999</v>
      </c>
      <c r="H34" s="111">
        <v>19.187899999999999</v>
      </c>
      <c r="I34" s="111">
        <v>61.22</v>
      </c>
      <c r="J34" s="111">
        <v>0</v>
      </c>
      <c r="K34" s="111">
        <v>0</v>
      </c>
      <c r="L34" s="111">
        <v>1.226</v>
      </c>
      <c r="M34" s="111">
        <v>0</v>
      </c>
      <c r="N34" s="111">
        <v>0</v>
      </c>
      <c r="O34" s="111">
        <v>0</v>
      </c>
      <c r="P34" s="111">
        <v>2</v>
      </c>
      <c r="Q34" s="111">
        <v>13.866</v>
      </c>
      <c r="R34" s="111">
        <v>233.71625</v>
      </c>
      <c r="S34" s="111">
        <v>12.1</v>
      </c>
      <c r="T34" s="111">
        <v>3.2</v>
      </c>
      <c r="U34" s="111">
        <v>0</v>
      </c>
      <c r="V34" s="111">
        <v>2</v>
      </c>
      <c r="W34" s="111">
        <v>0</v>
      </c>
      <c r="X34" s="111">
        <v>0</v>
      </c>
      <c r="Y34" s="111">
        <f t="shared" ref="Y34:Y45" si="2">SUM(F34:X34)</f>
        <v>405.77355</v>
      </c>
    </row>
    <row r="35" spans="1:31" s="115" customFormat="1" ht="14.4" x14ac:dyDescent="0.3">
      <c r="B35" s="119" t="s">
        <v>72</v>
      </c>
      <c r="C35" s="111">
        <v>0</v>
      </c>
      <c r="D35" s="111">
        <v>0</v>
      </c>
      <c r="E35" s="111">
        <v>0</v>
      </c>
      <c r="F35" s="111">
        <v>5.5E-2</v>
      </c>
      <c r="G35" s="111">
        <v>167.78920000000002</v>
      </c>
      <c r="H35" s="111">
        <v>1E-3</v>
      </c>
      <c r="I35" s="111">
        <v>1</v>
      </c>
      <c r="J35" s="111">
        <v>0</v>
      </c>
      <c r="K35" s="111">
        <v>0</v>
      </c>
      <c r="L35" s="111">
        <v>7.3699999999999992</v>
      </c>
      <c r="M35" s="111">
        <v>0</v>
      </c>
      <c r="N35" s="111">
        <v>0</v>
      </c>
      <c r="O35" s="111">
        <v>0</v>
      </c>
      <c r="P35" s="111">
        <v>0</v>
      </c>
      <c r="Q35" s="111">
        <v>17.27</v>
      </c>
      <c r="R35" s="111">
        <v>3</v>
      </c>
      <c r="S35" s="111">
        <v>0</v>
      </c>
      <c r="T35" s="111">
        <v>0</v>
      </c>
      <c r="U35" s="111">
        <v>0</v>
      </c>
      <c r="V35" s="111">
        <v>0</v>
      </c>
      <c r="W35" s="111">
        <v>0</v>
      </c>
      <c r="X35" s="111">
        <v>0</v>
      </c>
      <c r="Y35" s="111">
        <f t="shared" si="2"/>
        <v>196.48520000000005</v>
      </c>
    </row>
    <row r="36" spans="1:31" s="115" customFormat="1" ht="14.4" x14ac:dyDescent="0.3">
      <c r="B36" s="119" t="s">
        <v>67</v>
      </c>
      <c r="C36" s="111">
        <v>0</v>
      </c>
      <c r="D36" s="111">
        <v>0</v>
      </c>
      <c r="E36" s="111">
        <v>0</v>
      </c>
      <c r="F36" s="111">
        <v>5.5E-2</v>
      </c>
      <c r="G36" s="111">
        <v>80.324999999999989</v>
      </c>
      <c r="H36" s="111">
        <v>0</v>
      </c>
      <c r="I36" s="111">
        <v>4.9799999999999995</v>
      </c>
      <c r="J36" s="111">
        <v>0</v>
      </c>
      <c r="K36" s="111">
        <v>10.795999999999999</v>
      </c>
      <c r="L36" s="111">
        <v>0.38500000000000001</v>
      </c>
      <c r="M36" s="111">
        <v>0</v>
      </c>
      <c r="N36" s="111">
        <v>0</v>
      </c>
      <c r="O36" s="111">
        <v>0</v>
      </c>
      <c r="P36" s="111">
        <v>0</v>
      </c>
      <c r="Q36" s="111">
        <v>1.946</v>
      </c>
      <c r="R36" s="111">
        <v>27.1</v>
      </c>
      <c r="S36" s="111">
        <v>115.5</v>
      </c>
      <c r="T36" s="111">
        <v>49.97</v>
      </c>
      <c r="U36" s="111">
        <v>0</v>
      </c>
      <c r="V36" s="111">
        <v>0</v>
      </c>
      <c r="W36" s="111">
        <v>0</v>
      </c>
      <c r="X36" s="111">
        <v>0</v>
      </c>
      <c r="Y36" s="111">
        <f t="shared" si="2"/>
        <v>291.05700000000002</v>
      </c>
    </row>
    <row r="37" spans="1:31" s="115" customFormat="1" ht="14.4" x14ac:dyDescent="0.3">
      <c r="B37" s="119" t="s">
        <v>68</v>
      </c>
      <c r="C37" s="111">
        <v>0</v>
      </c>
      <c r="D37" s="111">
        <v>0</v>
      </c>
      <c r="E37" s="111">
        <v>0</v>
      </c>
      <c r="F37" s="111">
        <v>5.5E-2</v>
      </c>
      <c r="G37" s="111">
        <v>61.888599999999997</v>
      </c>
      <c r="H37" s="111">
        <v>0</v>
      </c>
      <c r="I37" s="111"/>
      <c r="J37" s="111">
        <v>0</v>
      </c>
      <c r="K37" s="111">
        <v>0</v>
      </c>
      <c r="L37" s="111">
        <v>2.0897999999999999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f t="shared" si="2"/>
        <v>64.0334</v>
      </c>
    </row>
    <row r="38" spans="1:31" s="115" customFormat="1" ht="14.4" x14ac:dyDescent="0.3">
      <c r="B38" s="119" t="s">
        <v>7</v>
      </c>
      <c r="C38" s="111">
        <v>0</v>
      </c>
      <c r="D38" s="111">
        <v>0</v>
      </c>
      <c r="E38" s="111">
        <v>0</v>
      </c>
      <c r="F38" s="111">
        <v>5.5E-2</v>
      </c>
      <c r="G38" s="111">
        <v>81.579599999999999</v>
      </c>
      <c r="H38" s="111">
        <v>0.1</v>
      </c>
      <c r="I38" s="111">
        <v>0.95100000000000018</v>
      </c>
      <c r="J38" s="111">
        <v>0</v>
      </c>
      <c r="K38" s="111">
        <v>0</v>
      </c>
      <c r="L38" s="111">
        <v>10.5708</v>
      </c>
      <c r="M38" s="111">
        <v>1.6909999999999998</v>
      </c>
      <c r="N38" s="111">
        <v>0</v>
      </c>
      <c r="O38" s="111">
        <v>0</v>
      </c>
      <c r="P38" s="111">
        <v>0</v>
      </c>
      <c r="Q38" s="111">
        <v>11.815</v>
      </c>
      <c r="R38" s="111">
        <v>33.333999999999996</v>
      </c>
      <c r="S38" s="111">
        <v>1142.6399999999999</v>
      </c>
      <c r="T38" s="111">
        <v>6.1849999999999996</v>
      </c>
      <c r="U38" s="111">
        <v>0</v>
      </c>
      <c r="V38" s="111">
        <v>31.25</v>
      </c>
      <c r="W38" s="111">
        <v>0</v>
      </c>
      <c r="X38" s="111">
        <v>0</v>
      </c>
      <c r="Y38" s="111">
        <f t="shared" si="2"/>
        <v>1320.1713999999997</v>
      </c>
      <c r="Z38" s="115" t="s">
        <v>75</v>
      </c>
    </row>
    <row r="39" spans="1:31" s="115" customFormat="1" ht="14.4" x14ac:dyDescent="0.3">
      <c r="B39" s="119" t="s">
        <v>69</v>
      </c>
      <c r="C39" s="111">
        <v>0</v>
      </c>
      <c r="D39" s="111">
        <v>0</v>
      </c>
      <c r="E39" s="111">
        <v>0</v>
      </c>
      <c r="F39" s="111">
        <v>114.13399999999999</v>
      </c>
      <c r="G39" s="111">
        <v>116.78580000000001</v>
      </c>
      <c r="H39" s="111">
        <v>0</v>
      </c>
      <c r="I39" s="111"/>
      <c r="J39" s="111">
        <v>0</v>
      </c>
      <c r="K39" s="111">
        <v>0</v>
      </c>
      <c r="L39" s="111">
        <v>2.0055000000000005</v>
      </c>
      <c r="M39" s="111">
        <v>0</v>
      </c>
      <c r="N39" s="111">
        <v>0</v>
      </c>
      <c r="O39" s="111">
        <v>0</v>
      </c>
      <c r="P39" s="111">
        <v>0</v>
      </c>
      <c r="Q39" s="111">
        <v>0.01</v>
      </c>
      <c r="R39" s="111">
        <v>0</v>
      </c>
      <c r="S39" s="111">
        <v>0</v>
      </c>
      <c r="T39" s="111">
        <v>0</v>
      </c>
      <c r="U39" s="111">
        <v>0</v>
      </c>
      <c r="V39" s="111">
        <v>0</v>
      </c>
      <c r="W39" s="111">
        <v>0</v>
      </c>
      <c r="X39" s="111">
        <v>0</v>
      </c>
      <c r="Y39" s="111">
        <f t="shared" si="2"/>
        <v>232.93530000000001</v>
      </c>
    </row>
    <row r="40" spans="1:31" s="115" customFormat="1" ht="14.4" x14ac:dyDescent="0.3">
      <c r="B40" s="119" t="s">
        <v>70</v>
      </c>
      <c r="C40" s="111">
        <v>0</v>
      </c>
      <c r="D40" s="111">
        <v>0</v>
      </c>
      <c r="E40" s="111">
        <v>0</v>
      </c>
      <c r="F40" s="111">
        <v>4.3780000000000001</v>
      </c>
      <c r="G40" s="111">
        <v>183.1644</v>
      </c>
      <c r="H40" s="111">
        <v>16.25</v>
      </c>
      <c r="I40" s="111">
        <v>0.60000000000000009</v>
      </c>
      <c r="J40" s="111">
        <v>0</v>
      </c>
      <c r="K40" s="111">
        <v>0</v>
      </c>
      <c r="L40" s="111">
        <v>2.7805</v>
      </c>
      <c r="M40" s="111">
        <v>0.75</v>
      </c>
      <c r="N40" s="111">
        <v>0</v>
      </c>
      <c r="O40" s="111">
        <v>0</v>
      </c>
      <c r="P40" s="111">
        <v>0</v>
      </c>
      <c r="Q40" s="111">
        <v>17.260000000000002</v>
      </c>
      <c r="R40" s="111">
        <v>0</v>
      </c>
      <c r="S40" s="111">
        <v>0</v>
      </c>
      <c r="T40" s="111">
        <v>0</v>
      </c>
      <c r="U40" s="111">
        <v>0</v>
      </c>
      <c r="V40" s="111">
        <v>0</v>
      </c>
      <c r="W40" s="111">
        <v>0</v>
      </c>
      <c r="X40" s="111">
        <v>0</v>
      </c>
      <c r="Y40" s="111">
        <f t="shared" si="2"/>
        <v>225.18289999999996</v>
      </c>
    </row>
    <row r="41" spans="1:31" s="115" customFormat="1" ht="14.4" x14ac:dyDescent="0.3">
      <c r="B41" s="119" t="s">
        <v>73</v>
      </c>
      <c r="C41" s="111">
        <v>0</v>
      </c>
      <c r="D41" s="111">
        <v>0</v>
      </c>
      <c r="E41" s="111">
        <v>0</v>
      </c>
      <c r="F41" s="111">
        <v>0</v>
      </c>
      <c r="G41" s="111">
        <v>111.15880000000001</v>
      </c>
      <c r="H41" s="111">
        <v>6.0000000000000001E-3</v>
      </c>
      <c r="I41" s="111">
        <v>0.43399999999999994</v>
      </c>
      <c r="J41" s="111">
        <v>0</v>
      </c>
      <c r="K41" s="111">
        <v>0</v>
      </c>
      <c r="L41" s="111">
        <v>3.4801999999999995</v>
      </c>
      <c r="M41" s="111">
        <v>0.1</v>
      </c>
      <c r="N41" s="111">
        <v>0</v>
      </c>
      <c r="O41" s="111">
        <v>0</v>
      </c>
      <c r="P41" s="111">
        <v>0</v>
      </c>
      <c r="Q41" s="111">
        <v>1.6959999999999997</v>
      </c>
      <c r="R41" s="111">
        <v>5.1009999999999991</v>
      </c>
      <c r="S41" s="111">
        <v>1.2</v>
      </c>
      <c r="T41" s="111">
        <v>0</v>
      </c>
      <c r="U41" s="111">
        <v>0</v>
      </c>
      <c r="V41" s="111">
        <v>0</v>
      </c>
      <c r="W41" s="111">
        <v>0</v>
      </c>
      <c r="X41" s="111">
        <v>0</v>
      </c>
      <c r="Y41" s="111">
        <f t="shared" si="2"/>
        <v>123.176</v>
      </c>
    </row>
    <row r="42" spans="1:31" s="115" customFormat="1" ht="14.4" x14ac:dyDescent="0.3">
      <c r="B42" s="119" t="s">
        <v>63</v>
      </c>
      <c r="C42" s="111">
        <v>0</v>
      </c>
      <c r="D42" s="111">
        <v>0</v>
      </c>
      <c r="E42" s="111">
        <v>0</v>
      </c>
      <c r="F42" s="111">
        <v>0</v>
      </c>
      <c r="G42" s="111">
        <v>133.01855</v>
      </c>
      <c r="H42" s="111">
        <v>0.2</v>
      </c>
      <c r="I42" s="111">
        <v>22.47</v>
      </c>
      <c r="J42" s="111">
        <v>0</v>
      </c>
      <c r="K42" s="111">
        <v>0</v>
      </c>
      <c r="L42" s="111">
        <v>2.1296000000000004</v>
      </c>
      <c r="M42" s="111">
        <v>0</v>
      </c>
      <c r="N42" s="111">
        <v>0</v>
      </c>
      <c r="O42" s="111">
        <v>0</v>
      </c>
      <c r="P42" s="111">
        <v>0</v>
      </c>
      <c r="Q42" s="111">
        <v>0.75</v>
      </c>
      <c r="R42" s="111">
        <v>264.73</v>
      </c>
      <c r="S42" s="111">
        <v>1.514</v>
      </c>
      <c r="T42" s="111">
        <v>8.1999999999999993</v>
      </c>
      <c r="U42" s="111">
        <v>0</v>
      </c>
      <c r="V42" s="111"/>
      <c r="W42" s="111">
        <v>0</v>
      </c>
      <c r="X42" s="111">
        <v>0</v>
      </c>
      <c r="Y42" s="111">
        <f t="shared" si="2"/>
        <v>433.01215000000002</v>
      </c>
    </row>
    <row r="43" spans="1:31" s="115" customFormat="1" ht="14.4" x14ac:dyDescent="0.3">
      <c r="B43" s="119" t="s">
        <v>64</v>
      </c>
      <c r="C43" s="111">
        <v>0</v>
      </c>
      <c r="D43" s="111">
        <v>0</v>
      </c>
      <c r="E43" s="111">
        <v>0</v>
      </c>
      <c r="F43" s="111">
        <v>0</v>
      </c>
      <c r="G43" s="111">
        <v>136.23690000000002</v>
      </c>
      <c r="H43" s="111">
        <v>7.02</v>
      </c>
      <c r="I43" s="111">
        <v>23.299999999999997</v>
      </c>
      <c r="J43" s="111">
        <v>0</v>
      </c>
      <c r="K43" s="111">
        <v>0</v>
      </c>
      <c r="L43" s="111">
        <v>8.1143999999999998</v>
      </c>
      <c r="M43" s="111">
        <v>1.7200000000000002</v>
      </c>
      <c r="N43" s="111">
        <v>0.05</v>
      </c>
      <c r="O43" s="111">
        <v>0.76</v>
      </c>
      <c r="P43" s="111">
        <v>0</v>
      </c>
      <c r="Q43" s="111">
        <v>30.977</v>
      </c>
      <c r="R43" s="111">
        <v>41.667999999999992</v>
      </c>
      <c r="S43" s="111">
        <v>12.288</v>
      </c>
      <c r="T43" s="111">
        <v>18.400000000000002</v>
      </c>
      <c r="U43" s="111">
        <v>0</v>
      </c>
      <c r="V43" s="111">
        <v>3.26</v>
      </c>
      <c r="W43" s="111">
        <v>0</v>
      </c>
      <c r="X43" s="111">
        <v>0</v>
      </c>
      <c r="Y43" s="111">
        <f t="shared" si="2"/>
        <v>283.79430000000002</v>
      </c>
    </row>
    <row r="44" spans="1:31" s="115" customFormat="1" ht="14.4" x14ac:dyDescent="0.3">
      <c r="B44" s="119" t="s">
        <v>65</v>
      </c>
      <c r="C44" s="111">
        <v>0</v>
      </c>
      <c r="D44" s="111">
        <v>0</v>
      </c>
      <c r="E44" s="111">
        <v>0</v>
      </c>
      <c r="F44" s="111">
        <v>0</v>
      </c>
      <c r="G44" s="111">
        <v>184.3073</v>
      </c>
      <c r="H44" s="111">
        <v>0</v>
      </c>
      <c r="I44" s="111">
        <v>5</v>
      </c>
      <c r="J44" s="111">
        <v>0</v>
      </c>
      <c r="K44" s="111">
        <v>0</v>
      </c>
      <c r="L44" s="111">
        <v>0.15240000000000001</v>
      </c>
      <c r="M44" s="111">
        <v>0</v>
      </c>
      <c r="N44" s="111">
        <v>0.05</v>
      </c>
      <c r="O44" s="111">
        <v>0.05</v>
      </c>
      <c r="P44" s="111">
        <v>0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1">
        <v>0</v>
      </c>
      <c r="W44" s="111">
        <v>0</v>
      </c>
      <c r="X44" s="111">
        <v>0</v>
      </c>
      <c r="Y44" s="111">
        <f t="shared" si="2"/>
        <v>189.55970000000002</v>
      </c>
    </row>
    <row r="45" spans="1:31" s="115" customFormat="1" ht="14.4" x14ac:dyDescent="0.3">
      <c r="B45" s="119" t="s">
        <v>66</v>
      </c>
      <c r="C45" s="111">
        <v>0</v>
      </c>
      <c r="D45" s="111">
        <v>0</v>
      </c>
      <c r="E45" s="111">
        <v>0</v>
      </c>
      <c r="F45" s="111">
        <v>0</v>
      </c>
      <c r="G45" s="111">
        <v>183.78684999999999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0.05</v>
      </c>
      <c r="O45" s="111">
        <v>0.05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f t="shared" si="2"/>
        <v>183.88685000000001</v>
      </c>
    </row>
    <row r="46" spans="1:31" s="115" customFormat="1" ht="14.4" x14ac:dyDescent="0.3">
      <c r="B46" s="119"/>
      <c r="F46" s="101"/>
      <c r="G46" s="101"/>
      <c r="H46" s="101"/>
      <c r="I46" s="101"/>
      <c r="J46" s="111"/>
      <c r="K46" s="101"/>
      <c r="L46" s="101"/>
      <c r="M46" s="101"/>
      <c r="N46" s="111"/>
      <c r="O46" s="101"/>
      <c r="P46" s="111"/>
      <c r="Q46" s="101"/>
      <c r="R46" s="101"/>
      <c r="S46" s="101"/>
      <c r="T46" s="101"/>
      <c r="V46" s="101"/>
      <c r="Y46" s="101"/>
    </row>
    <row r="47" spans="1:31" s="115" customFormat="1" ht="14.4" x14ac:dyDescent="0.3">
      <c r="A47" s="112">
        <v>2018</v>
      </c>
      <c r="B47" s="113" t="s">
        <v>71</v>
      </c>
      <c r="C47" s="115">
        <v>0</v>
      </c>
      <c r="D47" s="115">
        <v>0</v>
      </c>
      <c r="E47" s="115">
        <v>0</v>
      </c>
      <c r="F47" s="101">
        <v>7.0319999999999991</v>
      </c>
      <c r="G47" s="101">
        <v>153.06424000000001</v>
      </c>
      <c r="H47" s="101">
        <v>0</v>
      </c>
      <c r="I47" s="101">
        <v>0</v>
      </c>
      <c r="J47" s="115">
        <v>0</v>
      </c>
      <c r="K47" s="115">
        <v>0</v>
      </c>
      <c r="L47" s="101">
        <v>0.02</v>
      </c>
      <c r="M47" s="101">
        <v>0.02</v>
      </c>
      <c r="N47" s="115">
        <v>0</v>
      </c>
      <c r="O47" s="101">
        <v>0.24199999999999999</v>
      </c>
      <c r="P47" s="115">
        <v>0</v>
      </c>
      <c r="Q47" s="101">
        <v>0.02</v>
      </c>
      <c r="R47" s="101">
        <v>8.8820000000000014</v>
      </c>
      <c r="S47" s="101">
        <v>47.138999999999996</v>
      </c>
      <c r="T47" s="101">
        <v>0.02</v>
      </c>
      <c r="U47" s="115">
        <v>0</v>
      </c>
      <c r="V47" s="101">
        <v>0.02</v>
      </c>
      <c r="W47" s="115">
        <v>0</v>
      </c>
      <c r="X47" s="111">
        <v>2E-3</v>
      </c>
      <c r="Y47" s="111">
        <v>216.40124000000003</v>
      </c>
    </row>
    <row r="48" spans="1:31" s="115" customFormat="1" ht="14.4" x14ac:dyDescent="0.3">
      <c r="B48" s="113" t="s">
        <v>72</v>
      </c>
      <c r="C48" s="115">
        <v>0</v>
      </c>
      <c r="D48" s="115">
        <v>0</v>
      </c>
      <c r="E48" s="115">
        <v>0</v>
      </c>
      <c r="F48" s="101">
        <v>0</v>
      </c>
      <c r="G48" s="101">
        <v>141.59195</v>
      </c>
      <c r="H48" s="101">
        <v>0</v>
      </c>
      <c r="I48" s="101">
        <v>0</v>
      </c>
      <c r="J48" s="115">
        <v>0</v>
      </c>
      <c r="K48" s="115">
        <v>0</v>
      </c>
      <c r="L48" s="101">
        <v>0.02</v>
      </c>
      <c r="M48" s="101">
        <v>0.02</v>
      </c>
      <c r="N48" s="115">
        <v>0</v>
      </c>
      <c r="O48" s="101">
        <v>0.02</v>
      </c>
      <c r="P48" s="115">
        <v>0</v>
      </c>
      <c r="Q48" s="101">
        <v>0.02</v>
      </c>
      <c r="R48" s="101">
        <v>0.1</v>
      </c>
      <c r="S48" s="101">
        <v>0.02</v>
      </c>
      <c r="T48" s="101">
        <v>0.02</v>
      </c>
      <c r="U48" s="115">
        <v>0</v>
      </c>
      <c r="V48" s="101">
        <v>0.02</v>
      </c>
      <c r="W48" s="115">
        <v>0</v>
      </c>
      <c r="X48" s="111">
        <v>3.0000000000000001E-3</v>
      </c>
      <c r="Y48" s="111">
        <v>141.69494999999998</v>
      </c>
    </row>
    <row r="49" spans="1:25" s="115" customFormat="1" ht="14.4" x14ac:dyDescent="0.3">
      <c r="B49" s="113" t="s">
        <v>67</v>
      </c>
      <c r="C49" s="115">
        <v>0</v>
      </c>
      <c r="D49" s="115">
        <v>0</v>
      </c>
      <c r="E49" s="115">
        <v>0</v>
      </c>
      <c r="F49" s="101">
        <v>0</v>
      </c>
      <c r="G49" s="101">
        <v>176.14879999999999</v>
      </c>
      <c r="H49" s="101">
        <v>0.05</v>
      </c>
      <c r="I49" s="101">
        <v>0.5</v>
      </c>
      <c r="J49" s="115">
        <v>0</v>
      </c>
      <c r="K49" s="115">
        <v>0</v>
      </c>
      <c r="L49" s="101">
        <v>0.02</v>
      </c>
      <c r="M49" s="101">
        <v>0.02</v>
      </c>
      <c r="N49" s="115">
        <v>0</v>
      </c>
      <c r="O49" s="101">
        <v>0.02</v>
      </c>
      <c r="P49" s="115">
        <v>0</v>
      </c>
      <c r="Q49" s="101">
        <v>0.1</v>
      </c>
      <c r="R49" s="101">
        <v>6.1749999999999998</v>
      </c>
      <c r="S49" s="101">
        <v>0.02</v>
      </c>
      <c r="T49" s="101">
        <v>64.228000000000009</v>
      </c>
      <c r="U49" s="115">
        <v>0</v>
      </c>
      <c r="V49" s="101">
        <v>0.02</v>
      </c>
      <c r="W49" s="115">
        <v>0</v>
      </c>
      <c r="X49" s="111">
        <v>1E-3</v>
      </c>
      <c r="Y49" s="111">
        <v>247.20280000000002</v>
      </c>
    </row>
    <row r="50" spans="1:25" s="115" customFormat="1" ht="14.4" x14ac:dyDescent="0.3">
      <c r="B50" s="113" t="s">
        <v>68</v>
      </c>
      <c r="C50" s="115">
        <v>0</v>
      </c>
      <c r="D50" s="115">
        <v>0</v>
      </c>
      <c r="E50" s="115">
        <v>0</v>
      </c>
      <c r="F50" s="101">
        <v>0.1</v>
      </c>
      <c r="G50" s="101">
        <v>85.290199999999984</v>
      </c>
      <c r="H50" s="101">
        <v>0</v>
      </c>
      <c r="I50" s="101">
        <v>5</v>
      </c>
      <c r="J50" s="115">
        <v>0</v>
      </c>
      <c r="K50" s="115">
        <v>0</v>
      </c>
      <c r="L50" s="101">
        <v>0.02</v>
      </c>
      <c r="M50" s="101">
        <v>0.02</v>
      </c>
      <c r="N50" s="115">
        <v>0</v>
      </c>
      <c r="O50" s="101">
        <v>0.02</v>
      </c>
      <c r="P50" s="115">
        <v>0</v>
      </c>
      <c r="Q50" s="101">
        <v>4.8299999999999992</v>
      </c>
      <c r="R50" s="101">
        <v>0.26900000000000002</v>
      </c>
      <c r="S50" s="101">
        <v>0.02</v>
      </c>
      <c r="T50" s="101">
        <v>1.8</v>
      </c>
      <c r="U50" s="115">
        <v>0</v>
      </c>
      <c r="V50" s="101">
        <v>0.02</v>
      </c>
      <c r="W50" s="115">
        <v>0</v>
      </c>
      <c r="X50" s="111">
        <v>1E-3</v>
      </c>
      <c r="Y50" s="111">
        <v>97.30919999999999</v>
      </c>
    </row>
    <row r="51" spans="1:25" s="115" customFormat="1" ht="14.4" x14ac:dyDescent="0.3">
      <c r="B51" s="113" t="s">
        <v>7</v>
      </c>
      <c r="C51" s="115">
        <v>0</v>
      </c>
      <c r="D51" s="115">
        <v>0</v>
      </c>
      <c r="E51" s="115">
        <v>0</v>
      </c>
      <c r="F51" s="101">
        <v>0</v>
      </c>
      <c r="G51" s="101">
        <v>59.740400000000001</v>
      </c>
      <c r="H51" s="101">
        <v>0</v>
      </c>
      <c r="I51" s="101">
        <v>0</v>
      </c>
      <c r="J51" s="115">
        <v>0</v>
      </c>
      <c r="K51" s="115">
        <v>0</v>
      </c>
      <c r="L51" s="101">
        <v>0.02</v>
      </c>
      <c r="M51" s="101">
        <v>0.02</v>
      </c>
      <c r="N51" s="115">
        <v>0</v>
      </c>
      <c r="O51" s="101">
        <v>0.02</v>
      </c>
      <c r="P51" s="115">
        <v>0</v>
      </c>
      <c r="Q51" s="101">
        <v>5.5E-2</v>
      </c>
      <c r="R51" s="101">
        <v>0.2</v>
      </c>
      <c r="S51" s="101">
        <v>0.02</v>
      </c>
      <c r="T51" s="101">
        <v>0.02</v>
      </c>
      <c r="U51" s="115">
        <v>0</v>
      </c>
      <c r="V51" s="101">
        <v>0.02</v>
      </c>
      <c r="W51" s="115">
        <v>0</v>
      </c>
      <c r="X51" s="111">
        <v>1E-3</v>
      </c>
      <c r="Y51" s="111">
        <v>59.995400000000004</v>
      </c>
    </row>
    <row r="52" spans="1:25" s="115" customFormat="1" ht="14.4" x14ac:dyDescent="0.3">
      <c r="B52" s="113" t="s">
        <v>69</v>
      </c>
      <c r="C52" s="115">
        <v>0</v>
      </c>
      <c r="D52" s="115">
        <v>0</v>
      </c>
      <c r="E52" s="115">
        <v>0</v>
      </c>
      <c r="F52" s="101">
        <v>0</v>
      </c>
      <c r="G52" s="101">
        <v>128.98680000000002</v>
      </c>
      <c r="H52" s="101">
        <v>0</v>
      </c>
      <c r="I52" s="101">
        <v>0</v>
      </c>
      <c r="J52" s="115">
        <v>0</v>
      </c>
      <c r="K52" s="115">
        <v>0</v>
      </c>
      <c r="L52" s="101">
        <v>0.02</v>
      </c>
      <c r="M52" s="101">
        <v>2.3580000000000001</v>
      </c>
      <c r="N52" s="115">
        <v>0</v>
      </c>
      <c r="O52" s="101">
        <v>0.02</v>
      </c>
      <c r="P52" s="115">
        <v>0</v>
      </c>
      <c r="Q52" s="101">
        <v>0.11</v>
      </c>
      <c r="R52" s="101">
        <v>125</v>
      </c>
      <c r="S52" s="101">
        <v>0.02</v>
      </c>
      <c r="T52" s="101">
        <v>0.02</v>
      </c>
      <c r="U52" s="115">
        <v>0</v>
      </c>
      <c r="V52" s="101">
        <v>0.02</v>
      </c>
      <c r="W52" s="115">
        <v>0</v>
      </c>
      <c r="X52" s="111">
        <v>1E-3</v>
      </c>
      <c r="Y52" s="111">
        <v>256.45480000000003</v>
      </c>
    </row>
    <row r="53" spans="1:25" s="115" customFormat="1" ht="14.4" x14ac:dyDescent="0.3">
      <c r="B53" s="113" t="s">
        <v>70</v>
      </c>
      <c r="C53" s="111">
        <v>0</v>
      </c>
      <c r="D53" s="111">
        <v>0</v>
      </c>
      <c r="E53" s="111">
        <v>0</v>
      </c>
      <c r="F53" s="101">
        <v>0</v>
      </c>
      <c r="G53" s="111">
        <v>144.14100000000002</v>
      </c>
      <c r="H53" s="101">
        <v>0</v>
      </c>
      <c r="I53" s="101">
        <v>0</v>
      </c>
      <c r="J53" s="111">
        <v>0</v>
      </c>
      <c r="K53" s="111">
        <v>0</v>
      </c>
      <c r="L53" s="111">
        <v>0.02</v>
      </c>
      <c r="M53" s="111">
        <v>0.02</v>
      </c>
      <c r="N53" s="111">
        <v>0</v>
      </c>
      <c r="O53" s="111">
        <v>0.02</v>
      </c>
      <c r="P53" s="111">
        <v>0</v>
      </c>
      <c r="Q53" s="111">
        <v>3.96</v>
      </c>
      <c r="R53" s="111">
        <v>19.95</v>
      </c>
      <c r="S53" s="111">
        <v>20</v>
      </c>
      <c r="T53" s="111">
        <v>0.02</v>
      </c>
      <c r="U53" s="111">
        <v>0</v>
      </c>
      <c r="V53" s="111">
        <v>0.02</v>
      </c>
      <c r="W53" s="111">
        <v>0</v>
      </c>
      <c r="X53" s="111">
        <v>1E-3</v>
      </c>
      <c r="Y53" s="111">
        <v>188.05100000000002</v>
      </c>
    </row>
    <row r="54" spans="1:25" s="115" customFormat="1" ht="14.4" x14ac:dyDescent="0.3">
      <c r="B54" s="113" t="s">
        <v>73</v>
      </c>
      <c r="C54" s="111">
        <v>0</v>
      </c>
      <c r="D54" s="111">
        <v>0</v>
      </c>
      <c r="E54" s="111">
        <v>0</v>
      </c>
      <c r="F54" s="101">
        <v>0</v>
      </c>
      <c r="G54" s="111">
        <v>74.401799999999994</v>
      </c>
      <c r="H54" s="101">
        <v>0</v>
      </c>
      <c r="I54" s="101">
        <v>0</v>
      </c>
      <c r="J54" s="111">
        <v>0</v>
      </c>
      <c r="K54" s="111">
        <v>0</v>
      </c>
      <c r="L54" s="111">
        <v>0.90274999999999994</v>
      </c>
      <c r="M54" s="111">
        <v>9.7970000000000006</v>
      </c>
      <c r="N54" s="111">
        <v>0</v>
      </c>
      <c r="O54" s="111">
        <v>0.02</v>
      </c>
      <c r="P54" s="111">
        <v>0</v>
      </c>
      <c r="Q54" s="111">
        <v>0.01</v>
      </c>
      <c r="R54" s="111">
        <v>0</v>
      </c>
      <c r="S54" s="111">
        <v>0.02</v>
      </c>
      <c r="T54" s="111">
        <v>0.02</v>
      </c>
      <c r="U54" s="111">
        <v>0</v>
      </c>
      <c r="V54" s="111">
        <v>0.02</v>
      </c>
      <c r="W54" s="111">
        <v>0</v>
      </c>
      <c r="X54" s="111">
        <v>1E-3</v>
      </c>
      <c r="Y54" s="111">
        <v>85.112549999999999</v>
      </c>
    </row>
    <row r="55" spans="1:25" s="115" customFormat="1" ht="14.4" x14ac:dyDescent="0.3">
      <c r="B55" s="113" t="s">
        <v>63</v>
      </c>
      <c r="C55" s="111">
        <v>0</v>
      </c>
      <c r="D55" s="111">
        <v>0</v>
      </c>
      <c r="E55" s="111">
        <v>0</v>
      </c>
      <c r="F55" s="101">
        <v>0</v>
      </c>
      <c r="G55" s="111">
        <v>189.05000000000004</v>
      </c>
      <c r="H55" s="101">
        <v>0</v>
      </c>
      <c r="I55" s="101">
        <v>0</v>
      </c>
      <c r="J55" s="111">
        <v>0</v>
      </c>
      <c r="K55" s="111">
        <v>0</v>
      </c>
      <c r="L55" s="111">
        <v>0.02</v>
      </c>
      <c r="M55" s="111">
        <v>0.02</v>
      </c>
      <c r="N55" s="111">
        <v>0</v>
      </c>
      <c r="O55" s="111">
        <v>0.02</v>
      </c>
      <c r="P55" s="111">
        <v>0</v>
      </c>
      <c r="Q55" s="111">
        <v>0.04</v>
      </c>
      <c r="R55" s="111">
        <v>36.207999999999998</v>
      </c>
      <c r="S55" s="111">
        <v>0.02</v>
      </c>
      <c r="T55" s="111">
        <v>0.02</v>
      </c>
      <c r="U55" s="111">
        <v>0</v>
      </c>
      <c r="V55" s="111">
        <v>0.02</v>
      </c>
      <c r="W55" s="111">
        <v>0</v>
      </c>
      <c r="X55" s="111">
        <v>1E-3</v>
      </c>
      <c r="Y55" s="111">
        <v>225.29900000000004</v>
      </c>
    </row>
    <row r="56" spans="1:25" s="115" customFormat="1" ht="14.4" x14ac:dyDescent="0.3">
      <c r="B56" s="113" t="s">
        <v>64</v>
      </c>
      <c r="C56" s="111">
        <v>0</v>
      </c>
      <c r="D56" s="111">
        <v>0</v>
      </c>
      <c r="E56" s="111">
        <v>0</v>
      </c>
      <c r="F56" s="101">
        <v>0</v>
      </c>
      <c r="G56" s="111">
        <v>124.38440000000001</v>
      </c>
      <c r="H56" s="111">
        <v>0.2</v>
      </c>
      <c r="I56" s="101">
        <v>0</v>
      </c>
      <c r="J56" s="111">
        <v>0</v>
      </c>
      <c r="K56" s="111">
        <v>0</v>
      </c>
      <c r="L56" s="111">
        <v>0.40365000000000001</v>
      </c>
      <c r="M56" s="111">
        <v>0.02</v>
      </c>
      <c r="N56" s="111">
        <v>0</v>
      </c>
      <c r="O56" s="111">
        <v>0.02</v>
      </c>
      <c r="P56" s="111">
        <v>0</v>
      </c>
      <c r="Q56" s="111">
        <v>3.0000000000000001E-3</v>
      </c>
      <c r="R56" s="111">
        <v>2.4570000000000003</v>
      </c>
      <c r="S56" s="111">
        <v>0.02</v>
      </c>
      <c r="T56" s="111">
        <v>0.02</v>
      </c>
      <c r="U56" s="111">
        <v>0</v>
      </c>
      <c r="V56" s="111">
        <v>0.02</v>
      </c>
      <c r="W56" s="111">
        <v>0</v>
      </c>
      <c r="X56" s="111">
        <v>2E-3</v>
      </c>
      <c r="Y56" s="111">
        <v>127.47005</v>
      </c>
    </row>
    <row r="57" spans="1:25" s="115" customFormat="1" ht="14.4" x14ac:dyDescent="0.3">
      <c r="B57" s="113" t="s">
        <v>65</v>
      </c>
      <c r="C57" s="111">
        <v>0</v>
      </c>
      <c r="D57" s="111">
        <v>0</v>
      </c>
      <c r="E57" s="111">
        <v>0</v>
      </c>
      <c r="F57" s="101">
        <v>0</v>
      </c>
      <c r="G57" s="111">
        <v>210.80440000000002</v>
      </c>
      <c r="H57" s="111">
        <v>1.4999999999999999E-2</v>
      </c>
      <c r="I57" s="101">
        <v>0</v>
      </c>
      <c r="J57" s="111">
        <v>0</v>
      </c>
      <c r="K57" s="111">
        <v>0</v>
      </c>
      <c r="L57" s="111">
        <v>1.9436499999999999</v>
      </c>
      <c r="M57" s="111">
        <v>0.02</v>
      </c>
      <c r="N57" s="111">
        <v>0</v>
      </c>
      <c r="O57" s="111">
        <v>0.02</v>
      </c>
      <c r="P57" s="111">
        <v>0</v>
      </c>
      <c r="Q57" s="111">
        <v>0.32255</v>
      </c>
      <c r="R57" s="111">
        <v>0.85499999999999998</v>
      </c>
      <c r="S57" s="111">
        <v>0.02</v>
      </c>
      <c r="T57" s="111">
        <v>0.02</v>
      </c>
      <c r="U57" s="111">
        <v>0</v>
      </c>
      <c r="V57" s="111">
        <v>1.5708</v>
      </c>
      <c r="W57" s="111">
        <v>0</v>
      </c>
      <c r="X57" s="111">
        <v>5.0000000000000001E-3</v>
      </c>
      <c r="Y57" s="111">
        <v>215.51639999999998</v>
      </c>
    </row>
    <row r="58" spans="1:25" s="115" customFormat="1" ht="14.4" x14ac:dyDescent="0.3">
      <c r="B58" s="113" t="s">
        <v>66</v>
      </c>
      <c r="C58" s="111">
        <v>0</v>
      </c>
      <c r="D58" s="111">
        <v>0</v>
      </c>
      <c r="E58" s="111">
        <v>0</v>
      </c>
      <c r="F58" s="101">
        <v>0</v>
      </c>
      <c r="G58" s="111">
        <v>174.14820000000003</v>
      </c>
      <c r="H58" s="111">
        <v>0</v>
      </c>
      <c r="I58" s="101">
        <v>0</v>
      </c>
      <c r="J58" s="111">
        <v>0</v>
      </c>
      <c r="K58" s="111">
        <v>0</v>
      </c>
      <c r="L58" s="111">
        <v>1.1850000000000001</v>
      </c>
      <c r="M58" s="111">
        <v>0.02</v>
      </c>
      <c r="N58" s="111">
        <v>0</v>
      </c>
      <c r="O58" s="111">
        <v>0.02</v>
      </c>
      <c r="P58" s="111">
        <v>0</v>
      </c>
      <c r="Q58" s="111">
        <v>0.02</v>
      </c>
      <c r="R58" s="111">
        <v>0.45</v>
      </c>
      <c r="S58" s="111">
        <v>0.02</v>
      </c>
      <c r="T58" s="111">
        <v>0.02</v>
      </c>
      <c r="U58" s="111">
        <v>0</v>
      </c>
      <c r="V58" s="111">
        <v>0.02</v>
      </c>
      <c r="W58" s="111">
        <v>0</v>
      </c>
      <c r="X58" s="111">
        <v>5</v>
      </c>
      <c r="Y58" s="111">
        <v>180.78320000000002</v>
      </c>
    </row>
    <row r="59" spans="1:25" s="115" customFormat="1" ht="14.4" x14ac:dyDescent="0.3"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</row>
    <row r="60" spans="1:25" s="115" customFormat="1" ht="14.4" x14ac:dyDescent="0.3">
      <c r="A60" s="112">
        <v>2019</v>
      </c>
      <c r="B60" s="113" t="s">
        <v>71</v>
      </c>
      <c r="C60" s="111">
        <v>0</v>
      </c>
      <c r="D60" s="111">
        <v>110</v>
      </c>
      <c r="E60" s="111">
        <v>0</v>
      </c>
      <c r="F60" s="111">
        <v>1.1820000000000002</v>
      </c>
      <c r="G60" s="111">
        <v>227.53314999999995</v>
      </c>
      <c r="H60" s="111">
        <v>7.6289999999999996</v>
      </c>
      <c r="I60" s="111">
        <v>5.7220000000000004</v>
      </c>
      <c r="J60" s="111">
        <v>0</v>
      </c>
      <c r="K60" s="111">
        <v>3.3039999999999998</v>
      </c>
      <c r="L60" s="111">
        <v>1</v>
      </c>
      <c r="M60" s="111">
        <v>0.01</v>
      </c>
      <c r="N60" s="111">
        <v>0</v>
      </c>
      <c r="O60" s="111">
        <v>0</v>
      </c>
      <c r="P60" s="111">
        <v>0</v>
      </c>
      <c r="Q60" s="111">
        <v>131.36599999999999</v>
      </c>
      <c r="R60" s="111">
        <v>4.226</v>
      </c>
      <c r="S60" s="111">
        <v>1.05</v>
      </c>
      <c r="T60" s="111">
        <v>124.31300000000002</v>
      </c>
      <c r="U60" s="111">
        <v>0</v>
      </c>
      <c r="V60" s="111">
        <v>0</v>
      </c>
      <c r="W60" s="111">
        <v>0</v>
      </c>
      <c r="X60" s="111">
        <v>8.4830000000000005</v>
      </c>
      <c r="Y60" s="111">
        <f>SUM(C60:X60)</f>
        <v>625.81814999999983</v>
      </c>
    </row>
    <row r="61" spans="1:25" s="115" customFormat="1" ht="14.4" x14ac:dyDescent="0.3">
      <c r="B61" s="113" t="s">
        <v>72</v>
      </c>
      <c r="C61" s="111">
        <v>0</v>
      </c>
      <c r="D61" s="111">
        <v>0</v>
      </c>
      <c r="E61" s="111">
        <v>0</v>
      </c>
      <c r="F61" s="111">
        <v>80.384999999999991</v>
      </c>
      <c r="G61" s="111">
        <v>31.022999999999996</v>
      </c>
      <c r="H61" s="111">
        <v>0.2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7.0990000000000002</v>
      </c>
      <c r="R61" s="111">
        <v>10.899999999999999</v>
      </c>
      <c r="S61" s="111">
        <v>0</v>
      </c>
      <c r="T61" s="111">
        <v>0</v>
      </c>
      <c r="U61" s="111">
        <v>0</v>
      </c>
      <c r="V61" s="111">
        <v>0</v>
      </c>
      <c r="W61" s="111">
        <v>0</v>
      </c>
      <c r="X61" s="111">
        <v>1.2210000000000001</v>
      </c>
      <c r="Y61" s="111">
        <f t="shared" ref="Y61:Y71" si="3">SUM(C61:X61)</f>
        <v>130.828</v>
      </c>
    </row>
    <row r="62" spans="1:25" s="115" customFormat="1" ht="14.4" x14ac:dyDescent="0.3">
      <c r="B62" s="113" t="s">
        <v>67</v>
      </c>
      <c r="C62" s="111">
        <v>0</v>
      </c>
      <c r="D62" s="111">
        <v>20.146000000000001</v>
      </c>
      <c r="E62" s="111">
        <v>0</v>
      </c>
      <c r="F62" s="111">
        <v>0.01</v>
      </c>
      <c r="G62" s="111">
        <v>114.63480000000004</v>
      </c>
      <c r="H62" s="111">
        <v>2.3E-2</v>
      </c>
      <c r="I62" s="111">
        <v>0.57299999999999995</v>
      </c>
      <c r="J62" s="111">
        <v>0</v>
      </c>
      <c r="K62" s="111">
        <v>0</v>
      </c>
      <c r="L62" s="111">
        <v>0</v>
      </c>
      <c r="M62" s="111">
        <v>0.56300000000000006</v>
      </c>
      <c r="N62" s="111">
        <v>0</v>
      </c>
      <c r="O62" s="111">
        <v>0</v>
      </c>
      <c r="P62" s="111">
        <v>0</v>
      </c>
      <c r="Q62" s="111">
        <v>4.51</v>
      </c>
      <c r="R62" s="111">
        <v>287.23499999999996</v>
      </c>
      <c r="S62" s="111">
        <v>94.271000000000001</v>
      </c>
      <c r="T62" s="111">
        <v>28.127000000000002</v>
      </c>
      <c r="U62" s="111">
        <v>0</v>
      </c>
      <c r="V62" s="111">
        <v>0</v>
      </c>
      <c r="W62" s="111">
        <v>0</v>
      </c>
      <c r="X62" s="111">
        <v>0</v>
      </c>
      <c r="Y62" s="111">
        <f t="shared" si="3"/>
        <v>550.0927999999999</v>
      </c>
    </row>
    <row r="63" spans="1:25" s="115" customFormat="1" ht="14.4" x14ac:dyDescent="0.3">
      <c r="B63" s="113" t="s">
        <v>68</v>
      </c>
      <c r="C63" s="111">
        <v>0</v>
      </c>
      <c r="D63" s="111">
        <v>0</v>
      </c>
      <c r="E63" s="111">
        <v>0</v>
      </c>
      <c r="F63" s="111">
        <v>0</v>
      </c>
      <c r="G63" s="111">
        <v>70.607600000000005</v>
      </c>
      <c r="H63" s="111">
        <v>0.84600000000000009</v>
      </c>
      <c r="I63" s="111">
        <v>0</v>
      </c>
      <c r="J63" s="111">
        <v>0</v>
      </c>
      <c r="K63" s="111">
        <v>0</v>
      </c>
      <c r="L63" s="111">
        <v>0</v>
      </c>
      <c r="M63" s="111">
        <v>0.69799999999999995</v>
      </c>
      <c r="N63" s="111">
        <v>0</v>
      </c>
      <c r="O63" s="111">
        <v>0</v>
      </c>
      <c r="P63" s="111">
        <v>0</v>
      </c>
      <c r="Q63" s="111">
        <v>284.03999999999996</v>
      </c>
      <c r="R63" s="111">
        <v>45.282000000000011</v>
      </c>
      <c r="S63" s="111">
        <v>227.90900000000002</v>
      </c>
      <c r="T63" s="111">
        <v>1.4670000000000001</v>
      </c>
      <c r="U63" s="111">
        <v>0</v>
      </c>
      <c r="V63" s="111">
        <v>0</v>
      </c>
      <c r="W63" s="111">
        <v>0</v>
      </c>
      <c r="X63" s="111">
        <v>7.1349999999999998</v>
      </c>
      <c r="Y63" s="111">
        <f t="shared" si="3"/>
        <v>637.9846</v>
      </c>
    </row>
    <row r="64" spans="1:25" s="115" customFormat="1" ht="14.4" x14ac:dyDescent="0.3">
      <c r="B64" s="113" t="s">
        <v>7</v>
      </c>
      <c r="C64" s="111">
        <v>0</v>
      </c>
      <c r="D64" s="111">
        <v>110</v>
      </c>
      <c r="E64" s="111">
        <v>0</v>
      </c>
      <c r="F64" s="111">
        <v>0.59</v>
      </c>
      <c r="G64" s="111">
        <v>165.167</v>
      </c>
      <c r="H64" s="111">
        <v>98.228999999999999</v>
      </c>
      <c r="I64" s="111">
        <v>2.7919999999999998</v>
      </c>
      <c r="J64" s="111">
        <v>0</v>
      </c>
      <c r="K64" s="111">
        <v>7.3280000000000003</v>
      </c>
      <c r="L64" s="111">
        <v>10</v>
      </c>
      <c r="M64" s="111">
        <v>0</v>
      </c>
      <c r="N64" s="111">
        <v>0</v>
      </c>
      <c r="O64" s="111">
        <v>1.915</v>
      </c>
      <c r="P64" s="111">
        <v>0</v>
      </c>
      <c r="Q64" s="111">
        <v>75.792999999999992</v>
      </c>
      <c r="R64" s="111">
        <v>314.01099999999997</v>
      </c>
      <c r="S64" s="111">
        <v>13.468</v>
      </c>
      <c r="T64" s="111">
        <v>133</v>
      </c>
      <c r="U64" s="111">
        <v>0</v>
      </c>
      <c r="V64" s="111">
        <v>1</v>
      </c>
      <c r="W64" s="111">
        <v>0</v>
      </c>
      <c r="X64" s="111">
        <v>0</v>
      </c>
      <c r="Y64" s="111">
        <f t="shared" si="3"/>
        <v>933.29299999999989</v>
      </c>
    </row>
    <row r="65" spans="1:25" s="115" customFormat="1" ht="14.4" x14ac:dyDescent="0.3">
      <c r="B65" s="113" t="s">
        <v>69</v>
      </c>
      <c r="C65" s="111">
        <v>0</v>
      </c>
      <c r="D65" s="111">
        <v>0</v>
      </c>
      <c r="E65" s="111">
        <v>0</v>
      </c>
      <c r="F65" s="111">
        <v>0</v>
      </c>
      <c r="G65" s="111">
        <v>91.067350000000019</v>
      </c>
      <c r="H65" s="111">
        <v>1.4999999999999999E-2</v>
      </c>
      <c r="I65" s="111">
        <v>1.4E-2</v>
      </c>
      <c r="J65" s="111">
        <v>0</v>
      </c>
      <c r="K65" s="111">
        <v>0</v>
      </c>
      <c r="L65" s="111">
        <v>0</v>
      </c>
      <c r="M65" s="111">
        <v>0.9</v>
      </c>
      <c r="N65" s="111">
        <v>0</v>
      </c>
      <c r="O65" s="111">
        <v>0</v>
      </c>
      <c r="P65" s="111">
        <v>0</v>
      </c>
      <c r="Q65" s="111">
        <v>10.167999999999999</v>
      </c>
      <c r="R65" s="111">
        <v>5.3290000000000006</v>
      </c>
      <c r="S65" s="111">
        <v>91.059000000000012</v>
      </c>
      <c r="T65" s="111">
        <v>67.230999999999995</v>
      </c>
      <c r="U65" s="111">
        <v>0</v>
      </c>
      <c r="V65" s="111">
        <v>0</v>
      </c>
      <c r="W65" s="111">
        <v>0</v>
      </c>
      <c r="X65" s="111">
        <v>5</v>
      </c>
      <c r="Y65" s="111">
        <f t="shared" si="3"/>
        <v>270.78335000000004</v>
      </c>
    </row>
    <row r="66" spans="1:25" s="115" customFormat="1" ht="14.4" x14ac:dyDescent="0.3">
      <c r="B66" s="113" t="s">
        <v>70</v>
      </c>
      <c r="C66" s="111">
        <v>0</v>
      </c>
      <c r="D66" s="111">
        <v>0</v>
      </c>
      <c r="E66" s="111">
        <v>0</v>
      </c>
      <c r="F66" s="111">
        <v>0</v>
      </c>
      <c r="G66" s="111">
        <v>186.1934</v>
      </c>
      <c r="H66" s="111">
        <v>5.0000000000000001E-3</v>
      </c>
      <c r="I66" s="111">
        <v>0</v>
      </c>
      <c r="J66" s="111">
        <v>0</v>
      </c>
      <c r="K66" s="111">
        <v>0</v>
      </c>
      <c r="L66" s="111">
        <v>0</v>
      </c>
      <c r="M66" s="111">
        <v>0</v>
      </c>
      <c r="N66" s="111">
        <v>0</v>
      </c>
      <c r="O66" s="111">
        <v>0</v>
      </c>
      <c r="P66" s="111">
        <v>0</v>
      </c>
      <c r="Q66" s="111">
        <v>4.585</v>
      </c>
      <c r="R66" s="111">
        <v>5.9</v>
      </c>
      <c r="S66" s="111">
        <v>230.28299999999999</v>
      </c>
      <c r="T66" s="111">
        <v>0</v>
      </c>
      <c r="U66" s="111">
        <v>0</v>
      </c>
      <c r="V66" s="111">
        <v>0</v>
      </c>
      <c r="W66" s="111">
        <v>0</v>
      </c>
      <c r="X66" s="111">
        <v>0</v>
      </c>
      <c r="Y66" s="111">
        <f t="shared" si="3"/>
        <v>426.96640000000002</v>
      </c>
    </row>
    <row r="67" spans="1:25" s="115" customFormat="1" ht="14.4" x14ac:dyDescent="0.3">
      <c r="B67" s="113" t="s">
        <v>73</v>
      </c>
      <c r="C67" s="111">
        <v>0</v>
      </c>
      <c r="D67" s="111">
        <v>0</v>
      </c>
      <c r="E67" s="111">
        <v>0</v>
      </c>
      <c r="F67" s="111">
        <v>0</v>
      </c>
      <c r="G67" s="111">
        <v>265.67885000000001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v>0</v>
      </c>
      <c r="Q67" s="111">
        <v>0.05</v>
      </c>
      <c r="R67" s="111">
        <v>40.192</v>
      </c>
      <c r="S67" s="111">
        <v>0</v>
      </c>
      <c r="T67" s="111">
        <v>0</v>
      </c>
      <c r="U67" s="111">
        <v>0</v>
      </c>
      <c r="V67" s="111">
        <v>0.3</v>
      </c>
      <c r="W67" s="111">
        <v>0</v>
      </c>
      <c r="X67" s="111">
        <v>0</v>
      </c>
      <c r="Y67" s="111">
        <f t="shared" si="3"/>
        <v>306.22085000000004</v>
      </c>
    </row>
    <row r="68" spans="1:25" s="115" customFormat="1" ht="14.4" x14ac:dyDescent="0.3">
      <c r="B68" s="113" t="s">
        <v>63</v>
      </c>
      <c r="C68" s="111">
        <v>0</v>
      </c>
      <c r="D68" s="111">
        <v>0</v>
      </c>
      <c r="E68" s="111">
        <v>0</v>
      </c>
      <c r="F68" s="111">
        <v>0</v>
      </c>
      <c r="G68" s="111">
        <v>169.51290000000003</v>
      </c>
      <c r="H68" s="111">
        <v>3.5000000000000003E-2</v>
      </c>
      <c r="I68" s="111">
        <v>0</v>
      </c>
      <c r="J68" s="111">
        <v>0</v>
      </c>
      <c r="K68" s="111">
        <v>0</v>
      </c>
      <c r="L68" s="111">
        <v>0</v>
      </c>
      <c r="M68" s="111">
        <v>1</v>
      </c>
      <c r="N68" s="111">
        <v>0</v>
      </c>
      <c r="O68" s="111">
        <v>0</v>
      </c>
      <c r="P68" s="111">
        <v>0</v>
      </c>
      <c r="Q68" s="111">
        <v>3.66</v>
      </c>
      <c r="R68" s="111">
        <v>3.8039999999999998</v>
      </c>
      <c r="S68" s="111">
        <v>8.5009999999999994</v>
      </c>
      <c r="T68" s="111">
        <v>0.57199999999999995</v>
      </c>
      <c r="U68" s="111">
        <v>0</v>
      </c>
      <c r="V68" s="111">
        <v>0</v>
      </c>
      <c r="W68" s="111">
        <v>0</v>
      </c>
      <c r="X68" s="111">
        <v>5</v>
      </c>
      <c r="Y68" s="111">
        <f t="shared" si="3"/>
        <v>192.08490000000003</v>
      </c>
    </row>
    <row r="69" spans="1:25" s="115" customFormat="1" ht="14.4" x14ac:dyDescent="0.3">
      <c r="B69" s="113" t="s">
        <v>64</v>
      </c>
      <c r="C69" s="111">
        <v>0</v>
      </c>
      <c r="D69" s="111">
        <v>0</v>
      </c>
      <c r="E69" s="111">
        <v>0</v>
      </c>
      <c r="F69" s="111">
        <v>0</v>
      </c>
      <c r="G69" s="111">
        <v>129.16919999999999</v>
      </c>
      <c r="H69" s="111">
        <v>0</v>
      </c>
      <c r="I69" s="111">
        <v>0.16500000000000001</v>
      </c>
      <c r="J69" s="111">
        <v>0</v>
      </c>
      <c r="K69" s="111">
        <v>0</v>
      </c>
      <c r="L69" s="111">
        <v>0</v>
      </c>
      <c r="M69" s="111">
        <v>0</v>
      </c>
      <c r="N69" s="111">
        <v>0</v>
      </c>
      <c r="O69" s="111">
        <v>0</v>
      </c>
      <c r="P69" s="111">
        <v>0</v>
      </c>
      <c r="Q69" s="111">
        <v>0.04</v>
      </c>
      <c r="R69" s="111">
        <v>0.10200000000000001</v>
      </c>
      <c r="S69" s="111">
        <v>52.48</v>
      </c>
      <c r="T69" s="111">
        <v>0</v>
      </c>
      <c r="U69" s="111">
        <v>0</v>
      </c>
      <c r="V69" s="111">
        <v>0</v>
      </c>
      <c r="W69" s="111">
        <v>0</v>
      </c>
      <c r="X69" s="111">
        <v>8</v>
      </c>
      <c r="Y69" s="111">
        <f t="shared" si="3"/>
        <v>189.95619999999997</v>
      </c>
    </row>
    <row r="70" spans="1:25" s="115" customFormat="1" ht="14.4" x14ac:dyDescent="0.3">
      <c r="B70" s="113" t="s">
        <v>65</v>
      </c>
      <c r="C70" s="111">
        <v>0</v>
      </c>
      <c r="D70" s="111">
        <v>0</v>
      </c>
      <c r="E70" s="111">
        <v>0</v>
      </c>
      <c r="F70" s="111">
        <v>0</v>
      </c>
      <c r="G70" s="111">
        <v>221.64585</v>
      </c>
      <c r="H70" s="111">
        <v>0</v>
      </c>
      <c r="I70" s="111">
        <v>16.896000000000008</v>
      </c>
      <c r="J70" s="111">
        <v>4.5999999999999999E-2</v>
      </c>
      <c r="K70" s="111">
        <v>0</v>
      </c>
      <c r="L70" s="111">
        <v>0</v>
      </c>
      <c r="M70" s="111">
        <v>0.13600000000000001</v>
      </c>
      <c r="N70" s="111">
        <v>0.53799999999999992</v>
      </c>
      <c r="O70" s="111">
        <v>0</v>
      </c>
      <c r="P70" s="111">
        <v>0</v>
      </c>
      <c r="Q70" s="111">
        <v>11.326999999999998</v>
      </c>
      <c r="R70" s="111">
        <v>42.281999999999989</v>
      </c>
      <c r="S70" s="111">
        <v>1.53</v>
      </c>
      <c r="T70" s="111">
        <v>2.7980000000000005</v>
      </c>
      <c r="U70" s="111">
        <v>0</v>
      </c>
      <c r="V70" s="111">
        <v>0.33599999999999997</v>
      </c>
      <c r="W70" s="111">
        <v>0</v>
      </c>
      <c r="X70" s="111">
        <v>5</v>
      </c>
      <c r="Y70" s="111">
        <f t="shared" si="3"/>
        <v>302.53485000000001</v>
      </c>
    </row>
    <row r="71" spans="1:25" s="115" customFormat="1" ht="14.4" x14ac:dyDescent="0.3">
      <c r="B71" s="113" t="s">
        <v>66</v>
      </c>
      <c r="C71" s="111">
        <v>0</v>
      </c>
      <c r="D71" s="111">
        <v>0</v>
      </c>
      <c r="E71" s="111">
        <v>0</v>
      </c>
      <c r="F71" s="111">
        <v>0</v>
      </c>
      <c r="G71" s="111">
        <v>110.0822</v>
      </c>
      <c r="H71" s="111">
        <v>0</v>
      </c>
      <c r="I71" s="111">
        <v>0</v>
      </c>
      <c r="J71" s="111">
        <v>0</v>
      </c>
      <c r="K71" s="111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3.5000000000000003E-2</v>
      </c>
      <c r="T71" s="111">
        <v>0</v>
      </c>
      <c r="U71" s="111">
        <v>0</v>
      </c>
      <c r="V71" s="111">
        <v>0</v>
      </c>
      <c r="W71" s="111">
        <v>0</v>
      </c>
      <c r="X71" s="111">
        <v>5.0010000000000003</v>
      </c>
      <c r="Y71" s="111">
        <f t="shared" si="3"/>
        <v>115.1182</v>
      </c>
    </row>
    <row r="72" spans="1:25" s="115" customFormat="1" ht="14.4" x14ac:dyDescent="0.3">
      <c r="Y72" s="111" t="s">
        <v>75</v>
      </c>
    </row>
    <row r="73" spans="1:25" s="115" customFormat="1" ht="14.4" x14ac:dyDescent="0.3">
      <c r="A73" s="221"/>
      <c r="B73" s="298"/>
      <c r="C73" s="298"/>
      <c r="D73" s="298"/>
      <c r="E73" s="298"/>
      <c r="F73" s="298"/>
      <c r="G73" s="298"/>
    </row>
    <row r="74" spans="1:25" s="115" customFormat="1" ht="14.4" x14ac:dyDescent="0.3">
      <c r="A74" s="112">
        <v>2020</v>
      </c>
      <c r="B74" s="113" t="s">
        <v>71</v>
      </c>
      <c r="C74" s="111">
        <v>0</v>
      </c>
      <c r="D74" s="111">
        <v>0</v>
      </c>
      <c r="E74" s="111">
        <v>0</v>
      </c>
      <c r="F74" s="111">
        <v>0</v>
      </c>
      <c r="G74" s="111">
        <v>123.78525</v>
      </c>
      <c r="H74" s="111">
        <v>6.1340000000000003</v>
      </c>
      <c r="I74" s="111">
        <v>12.308</v>
      </c>
      <c r="J74" s="111">
        <v>4.5999999999999999E-2</v>
      </c>
      <c r="K74" s="111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9.9820000000000011</v>
      </c>
      <c r="R74" s="111">
        <v>64.843999999999994</v>
      </c>
      <c r="S74" s="111">
        <v>53.633999999999986</v>
      </c>
      <c r="T74" s="111">
        <v>2.8080000000000003</v>
      </c>
      <c r="U74" s="111">
        <v>0</v>
      </c>
      <c r="V74" s="111">
        <v>0.33599999999999997</v>
      </c>
      <c r="W74" s="111">
        <v>0</v>
      </c>
      <c r="X74" s="111">
        <v>18.501000000000001</v>
      </c>
      <c r="Y74" s="111">
        <v>293.05224999999996</v>
      </c>
    </row>
    <row r="75" spans="1:25" s="115" customFormat="1" ht="14.4" x14ac:dyDescent="0.3">
      <c r="B75" s="113" t="s">
        <v>72</v>
      </c>
      <c r="C75" s="111">
        <v>0</v>
      </c>
      <c r="D75" s="111">
        <v>0</v>
      </c>
      <c r="E75" s="111">
        <v>0</v>
      </c>
      <c r="F75" s="111">
        <v>0</v>
      </c>
      <c r="G75" s="111">
        <v>82.336200000000019</v>
      </c>
      <c r="H75" s="111">
        <v>0.01</v>
      </c>
      <c r="I75" s="111">
        <v>5.3840000000000003</v>
      </c>
      <c r="J75" s="111">
        <v>4.5999999999999999E-2</v>
      </c>
      <c r="K75" s="111">
        <v>0</v>
      </c>
      <c r="L75" s="111">
        <v>301.18865</v>
      </c>
      <c r="M75" s="111">
        <v>1.619</v>
      </c>
      <c r="N75" s="111">
        <v>0</v>
      </c>
      <c r="O75" s="111">
        <v>0</v>
      </c>
      <c r="P75" s="111">
        <v>0</v>
      </c>
      <c r="Q75" s="111">
        <v>3.54</v>
      </c>
      <c r="R75" s="111">
        <v>654.56100000000015</v>
      </c>
      <c r="S75" s="111">
        <v>1.3140000000000001</v>
      </c>
      <c r="T75" s="111">
        <v>0</v>
      </c>
      <c r="U75" s="111">
        <v>0</v>
      </c>
      <c r="V75" s="111">
        <v>0.1</v>
      </c>
      <c r="W75" s="111">
        <v>0</v>
      </c>
      <c r="X75" s="111">
        <v>0</v>
      </c>
      <c r="Y75" s="111">
        <v>1050.1028500000002</v>
      </c>
    </row>
    <row r="76" spans="1:25" s="115" customFormat="1" ht="14.4" x14ac:dyDescent="0.3">
      <c r="B76" s="113" t="s">
        <v>67</v>
      </c>
      <c r="C76" s="111">
        <v>0</v>
      </c>
      <c r="D76" s="111">
        <v>0</v>
      </c>
      <c r="E76" s="111">
        <v>0</v>
      </c>
      <c r="F76" s="111">
        <v>0</v>
      </c>
      <c r="G76" s="111">
        <v>71.102400000000003</v>
      </c>
      <c r="H76" s="111">
        <v>0</v>
      </c>
      <c r="I76" s="111">
        <v>0</v>
      </c>
      <c r="J76" s="111">
        <v>4.5999999999999999E-2</v>
      </c>
      <c r="K76" s="111">
        <v>0</v>
      </c>
      <c r="L76" s="111">
        <v>0.1</v>
      </c>
      <c r="M76" s="111">
        <v>0.1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0.5</v>
      </c>
      <c r="T76" s="111">
        <v>0</v>
      </c>
      <c r="U76" s="111">
        <v>0</v>
      </c>
      <c r="V76" s="111">
        <v>0</v>
      </c>
      <c r="W76" s="111">
        <v>0</v>
      </c>
      <c r="X76" s="111">
        <v>0</v>
      </c>
      <c r="Y76" s="111">
        <v>71.702399999999997</v>
      </c>
    </row>
    <row r="77" spans="1:25" s="115" customFormat="1" ht="14.4" x14ac:dyDescent="0.3">
      <c r="B77" s="113" t="s">
        <v>68</v>
      </c>
      <c r="C77" s="111">
        <v>0</v>
      </c>
      <c r="D77" s="111">
        <v>2.7</v>
      </c>
      <c r="E77" s="111">
        <v>0</v>
      </c>
      <c r="F77" s="111">
        <v>0</v>
      </c>
      <c r="G77" s="111">
        <v>12.496799999999999</v>
      </c>
      <c r="H77" s="111">
        <v>0</v>
      </c>
      <c r="I77" s="111">
        <v>0</v>
      </c>
      <c r="J77" s="111">
        <v>4.5999999999999999E-2</v>
      </c>
      <c r="K77" s="111">
        <v>0</v>
      </c>
      <c r="L77" s="111">
        <v>0</v>
      </c>
      <c r="M77" s="111">
        <v>2.5</v>
      </c>
      <c r="N77" s="111">
        <v>0</v>
      </c>
      <c r="O77" s="111">
        <v>0</v>
      </c>
      <c r="P77" s="111">
        <v>0</v>
      </c>
      <c r="Q77" s="111">
        <v>0.01</v>
      </c>
      <c r="R77" s="111">
        <v>0.1</v>
      </c>
      <c r="S77" s="111">
        <v>0.61199999999999999</v>
      </c>
      <c r="T77" s="111">
        <v>0</v>
      </c>
      <c r="U77" s="111">
        <v>0</v>
      </c>
      <c r="V77" s="111">
        <v>0</v>
      </c>
      <c r="W77" s="111">
        <v>0</v>
      </c>
      <c r="X77" s="111">
        <v>0</v>
      </c>
      <c r="Y77" s="111">
        <v>18.418800000000001</v>
      </c>
    </row>
    <row r="78" spans="1:25" s="115" customFormat="1" ht="14.4" x14ac:dyDescent="0.3">
      <c r="B78" s="113" t="s">
        <v>7</v>
      </c>
      <c r="C78" s="111">
        <v>0</v>
      </c>
      <c r="D78" s="111">
        <v>0</v>
      </c>
      <c r="E78" s="111">
        <v>0</v>
      </c>
      <c r="F78" s="111">
        <v>0</v>
      </c>
      <c r="G78" s="111">
        <v>30.105</v>
      </c>
      <c r="H78" s="111">
        <v>0.10999999999999999</v>
      </c>
      <c r="I78" s="111">
        <v>0</v>
      </c>
      <c r="J78" s="111">
        <v>4.5999999999999999E-2</v>
      </c>
      <c r="K78" s="111">
        <v>0</v>
      </c>
      <c r="L78" s="111">
        <v>2.4E-2</v>
      </c>
      <c r="M78" s="111">
        <v>10.1</v>
      </c>
      <c r="N78" s="111">
        <v>0</v>
      </c>
      <c r="O78" s="111">
        <v>0</v>
      </c>
      <c r="P78" s="111">
        <v>0</v>
      </c>
      <c r="Q78" s="111">
        <v>0.8</v>
      </c>
      <c r="R78" s="111">
        <v>10.574999999999999</v>
      </c>
      <c r="S78" s="111">
        <v>56.100000000000009</v>
      </c>
      <c r="T78" s="111">
        <v>0.04</v>
      </c>
      <c r="U78" s="111">
        <v>0</v>
      </c>
      <c r="V78" s="111">
        <v>15.01</v>
      </c>
      <c r="W78" s="111">
        <v>0</v>
      </c>
      <c r="X78" s="111">
        <v>0</v>
      </c>
      <c r="Y78" s="111">
        <v>122.86400000000002</v>
      </c>
    </row>
    <row r="79" spans="1:25" s="115" customFormat="1" ht="14.4" x14ac:dyDescent="0.3">
      <c r="B79" s="113" t="s">
        <v>69</v>
      </c>
      <c r="C79" s="111">
        <v>0</v>
      </c>
      <c r="D79" s="111">
        <v>0</v>
      </c>
      <c r="E79" s="111">
        <v>0</v>
      </c>
      <c r="F79" s="111">
        <v>12.478</v>
      </c>
      <c r="G79" s="111">
        <v>0</v>
      </c>
      <c r="H79" s="111">
        <v>0</v>
      </c>
      <c r="I79" s="111">
        <v>0.20799999999999999</v>
      </c>
      <c r="J79" s="111">
        <v>4.5999999999999999E-2</v>
      </c>
      <c r="K79" s="111">
        <v>0</v>
      </c>
      <c r="L79" s="111">
        <v>0</v>
      </c>
      <c r="M79" s="111">
        <v>0</v>
      </c>
      <c r="N79" s="111">
        <v>0</v>
      </c>
      <c r="O79" s="111">
        <v>0</v>
      </c>
      <c r="P79" s="111">
        <v>0</v>
      </c>
      <c r="Q79" s="111">
        <v>9.5000000000000001E-2</v>
      </c>
      <c r="R79" s="111">
        <v>9.738999999999999</v>
      </c>
      <c r="S79" s="111">
        <v>0</v>
      </c>
      <c r="T79" s="111">
        <v>0</v>
      </c>
      <c r="U79" s="111">
        <v>0</v>
      </c>
      <c r="V79" s="111">
        <v>0</v>
      </c>
      <c r="W79" s="111">
        <v>0</v>
      </c>
      <c r="X79" s="111">
        <v>0</v>
      </c>
      <c r="Y79" s="111">
        <v>22.52</v>
      </c>
    </row>
    <row r="80" spans="1:25" s="115" customFormat="1" ht="14.4" x14ac:dyDescent="0.3">
      <c r="B80" s="113" t="s">
        <v>70</v>
      </c>
      <c r="C80" s="111">
        <v>0</v>
      </c>
      <c r="D80" s="111">
        <v>0</v>
      </c>
      <c r="E80" s="111">
        <v>0</v>
      </c>
      <c r="F80" s="111">
        <v>0</v>
      </c>
      <c r="G80" s="111">
        <v>0</v>
      </c>
      <c r="H80" s="111">
        <v>0</v>
      </c>
      <c r="I80" s="111">
        <v>5.3529999999999998</v>
      </c>
      <c r="J80" s="111">
        <v>4.5999999999999999E-2</v>
      </c>
      <c r="K80" s="111">
        <v>0</v>
      </c>
      <c r="L80" s="111">
        <v>0</v>
      </c>
      <c r="M80" s="111">
        <v>0</v>
      </c>
      <c r="N80" s="111">
        <v>0</v>
      </c>
      <c r="O80" s="111">
        <v>0</v>
      </c>
      <c r="P80" s="111">
        <v>0</v>
      </c>
      <c r="Q80" s="111">
        <v>1E-3</v>
      </c>
      <c r="R80" s="111">
        <v>1.69</v>
      </c>
      <c r="S80" s="111">
        <v>0</v>
      </c>
      <c r="T80" s="111">
        <v>0</v>
      </c>
      <c r="U80" s="111">
        <v>0</v>
      </c>
      <c r="V80" s="111">
        <v>0</v>
      </c>
      <c r="W80" s="111">
        <v>0</v>
      </c>
      <c r="X80" s="111">
        <v>0</v>
      </c>
      <c r="Y80" s="111">
        <v>7.0450000000000008</v>
      </c>
    </row>
    <row r="81" spans="1:26" s="115" customFormat="1" ht="14.4" x14ac:dyDescent="0.3">
      <c r="B81" s="113" t="s">
        <v>73</v>
      </c>
      <c r="C81" s="111">
        <v>0</v>
      </c>
      <c r="D81" s="111">
        <v>0</v>
      </c>
      <c r="E81" s="111">
        <v>0</v>
      </c>
      <c r="F81" s="111">
        <v>18.088000000000001</v>
      </c>
      <c r="G81" s="111">
        <v>28.091999999999999</v>
      </c>
      <c r="H81" s="111">
        <v>0.03</v>
      </c>
      <c r="I81" s="111">
        <v>0.03</v>
      </c>
      <c r="J81" s="111">
        <v>0.03</v>
      </c>
      <c r="K81" s="111">
        <v>0.03</v>
      </c>
      <c r="L81" s="111">
        <v>2.1500000000000004</v>
      </c>
      <c r="M81" s="111">
        <v>0.39799999999999996</v>
      </c>
      <c r="N81" s="111">
        <v>0</v>
      </c>
      <c r="O81" s="111">
        <v>0</v>
      </c>
      <c r="P81" s="111">
        <v>0</v>
      </c>
      <c r="Q81" s="111">
        <v>0.309</v>
      </c>
      <c r="R81" s="111">
        <v>2.3380000000000001</v>
      </c>
      <c r="S81" s="111">
        <v>16.315000000000001</v>
      </c>
      <c r="T81" s="111">
        <v>1.4610000000000001</v>
      </c>
      <c r="U81" s="111">
        <v>0</v>
      </c>
      <c r="V81" s="111">
        <v>0</v>
      </c>
      <c r="W81" s="111">
        <v>0</v>
      </c>
      <c r="X81" s="111">
        <v>0</v>
      </c>
      <c r="Y81" s="111">
        <v>69.242999999999995</v>
      </c>
    </row>
    <row r="82" spans="1:26" s="115" customFormat="1" ht="14.4" x14ac:dyDescent="0.3">
      <c r="B82" s="113" t="s">
        <v>63</v>
      </c>
      <c r="C82" s="111">
        <v>0</v>
      </c>
      <c r="D82" s="111">
        <v>0</v>
      </c>
      <c r="E82" s="111">
        <v>0</v>
      </c>
      <c r="F82" s="111">
        <v>0.26900000000000002</v>
      </c>
      <c r="G82" s="111">
        <v>1.4999999999999999E-2</v>
      </c>
      <c r="H82" s="111">
        <v>1.4E-2</v>
      </c>
      <c r="I82" s="111">
        <v>1.4E-2</v>
      </c>
      <c r="J82" s="111">
        <v>1.4E-2</v>
      </c>
      <c r="K82" s="111">
        <v>1.4E-2</v>
      </c>
      <c r="L82" s="111">
        <v>1E-3</v>
      </c>
      <c r="M82" s="111">
        <v>3.4000000000000002E-2</v>
      </c>
      <c r="N82" s="111">
        <v>0</v>
      </c>
      <c r="O82" s="111">
        <v>0</v>
      </c>
      <c r="P82" s="111">
        <v>0</v>
      </c>
      <c r="Q82" s="111">
        <v>0.35799999999999998</v>
      </c>
      <c r="R82" s="111">
        <v>218.15499999999994</v>
      </c>
      <c r="S82" s="111">
        <v>5.8119999999999994</v>
      </c>
      <c r="T82" s="111">
        <v>1.1399999999999999</v>
      </c>
      <c r="U82" s="111">
        <v>0</v>
      </c>
      <c r="V82" s="111">
        <v>0.6080000000000001</v>
      </c>
      <c r="W82" s="111">
        <v>0</v>
      </c>
      <c r="X82" s="111">
        <v>0</v>
      </c>
      <c r="Y82" s="111">
        <v>226.45599999999996</v>
      </c>
    </row>
    <row r="83" spans="1:26" s="115" customFormat="1" ht="14.4" x14ac:dyDescent="0.3">
      <c r="B83" s="113" t="s">
        <v>64</v>
      </c>
      <c r="C83" s="111">
        <v>0</v>
      </c>
      <c r="D83" s="111">
        <v>0</v>
      </c>
      <c r="E83" s="111">
        <v>0</v>
      </c>
      <c r="F83" s="111">
        <v>0.26900000000000002</v>
      </c>
      <c r="G83" s="111">
        <v>27.543599999999998</v>
      </c>
      <c r="H83" s="111">
        <v>0.03</v>
      </c>
      <c r="I83" s="111">
        <v>0.03</v>
      </c>
      <c r="J83" s="111">
        <v>0.03</v>
      </c>
      <c r="K83" s="111">
        <v>0.03</v>
      </c>
      <c r="L83" s="111">
        <v>0.03</v>
      </c>
      <c r="M83" s="111">
        <v>0.03</v>
      </c>
      <c r="N83" s="111">
        <v>0.03</v>
      </c>
      <c r="O83" s="111">
        <v>0.03</v>
      </c>
      <c r="P83" s="111">
        <v>0.03</v>
      </c>
      <c r="Q83" s="111">
        <v>0.03</v>
      </c>
      <c r="R83" s="111">
        <v>2.69</v>
      </c>
      <c r="S83" s="111">
        <v>33.731999999999999</v>
      </c>
      <c r="T83" s="111">
        <v>1.46</v>
      </c>
      <c r="U83" s="111">
        <v>0</v>
      </c>
      <c r="V83" s="111">
        <v>0</v>
      </c>
      <c r="W83" s="111">
        <v>0</v>
      </c>
      <c r="X83" s="111">
        <v>0</v>
      </c>
      <c r="Y83" s="111">
        <v>65.558599999999998</v>
      </c>
    </row>
    <row r="84" spans="1:26" s="115" customFormat="1" ht="14.4" x14ac:dyDescent="0.3">
      <c r="B84" s="113" t="s">
        <v>65</v>
      </c>
      <c r="C84" s="111">
        <v>0</v>
      </c>
      <c r="D84" s="111">
        <v>0</v>
      </c>
      <c r="E84" s="111">
        <v>0</v>
      </c>
      <c r="F84" s="111">
        <v>0.26900000000000002</v>
      </c>
      <c r="G84" s="111">
        <v>56.045199999999994</v>
      </c>
      <c r="H84" s="111">
        <v>0.03</v>
      </c>
      <c r="I84" s="111">
        <v>0.03</v>
      </c>
      <c r="J84" s="111">
        <v>0.03</v>
      </c>
      <c r="K84" s="111">
        <v>0.03</v>
      </c>
      <c r="L84" s="111">
        <v>0.03</v>
      </c>
      <c r="M84" s="111">
        <v>0.03</v>
      </c>
      <c r="N84" s="111">
        <v>0.03</v>
      </c>
      <c r="O84" s="111">
        <v>0.03</v>
      </c>
      <c r="P84" s="111">
        <v>0.03</v>
      </c>
      <c r="Q84" s="111">
        <v>7.1049999999999995</v>
      </c>
      <c r="R84" s="111">
        <v>10.234999999999999</v>
      </c>
      <c r="S84" s="111">
        <v>15.616</v>
      </c>
      <c r="T84" s="111">
        <v>0.18</v>
      </c>
      <c r="U84" s="111">
        <v>0</v>
      </c>
      <c r="V84" s="111">
        <v>0</v>
      </c>
      <c r="W84" s="111">
        <v>0</v>
      </c>
      <c r="X84" s="111">
        <v>3.01</v>
      </c>
      <c r="Y84" s="111">
        <v>92.311199999999999</v>
      </c>
    </row>
    <row r="85" spans="1:26" s="115" customFormat="1" ht="14.4" x14ac:dyDescent="0.3">
      <c r="B85" s="113" t="s">
        <v>66</v>
      </c>
      <c r="C85" s="111">
        <v>0</v>
      </c>
      <c r="D85" s="111">
        <v>0</v>
      </c>
      <c r="E85" s="111">
        <v>0</v>
      </c>
      <c r="F85" s="111">
        <v>0.26900000000000002</v>
      </c>
      <c r="G85" s="111">
        <v>27.380399999999998</v>
      </c>
      <c r="H85" s="111">
        <v>0.03</v>
      </c>
      <c r="I85" s="111">
        <v>0.03</v>
      </c>
      <c r="J85" s="111">
        <v>0.03</v>
      </c>
      <c r="K85" s="111">
        <v>0.03</v>
      </c>
      <c r="L85" s="111">
        <v>0.03</v>
      </c>
      <c r="M85" s="111">
        <v>0.03</v>
      </c>
      <c r="N85" s="111">
        <v>0.03</v>
      </c>
      <c r="O85" s="111">
        <v>0.03</v>
      </c>
      <c r="P85" s="111">
        <v>0.03</v>
      </c>
      <c r="Q85" s="111">
        <v>0.03</v>
      </c>
      <c r="R85" s="111">
        <v>0.03</v>
      </c>
      <c r="S85" s="111">
        <v>33.5</v>
      </c>
      <c r="T85" s="111">
        <v>0.18</v>
      </c>
      <c r="U85" s="111">
        <v>0</v>
      </c>
      <c r="V85" s="111">
        <v>0</v>
      </c>
      <c r="W85" s="111">
        <v>0</v>
      </c>
      <c r="X85" s="111">
        <v>12.5</v>
      </c>
      <c r="Y85" s="111">
        <v>73.380399999999995</v>
      </c>
    </row>
    <row r="86" spans="1:26" s="115" customFormat="1" ht="14.4" x14ac:dyDescent="0.3"/>
    <row r="87" spans="1:26" s="115" customFormat="1" ht="14.4" x14ac:dyDescent="0.3">
      <c r="A87" s="112">
        <v>2021</v>
      </c>
      <c r="B87" s="113" t="s">
        <v>71</v>
      </c>
      <c r="C87" s="106">
        <v>0</v>
      </c>
      <c r="D87" s="106">
        <v>0</v>
      </c>
      <c r="E87" s="106">
        <v>0</v>
      </c>
      <c r="F87" s="106">
        <v>0</v>
      </c>
      <c r="G87" s="106">
        <v>21.805199999999999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7.4870000000000001</v>
      </c>
      <c r="P87" s="106">
        <v>0</v>
      </c>
      <c r="Q87" s="106">
        <v>40.642000000000003</v>
      </c>
      <c r="R87" s="106">
        <v>0</v>
      </c>
      <c r="S87" s="106">
        <v>0</v>
      </c>
      <c r="T87" s="106">
        <v>0</v>
      </c>
      <c r="U87" s="106">
        <v>0</v>
      </c>
      <c r="V87" s="106">
        <v>0</v>
      </c>
      <c r="W87" s="106">
        <v>0</v>
      </c>
      <c r="X87" s="106">
        <v>0</v>
      </c>
      <c r="Y87" s="106">
        <v>69.934200000000004</v>
      </c>
      <c r="Z87" s="111"/>
    </row>
    <row r="88" spans="1:26" s="115" customFormat="1" ht="14.4" x14ac:dyDescent="0.3">
      <c r="B88" s="113" t="s">
        <v>72</v>
      </c>
      <c r="C88" s="106">
        <v>0</v>
      </c>
      <c r="D88" s="106">
        <v>0</v>
      </c>
      <c r="E88" s="106">
        <v>0</v>
      </c>
      <c r="F88" s="106">
        <v>0</v>
      </c>
      <c r="G88" s="106">
        <v>6.9408000000000003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6">
        <v>0</v>
      </c>
      <c r="U88" s="106">
        <v>0</v>
      </c>
      <c r="V88" s="106">
        <v>0</v>
      </c>
      <c r="W88" s="106">
        <v>0</v>
      </c>
      <c r="X88" s="106">
        <v>7.4840000000000009</v>
      </c>
      <c r="Y88" s="106">
        <v>14.424800000000001</v>
      </c>
      <c r="Z88" s="111"/>
    </row>
    <row r="89" spans="1:26" s="115" customFormat="1" ht="14.4" x14ac:dyDescent="0.3">
      <c r="B89" s="113" t="s">
        <v>67</v>
      </c>
      <c r="C89" s="106">
        <v>0</v>
      </c>
      <c r="D89" s="106">
        <v>0</v>
      </c>
      <c r="E89" s="106">
        <v>0</v>
      </c>
      <c r="F89" s="106">
        <v>0</v>
      </c>
      <c r="G89" s="106">
        <v>11.1654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0.05</v>
      </c>
      <c r="R89" s="106">
        <v>0.81</v>
      </c>
      <c r="S89" s="106">
        <v>0</v>
      </c>
      <c r="T89" s="106">
        <v>0</v>
      </c>
      <c r="U89" s="106">
        <v>0</v>
      </c>
      <c r="V89" s="106">
        <v>0</v>
      </c>
      <c r="W89" s="106">
        <v>0</v>
      </c>
      <c r="X89" s="106">
        <v>0</v>
      </c>
      <c r="Y89" s="106">
        <v>12.331399999999999</v>
      </c>
      <c r="Z89" s="111"/>
    </row>
    <row r="90" spans="1:26" s="115" customFormat="1" ht="14.4" x14ac:dyDescent="0.3">
      <c r="B90" s="113" t="s">
        <v>68</v>
      </c>
      <c r="C90" s="106">
        <v>0</v>
      </c>
      <c r="D90" s="106">
        <v>0</v>
      </c>
      <c r="E90" s="106">
        <v>0</v>
      </c>
      <c r="F90" s="106">
        <v>0</v>
      </c>
      <c r="G90" s="106">
        <v>55.648199999999989</v>
      </c>
      <c r="H90" s="106">
        <v>195.70499999999998</v>
      </c>
      <c r="I90" s="106">
        <v>0</v>
      </c>
      <c r="J90" s="106">
        <v>0</v>
      </c>
      <c r="K90" s="106">
        <v>0</v>
      </c>
      <c r="L90" s="106">
        <v>0.1</v>
      </c>
      <c r="M90" s="106">
        <v>0</v>
      </c>
      <c r="N90" s="106">
        <v>0</v>
      </c>
      <c r="O90" s="106">
        <v>0</v>
      </c>
      <c r="P90" s="106">
        <v>0</v>
      </c>
      <c r="Q90" s="106">
        <v>0.01</v>
      </c>
      <c r="R90" s="106">
        <v>0.02</v>
      </c>
      <c r="S90" s="106">
        <v>0</v>
      </c>
      <c r="T90" s="106">
        <v>3.9870000000000001</v>
      </c>
      <c r="U90" s="106">
        <v>0</v>
      </c>
      <c r="V90" s="106">
        <v>0</v>
      </c>
      <c r="W90" s="106">
        <v>0</v>
      </c>
      <c r="X90" s="106">
        <v>3.27</v>
      </c>
      <c r="Y90" s="106">
        <v>258.74019999999996</v>
      </c>
      <c r="Z90" s="111"/>
    </row>
    <row r="91" spans="1:26" s="115" customFormat="1" ht="14.4" x14ac:dyDescent="0.3">
      <c r="B91" s="113" t="s">
        <v>7</v>
      </c>
      <c r="C91" s="106">
        <v>0</v>
      </c>
      <c r="D91" s="106">
        <v>0</v>
      </c>
      <c r="E91" s="106">
        <v>0</v>
      </c>
      <c r="F91" s="106">
        <v>0</v>
      </c>
      <c r="G91" s="106">
        <v>6.7696999999999994</v>
      </c>
      <c r="H91" s="106">
        <v>1.5229999999999997</v>
      </c>
      <c r="I91" s="106">
        <v>1.9190000000000003</v>
      </c>
      <c r="J91" s="106">
        <v>0</v>
      </c>
      <c r="K91" s="106">
        <v>0.03</v>
      </c>
      <c r="L91" s="106">
        <v>0.1</v>
      </c>
      <c r="M91" s="106">
        <v>1.39</v>
      </c>
      <c r="N91" s="106">
        <v>8.4999999999999992E-2</v>
      </c>
      <c r="O91" s="106">
        <v>3.4999999999999996E-2</v>
      </c>
      <c r="P91" s="106">
        <v>0</v>
      </c>
      <c r="Q91" s="106">
        <v>9.8349999999999991</v>
      </c>
      <c r="R91" s="106">
        <v>14.815999999999997</v>
      </c>
      <c r="S91" s="106">
        <v>1.3759999999999999</v>
      </c>
      <c r="T91" s="106">
        <v>5.5499999999999989</v>
      </c>
      <c r="U91" s="106">
        <v>0</v>
      </c>
      <c r="V91" s="106">
        <v>0.28099999999999997</v>
      </c>
      <c r="W91" s="106">
        <v>0</v>
      </c>
      <c r="X91" s="106">
        <v>1E-3</v>
      </c>
      <c r="Y91" s="106">
        <v>43.710699999999989</v>
      </c>
      <c r="Z91" s="111"/>
    </row>
    <row r="92" spans="1:26" s="115" customFormat="1" ht="14.4" x14ac:dyDescent="0.3">
      <c r="B92" s="113" t="s">
        <v>69</v>
      </c>
      <c r="C92" s="106">
        <v>0</v>
      </c>
      <c r="D92" s="106">
        <v>0</v>
      </c>
      <c r="E92" s="106">
        <v>0</v>
      </c>
      <c r="F92" s="106">
        <v>0</v>
      </c>
      <c r="G92" s="106">
        <v>10.504799999999999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  <c r="T92" s="106">
        <v>0</v>
      </c>
      <c r="U92" s="106">
        <v>0</v>
      </c>
      <c r="V92" s="106">
        <v>2.85</v>
      </c>
      <c r="W92" s="106">
        <v>0</v>
      </c>
      <c r="X92" s="106">
        <v>0</v>
      </c>
      <c r="Y92" s="106">
        <v>13.364799999999999</v>
      </c>
      <c r="Z92" s="111"/>
    </row>
    <row r="93" spans="1:26" s="115" customFormat="1" ht="14.4" x14ac:dyDescent="0.3">
      <c r="B93" s="113" t="s">
        <v>70</v>
      </c>
      <c r="C93" s="106">
        <v>0</v>
      </c>
      <c r="D93" s="106">
        <v>0</v>
      </c>
      <c r="E93" s="106">
        <v>0</v>
      </c>
      <c r="F93" s="106">
        <v>0</v>
      </c>
      <c r="G93" s="106">
        <v>9.01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v>0</v>
      </c>
      <c r="R93" s="106">
        <v>0</v>
      </c>
      <c r="S93" s="106">
        <v>0</v>
      </c>
      <c r="T93" s="106">
        <v>0</v>
      </c>
      <c r="U93" s="106">
        <v>0</v>
      </c>
      <c r="V93" s="106">
        <v>0</v>
      </c>
      <c r="W93" s="106">
        <v>0</v>
      </c>
      <c r="X93" s="106">
        <v>0</v>
      </c>
      <c r="Y93" s="106">
        <v>9.01</v>
      </c>
      <c r="Z93" s="111"/>
    </row>
    <row r="94" spans="1:26" s="115" customFormat="1" ht="14.4" x14ac:dyDescent="0.3">
      <c r="B94" s="113" t="s">
        <v>73</v>
      </c>
      <c r="C94" s="106">
        <v>0</v>
      </c>
      <c r="D94" s="106">
        <v>0</v>
      </c>
      <c r="E94" s="106">
        <v>0</v>
      </c>
      <c r="F94" s="106">
        <v>0</v>
      </c>
      <c r="G94" s="106">
        <v>23.030600000000003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v>0</v>
      </c>
      <c r="R94" s="106">
        <v>0</v>
      </c>
      <c r="S94" s="106">
        <v>0</v>
      </c>
      <c r="T94" s="106">
        <v>0</v>
      </c>
      <c r="U94" s="106">
        <v>0</v>
      </c>
      <c r="V94" s="106">
        <v>0</v>
      </c>
      <c r="W94" s="106">
        <v>0</v>
      </c>
      <c r="X94" s="106">
        <v>0</v>
      </c>
      <c r="Y94" s="106">
        <v>23.051600000000004</v>
      </c>
      <c r="Z94" s="111"/>
    </row>
    <row r="95" spans="1:26" s="115" customFormat="1" ht="14.4" x14ac:dyDescent="0.3">
      <c r="B95" s="113" t="s">
        <v>63</v>
      </c>
      <c r="C95" s="106">
        <v>0</v>
      </c>
      <c r="D95" s="106">
        <v>0</v>
      </c>
      <c r="E95" s="106">
        <v>0</v>
      </c>
      <c r="F95" s="106">
        <v>0</v>
      </c>
      <c r="G95" s="106">
        <v>41.201099999999997</v>
      </c>
      <c r="H95" s="106">
        <v>0</v>
      </c>
      <c r="I95" s="106">
        <v>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0</v>
      </c>
      <c r="Q95" s="106">
        <v>0</v>
      </c>
      <c r="R95" s="106">
        <v>0</v>
      </c>
      <c r="S95" s="106">
        <v>0</v>
      </c>
      <c r="T95" s="106">
        <v>0</v>
      </c>
      <c r="U95" s="106">
        <v>0</v>
      </c>
      <c r="V95" s="106">
        <v>0</v>
      </c>
      <c r="W95" s="106">
        <v>0</v>
      </c>
      <c r="X95" s="106">
        <v>0</v>
      </c>
      <c r="Y95" s="106">
        <v>41.222099999999998</v>
      </c>
      <c r="Z95" s="111"/>
    </row>
    <row r="96" spans="1:26" s="115" customFormat="1" ht="14.4" x14ac:dyDescent="0.3">
      <c r="B96" s="113" t="s">
        <v>64</v>
      </c>
      <c r="C96" s="106">
        <v>0</v>
      </c>
      <c r="D96" s="106">
        <v>0</v>
      </c>
      <c r="E96" s="106">
        <v>0</v>
      </c>
      <c r="F96" s="106">
        <v>0</v>
      </c>
      <c r="G96" s="106">
        <v>41.700200000000002</v>
      </c>
      <c r="H96" s="106">
        <v>0</v>
      </c>
      <c r="I96" s="106">
        <v>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0</v>
      </c>
      <c r="R96" s="106">
        <v>0</v>
      </c>
      <c r="S96" s="106">
        <v>0</v>
      </c>
      <c r="T96" s="106">
        <v>0</v>
      </c>
      <c r="U96" s="106">
        <v>0</v>
      </c>
      <c r="V96" s="106">
        <v>0</v>
      </c>
      <c r="W96" s="106">
        <v>0</v>
      </c>
      <c r="X96" s="106">
        <v>0</v>
      </c>
      <c r="Y96" s="106">
        <v>41.700200000000002</v>
      </c>
      <c r="Z96" s="111"/>
    </row>
    <row r="97" spans="1:26" s="115" customFormat="1" ht="14.4" x14ac:dyDescent="0.3">
      <c r="B97" s="113" t="s">
        <v>65</v>
      </c>
      <c r="C97" s="106">
        <v>0</v>
      </c>
      <c r="D97" s="106">
        <v>0</v>
      </c>
      <c r="E97" s="106">
        <v>0</v>
      </c>
      <c r="F97" s="106">
        <v>0</v>
      </c>
      <c r="G97" s="106">
        <v>38.3825</v>
      </c>
      <c r="H97" s="106">
        <v>0</v>
      </c>
      <c r="I97" s="106">
        <v>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0</v>
      </c>
      <c r="R97" s="106">
        <v>0</v>
      </c>
      <c r="S97" s="106">
        <v>0</v>
      </c>
      <c r="T97" s="106">
        <v>0</v>
      </c>
      <c r="U97" s="106">
        <v>0</v>
      </c>
      <c r="V97" s="106">
        <v>0</v>
      </c>
      <c r="W97" s="106">
        <v>0</v>
      </c>
      <c r="X97" s="106">
        <v>0</v>
      </c>
      <c r="Y97" s="106">
        <v>38.3825</v>
      </c>
      <c r="Z97" s="111"/>
    </row>
    <row r="98" spans="1:26" s="115" customFormat="1" ht="14.4" x14ac:dyDescent="0.3">
      <c r="B98" s="113" t="s">
        <v>66</v>
      </c>
      <c r="C98" s="106">
        <v>0</v>
      </c>
      <c r="D98" s="106">
        <v>0</v>
      </c>
      <c r="E98" s="106">
        <v>0</v>
      </c>
      <c r="F98" s="106">
        <v>0</v>
      </c>
      <c r="G98" s="106">
        <v>69.730000000000018</v>
      </c>
      <c r="H98" s="106">
        <v>0</v>
      </c>
      <c r="I98" s="106">
        <v>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0</v>
      </c>
      <c r="R98" s="106">
        <v>0</v>
      </c>
      <c r="S98" s="106">
        <v>0</v>
      </c>
      <c r="T98" s="106">
        <v>0</v>
      </c>
      <c r="U98" s="106">
        <v>0</v>
      </c>
      <c r="V98" s="106">
        <v>0</v>
      </c>
      <c r="W98" s="106">
        <v>0</v>
      </c>
      <c r="X98" s="106">
        <v>0</v>
      </c>
      <c r="Y98" s="106">
        <v>69.730000000000018</v>
      </c>
      <c r="Z98" s="111"/>
    </row>
    <row r="99" spans="1:26" s="115" customFormat="1" ht="14.4" x14ac:dyDescent="0.3">
      <c r="B99" s="113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11"/>
    </row>
    <row r="100" spans="1:26" s="115" customFormat="1" ht="14.4" x14ac:dyDescent="0.3">
      <c r="A100" s="115" t="s">
        <v>284</v>
      </c>
      <c r="B100" s="113" t="s">
        <v>71</v>
      </c>
      <c r="C100" s="106">
        <v>0</v>
      </c>
      <c r="D100" s="106">
        <v>0</v>
      </c>
      <c r="E100" s="106">
        <v>0</v>
      </c>
      <c r="F100" s="106">
        <v>0</v>
      </c>
      <c r="G100" s="106">
        <v>11.071249999999999</v>
      </c>
      <c r="H100" s="106">
        <v>0</v>
      </c>
      <c r="I100" s="106">
        <v>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0</v>
      </c>
      <c r="Q100" s="106">
        <v>0.01</v>
      </c>
      <c r="R100" s="106">
        <v>0</v>
      </c>
      <c r="S100" s="106">
        <v>0</v>
      </c>
      <c r="T100" s="106">
        <v>0</v>
      </c>
      <c r="U100" s="106">
        <v>0</v>
      </c>
      <c r="V100" s="106">
        <v>0</v>
      </c>
      <c r="W100" s="106">
        <v>0</v>
      </c>
      <c r="X100" s="106">
        <v>0</v>
      </c>
      <c r="Y100" s="106">
        <v>11.081249999999999</v>
      </c>
      <c r="Z100" s="111"/>
    </row>
    <row r="101" spans="1:26" s="115" customFormat="1" ht="14.4" x14ac:dyDescent="0.3">
      <c r="B101" s="113" t="s">
        <v>72</v>
      </c>
      <c r="C101" s="106">
        <v>0</v>
      </c>
      <c r="D101" s="106">
        <v>0</v>
      </c>
      <c r="E101" s="106">
        <v>0</v>
      </c>
      <c r="F101" s="106">
        <v>0</v>
      </c>
      <c r="G101" s="106">
        <v>176.06040000000002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/>
      <c r="R101" s="106">
        <v>0</v>
      </c>
      <c r="S101" s="106">
        <v>0</v>
      </c>
      <c r="T101" s="106">
        <v>0</v>
      </c>
      <c r="U101" s="106">
        <v>0</v>
      </c>
      <c r="V101" s="106">
        <v>0</v>
      </c>
      <c r="W101" s="106">
        <v>0</v>
      </c>
      <c r="X101" s="106">
        <v>0</v>
      </c>
      <c r="Y101" s="106">
        <v>176.06040000000002</v>
      </c>
      <c r="Z101" s="111"/>
    </row>
    <row r="102" spans="1:26" s="115" customFormat="1" ht="14.4" x14ac:dyDescent="0.3">
      <c r="B102" s="113" t="s">
        <v>67</v>
      </c>
      <c r="C102" s="106">
        <v>0</v>
      </c>
      <c r="D102" s="106">
        <v>0</v>
      </c>
      <c r="E102" s="106">
        <v>0</v>
      </c>
      <c r="F102" s="106">
        <v>0</v>
      </c>
      <c r="G102" s="106">
        <v>41.167749999999998</v>
      </c>
      <c r="H102" s="106">
        <v>0</v>
      </c>
      <c r="I102" s="106">
        <v>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  <c r="Q102" s="106">
        <v>3.5909999999999997</v>
      </c>
      <c r="R102" s="106">
        <v>0</v>
      </c>
      <c r="S102" s="106">
        <v>0</v>
      </c>
      <c r="T102" s="106">
        <v>0</v>
      </c>
      <c r="U102" s="106">
        <v>0</v>
      </c>
      <c r="V102" s="106">
        <v>0</v>
      </c>
      <c r="W102" s="106">
        <v>0</v>
      </c>
      <c r="X102" s="106">
        <v>0</v>
      </c>
      <c r="Y102" s="106">
        <v>44.758749999999999</v>
      </c>
      <c r="Z102" s="111"/>
    </row>
    <row r="103" spans="1:26" s="115" customFormat="1" ht="14.4" x14ac:dyDescent="0.3">
      <c r="B103" s="113" t="s">
        <v>68</v>
      </c>
      <c r="C103" s="106">
        <v>0</v>
      </c>
      <c r="D103" s="106">
        <v>0</v>
      </c>
      <c r="E103" s="106">
        <v>0</v>
      </c>
      <c r="F103" s="106">
        <v>0</v>
      </c>
      <c r="G103" s="106">
        <v>41.7425</v>
      </c>
      <c r="H103" s="106">
        <v>0</v>
      </c>
      <c r="I103" s="106">
        <v>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3.5909999999999997</v>
      </c>
      <c r="R103" s="106">
        <v>1</v>
      </c>
      <c r="S103" s="106">
        <v>0</v>
      </c>
      <c r="T103" s="106">
        <v>0</v>
      </c>
      <c r="U103" s="106">
        <v>0</v>
      </c>
      <c r="V103" s="106">
        <v>0</v>
      </c>
      <c r="W103" s="106">
        <v>0</v>
      </c>
      <c r="X103" s="106">
        <v>0</v>
      </c>
      <c r="Y103" s="106">
        <v>46.333500000000001</v>
      </c>
      <c r="Z103" s="111"/>
    </row>
    <row r="104" spans="1:26" s="115" customFormat="1" ht="14.4" x14ac:dyDescent="0.3">
      <c r="A104" s="111"/>
      <c r="B104" s="113" t="s">
        <v>7</v>
      </c>
      <c r="C104" s="106">
        <v>0</v>
      </c>
      <c r="D104" s="106">
        <v>0</v>
      </c>
      <c r="E104" s="106">
        <v>0</v>
      </c>
      <c r="F104" s="106">
        <v>0</v>
      </c>
      <c r="G104" s="106">
        <v>74.471500000000006</v>
      </c>
      <c r="H104" s="106">
        <v>1.1000000000000001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3.5649999999999999</v>
      </c>
      <c r="R104" s="106">
        <v>9.234</v>
      </c>
      <c r="S104" s="106">
        <v>0</v>
      </c>
      <c r="T104" s="106">
        <v>0</v>
      </c>
      <c r="U104" s="106">
        <v>0</v>
      </c>
      <c r="V104" s="106">
        <v>0</v>
      </c>
      <c r="W104" s="106">
        <v>0</v>
      </c>
      <c r="X104" s="106">
        <v>2.0190000000000001</v>
      </c>
      <c r="Y104" s="106">
        <v>90.389499999999998</v>
      </c>
      <c r="Z104" s="111"/>
    </row>
    <row r="105" spans="1:26" s="115" customFormat="1" ht="14.4" x14ac:dyDescent="0.3">
      <c r="B105" s="113" t="s">
        <v>69</v>
      </c>
      <c r="C105" s="106">
        <v>0</v>
      </c>
      <c r="D105" s="106">
        <v>0</v>
      </c>
      <c r="E105" s="106">
        <v>0</v>
      </c>
      <c r="F105" s="106">
        <v>0</v>
      </c>
      <c r="G105" s="106">
        <v>103.30239999999999</v>
      </c>
      <c r="H105" s="106">
        <v>0</v>
      </c>
      <c r="I105" s="106">
        <v>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14.581</v>
      </c>
      <c r="S105" s="106">
        <v>0</v>
      </c>
      <c r="T105" s="106">
        <v>0</v>
      </c>
      <c r="U105" s="106">
        <v>0</v>
      </c>
      <c r="V105" s="106">
        <v>0</v>
      </c>
      <c r="W105" s="106">
        <v>0</v>
      </c>
      <c r="X105" s="106">
        <v>0</v>
      </c>
      <c r="Y105" s="106">
        <v>117.88339999999999</v>
      </c>
      <c r="Z105" s="111"/>
    </row>
    <row r="106" spans="1:26" s="115" customFormat="1" ht="14.4" x14ac:dyDescent="0.3">
      <c r="B106" s="113" t="s">
        <v>70</v>
      </c>
      <c r="C106" s="106">
        <v>0</v>
      </c>
      <c r="D106" s="106">
        <v>0</v>
      </c>
      <c r="E106" s="106">
        <v>0</v>
      </c>
      <c r="F106" s="106">
        <v>0</v>
      </c>
      <c r="G106" s="111">
        <v>138.87439999999998</v>
      </c>
      <c r="H106" s="106">
        <v>0</v>
      </c>
      <c r="I106" s="106">
        <v>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0</v>
      </c>
      <c r="Q106" s="111">
        <v>0</v>
      </c>
      <c r="R106" s="111">
        <v>0</v>
      </c>
      <c r="S106" s="106">
        <v>0</v>
      </c>
      <c r="T106" s="106">
        <v>0</v>
      </c>
      <c r="U106" s="106">
        <v>0</v>
      </c>
      <c r="V106" s="106">
        <v>0</v>
      </c>
      <c r="W106" s="106">
        <v>0</v>
      </c>
      <c r="X106" s="111">
        <v>0</v>
      </c>
      <c r="Y106" s="111">
        <v>138.87439999999998</v>
      </c>
    </row>
    <row r="107" spans="1:26" s="115" customFormat="1" ht="14.4" x14ac:dyDescent="0.3">
      <c r="B107" s="113" t="s">
        <v>73</v>
      </c>
      <c r="C107" s="106">
        <v>0</v>
      </c>
      <c r="D107" s="106">
        <v>0</v>
      </c>
      <c r="E107" s="106">
        <v>0</v>
      </c>
      <c r="F107" s="106">
        <v>0</v>
      </c>
      <c r="G107" s="111">
        <v>220.40099999999995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11">
        <v>0</v>
      </c>
      <c r="R107" s="111">
        <v>0</v>
      </c>
      <c r="S107" s="106">
        <v>0</v>
      </c>
      <c r="T107" s="106">
        <v>0</v>
      </c>
      <c r="U107" s="106">
        <v>0</v>
      </c>
      <c r="V107" s="106">
        <v>0</v>
      </c>
      <c r="W107" s="106">
        <v>0</v>
      </c>
      <c r="X107" s="111">
        <v>0</v>
      </c>
      <c r="Y107" s="111">
        <v>220.40099999999995</v>
      </c>
    </row>
    <row r="108" spans="1:26" s="115" customFormat="1" ht="14.4" x14ac:dyDescent="0.3">
      <c r="B108" s="113" t="s">
        <v>63</v>
      </c>
      <c r="C108" s="106">
        <v>0</v>
      </c>
      <c r="D108" s="106">
        <v>0</v>
      </c>
      <c r="E108" s="106">
        <v>0</v>
      </c>
      <c r="F108" s="106">
        <v>0</v>
      </c>
      <c r="G108" s="111">
        <v>134.20929999999998</v>
      </c>
      <c r="H108" s="106">
        <v>0</v>
      </c>
      <c r="I108" s="106">
        <v>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0</v>
      </c>
      <c r="Q108" s="111">
        <v>0</v>
      </c>
      <c r="R108" s="111">
        <v>10.7</v>
      </c>
      <c r="S108" s="106">
        <v>0</v>
      </c>
      <c r="T108" s="106">
        <v>0</v>
      </c>
      <c r="U108" s="106">
        <v>0</v>
      </c>
      <c r="V108" s="106">
        <v>0</v>
      </c>
      <c r="W108" s="106">
        <v>0</v>
      </c>
      <c r="X108" s="111">
        <v>0</v>
      </c>
      <c r="Y108" s="111">
        <v>144.90929999999997</v>
      </c>
    </row>
    <row r="109" spans="1:26" s="115" customFormat="1" ht="14.4" x14ac:dyDescent="0.3">
      <c r="B109" s="113" t="s">
        <v>64</v>
      </c>
      <c r="C109" s="106">
        <v>0</v>
      </c>
      <c r="D109" s="106">
        <v>0</v>
      </c>
      <c r="E109" s="106">
        <v>0</v>
      </c>
      <c r="F109" s="106">
        <v>0</v>
      </c>
      <c r="G109" s="111">
        <v>230.65884999999997</v>
      </c>
      <c r="H109" s="106">
        <v>0</v>
      </c>
      <c r="I109" s="106">
        <v>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11">
        <v>1.8000000000000006E-2</v>
      </c>
      <c r="R109" s="111">
        <v>1.8000000000000006E-2</v>
      </c>
      <c r="S109" s="106">
        <v>0</v>
      </c>
      <c r="T109" s="106">
        <v>0</v>
      </c>
      <c r="U109" s="106">
        <v>0</v>
      </c>
      <c r="V109" s="106">
        <v>0</v>
      </c>
      <c r="W109" s="106">
        <v>0</v>
      </c>
      <c r="X109" s="111">
        <v>0</v>
      </c>
      <c r="Y109" s="111">
        <v>230.67684999999997</v>
      </c>
    </row>
    <row r="110" spans="1:26" s="115" customFormat="1" ht="14.4" x14ac:dyDescent="0.3">
      <c r="B110" s="113" t="s">
        <v>65</v>
      </c>
      <c r="C110" s="106">
        <v>0</v>
      </c>
      <c r="D110" s="106">
        <v>0</v>
      </c>
      <c r="E110" s="106">
        <v>0</v>
      </c>
      <c r="F110" s="106">
        <v>0</v>
      </c>
      <c r="G110" s="111">
        <v>161.37359999999998</v>
      </c>
      <c r="H110" s="106">
        <v>0</v>
      </c>
      <c r="I110" s="111">
        <v>3.5009999999999999</v>
      </c>
      <c r="J110" s="111">
        <v>0</v>
      </c>
      <c r="K110" s="111">
        <v>0</v>
      </c>
      <c r="L110" s="111">
        <v>0</v>
      </c>
      <c r="M110" s="111">
        <v>0</v>
      </c>
      <c r="N110" s="111">
        <v>0</v>
      </c>
      <c r="O110" s="111">
        <v>0</v>
      </c>
      <c r="P110" s="111">
        <v>0</v>
      </c>
      <c r="Q110" s="111">
        <v>0</v>
      </c>
      <c r="R110" s="111">
        <v>0</v>
      </c>
      <c r="S110" s="106">
        <v>0</v>
      </c>
      <c r="T110" s="106">
        <v>0</v>
      </c>
      <c r="U110" s="106">
        <v>0</v>
      </c>
      <c r="V110" s="106">
        <v>0</v>
      </c>
      <c r="W110" s="106">
        <v>0</v>
      </c>
      <c r="X110" s="111">
        <v>0</v>
      </c>
      <c r="Y110" s="111">
        <v>164.87459999999999</v>
      </c>
    </row>
    <row r="111" spans="1:26" s="115" customFormat="1" ht="14.4" x14ac:dyDescent="0.3">
      <c r="B111" s="113" t="s">
        <v>66</v>
      </c>
      <c r="C111" s="106">
        <v>0</v>
      </c>
      <c r="D111" s="106">
        <v>0</v>
      </c>
      <c r="E111" s="106">
        <v>0</v>
      </c>
      <c r="F111" s="106">
        <v>0</v>
      </c>
      <c r="G111" s="111">
        <v>142.54224999999997</v>
      </c>
      <c r="H111" s="111">
        <v>5.1539999999999999</v>
      </c>
      <c r="I111" s="111">
        <v>0</v>
      </c>
      <c r="J111" s="111">
        <v>0</v>
      </c>
      <c r="K111" s="111">
        <v>0</v>
      </c>
      <c r="L111" s="111">
        <v>0</v>
      </c>
      <c r="M111" s="111">
        <v>0</v>
      </c>
      <c r="N111" s="111">
        <v>0</v>
      </c>
      <c r="O111" s="111">
        <v>0</v>
      </c>
      <c r="P111" s="111">
        <v>0</v>
      </c>
      <c r="Q111" s="111">
        <v>0</v>
      </c>
      <c r="R111" s="111">
        <v>14.738</v>
      </c>
      <c r="S111" s="106">
        <v>0</v>
      </c>
      <c r="T111" s="111">
        <v>1.1399999999999999</v>
      </c>
      <c r="U111" s="111">
        <v>0</v>
      </c>
      <c r="V111" s="111">
        <v>0</v>
      </c>
      <c r="W111" s="111">
        <v>0</v>
      </c>
      <c r="X111" s="111">
        <v>0</v>
      </c>
      <c r="Y111" s="111">
        <v>163.57424999999995</v>
      </c>
    </row>
    <row r="112" spans="1:26" s="115" customFormat="1" ht="14.4" x14ac:dyDescent="0.3"/>
    <row r="113" spans="1:3" s="115" customFormat="1" ht="14.4" x14ac:dyDescent="0.3">
      <c r="A113" s="128" t="s">
        <v>270</v>
      </c>
      <c r="B113" s="218" t="s">
        <v>269</v>
      </c>
      <c r="C113" s="218"/>
    </row>
    <row r="114" spans="1:3" s="115" customFormat="1" ht="14.4" x14ac:dyDescent="0.3">
      <c r="A114" s="104"/>
      <c r="B114" s="219" t="s">
        <v>271</v>
      </c>
      <c r="C114" s="219"/>
    </row>
    <row r="115" spans="1:3" s="115" customFormat="1" ht="14.4" x14ac:dyDescent="0.3">
      <c r="A115" s="104"/>
      <c r="B115" s="220" t="s">
        <v>276</v>
      </c>
    </row>
    <row r="116" spans="1:3" s="115" customFormat="1" ht="14.4" x14ac:dyDescent="0.3"/>
  </sheetData>
  <mergeCells count="8">
    <mergeCell ref="B73:G73"/>
    <mergeCell ref="A1:B2"/>
    <mergeCell ref="C1:Y1"/>
    <mergeCell ref="C2:Y2"/>
    <mergeCell ref="Y3:Y4"/>
    <mergeCell ref="A3:B4"/>
    <mergeCell ref="A5:B5"/>
    <mergeCell ref="A6:B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AA115"/>
  <sheetViews>
    <sheetView zoomScale="90" zoomScaleNormal="90" workbookViewId="0">
      <pane xSplit="2" ySplit="6" topLeftCell="C12" activePane="bottomRight" state="frozen"/>
      <selection pane="topRight" activeCell="C1" sqref="C1"/>
      <selection pane="bottomLeft" activeCell="A8" sqref="A8"/>
      <selection pane="bottomRight" activeCell="E20" sqref="E20:K20"/>
    </sheetView>
  </sheetViews>
  <sheetFormatPr defaultColWidth="9.44140625" defaultRowHeight="13.8" x14ac:dyDescent="0.3"/>
  <cols>
    <col min="1" max="1" width="9.5546875" style="91" customWidth="1"/>
    <col min="2" max="2" width="12.44140625" style="91" customWidth="1"/>
    <col min="3" max="3" width="10.44140625" style="91" customWidth="1"/>
    <col min="4" max="4" width="9.21875" style="91" customWidth="1"/>
    <col min="5" max="5" width="11.5546875" style="91" customWidth="1"/>
    <col min="6" max="6" width="10.21875" style="91" customWidth="1"/>
    <col min="7" max="7" width="9.21875" style="91" customWidth="1"/>
    <col min="8" max="9" width="9.77734375" style="91" customWidth="1"/>
    <col min="10" max="12" width="11.5546875" style="91" customWidth="1"/>
    <col min="13" max="13" width="8.21875" style="91" customWidth="1"/>
    <col min="14" max="16" width="11.5546875" style="91" customWidth="1"/>
    <col min="17" max="17" width="10" style="91" customWidth="1"/>
    <col min="18" max="19" width="11.5546875" style="91" customWidth="1"/>
    <col min="20" max="20" width="19.21875" style="91" customWidth="1"/>
    <col min="21" max="23" width="11.5546875" style="91" customWidth="1"/>
    <col min="24" max="24" width="6.5546875" style="91" bestFit="1" customWidth="1"/>
    <col min="25" max="25" width="7.77734375" style="91" customWidth="1"/>
    <col min="26" max="16384" width="9.44140625" style="91"/>
  </cols>
  <sheetData>
    <row r="1" spans="1:27" ht="18" x14ac:dyDescent="0.35">
      <c r="A1" s="293" t="s">
        <v>54</v>
      </c>
      <c r="B1" s="294"/>
      <c r="C1" s="289" t="s">
        <v>126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</row>
    <row r="2" spans="1:27" ht="15" x14ac:dyDescent="0.35">
      <c r="A2" s="294"/>
      <c r="B2" s="294"/>
      <c r="C2" s="291" t="s">
        <v>158</v>
      </c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</row>
    <row r="3" spans="1:27" ht="13.5" customHeight="1" x14ac:dyDescent="0.3">
      <c r="A3" s="294"/>
      <c r="B3" s="294"/>
      <c r="C3" s="299" t="s">
        <v>279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</row>
    <row r="4" spans="1:27" ht="15.6" x14ac:dyDescent="0.3">
      <c r="A4" s="296" t="s">
        <v>278</v>
      </c>
      <c r="B4" s="297"/>
      <c r="C4" s="92" t="s">
        <v>8</v>
      </c>
      <c r="D4" s="92" t="s">
        <v>9</v>
      </c>
      <c r="E4" s="92" t="s">
        <v>10</v>
      </c>
      <c r="F4" s="92" t="s">
        <v>11</v>
      </c>
      <c r="G4" s="92" t="s">
        <v>12</v>
      </c>
      <c r="H4" s="92" t="s">
        <v>13</v>
      </c>
      <c r="I4" s="92" t="s">
        <v>14</v>
      </c>
      <c r="J4" s="92" t="s">
        <v>15</v>
      </c>
      <c r="K4" s="92" t="s">
        <v>16</v>
      </c>
      <c r="L4" s="92" t="s">
        <v>17</v>
      </c>
      <c r="M4" s="92" t="s">
        <v>18</v>
      </c>
      <c r="N4" s="92" t="s">
        <v>19</v>
      </c>
      <c r="O4" s="92" t="s">
        <v>20</v>
      </c>
      <c r="P4" s="92" t="s">
        <v>21</v>
      </c>
      <c r="Q4" s="92" t="s">
        <v>22</v>
      </c>
      <c r="R4" s="92" t="s">
        <v>23</v>
      </c>
      <c r="S4" s="92" t="s">
        <v>24</v>
      </c>
      <c r="T4" s="92" t="s">
        <v>25</v>
      </c>
      <c r="U4" s="93" t="s">
        <v>48</v>
      </c>
      <c r="V4" s="92" t="s">
        <v>26</v>
      </c>
      <c r="W4" s="92" t="s">
        <v>49</v>
      </c>
      <c r="X4" s="94" t="s">
        <v>50</v>
      </c>
      <c r="Y4" s="295" t="s">
        <v>2</v>
      </c>
    </row>
    <row r="5" spans="1:27" ht="66" customHeight="1" x14ac:dyDescent="0.3">
      <c r="A5" s="297"/>
      <c r="B5" s="297"/>
      <c r="C5" s="95" t="s">
        <v>76</v>
      </c>
      <c r="D5" s="95" t="s">
        <v>77</v>
      </c>
      <c r="E5" s="95" t="s">
        <v>78</v>
      </c>
      <c r="F5" s="95" t="s">
        <v>115</v>
      </c>
      <c r="G5" s="95" t="s">
        <v>79</v>
      </c>
      <c r="H5" s="95" t="s">
        <v>80</v>
      </c>
      <c r="I5" s="95" t="s">
        <v>81</v>
      </c>
      <c r="J5" s="95" t="s">
        <v>82</v>
      </c>
      <c r="K5" s="95" t="s">
        <v>83</v>
      </c>
      <c r="L5" s="95" t="s">
        <v>84</v>
      </c>
      <c r="M5" s="95" t="s">
        <v>85</v>
      </c>
      <c r="N5" s="95" t="s">
        <v>86</v>
      </c>
      <c r="O5" s="95" t="s">
        <v>87</v>
      </c>
      <c r="P5" s="95" t="s">
        <v>88</v>
      </c>
      <c r="Q5" s="95" t="s">
        <v>89</v>
      </c>
      <c r="R5" s="95" t="s">
        <v>90</v>
      </c>
      <c r="S5" s="95" t="s">
        <v>91</v>
      </c>
      <c r="T5" s="95" t="s">
        <v>92</v>
      </c>
      <c r="U5" s="96" t="s">
        <v>93</v>
      </c>
      <c r="V5" s="95" t="s">
        <v>94</v>
      </c>
      <c r="W5" s="95" t="s">
        <v>95</v>
      </c>
      <c r="X5" s="97" t="s">
        <v>27</v>
      </c>
      <c r="Y5" s="290"/>
    </row>
    <row r="6" spans="1:27" ht="14.4" x14ac:dyDescent="0.3">
      <c r="A6" s="287" t="s">
        <v>277</v>
      </c>
      <c r="B6" s="287"/>
      <c r="C6" s="99" t="s">
        <v>28</v>
      </c>
      <c r="D6" s="99" t="s">
        <v>29</v>
      </c>
      <c r="E6" s="99" t="s">
        <v>30</v>
      </c>
      <c r="F6" s="99" t="s">
        <v>31</v>
      </c>
      <c r="G6" s="99" t="s">
        <v>32</v>
      </c>
      <c r="H6" s="99" t="s">
        <v>33</v>
      </c>
      <c r="I6" s="99" t="s">
        <v>34</v>
      </c>
      <c r="J6" s="99" t="s">
        <v>35</v>
      </c>
      <c r="K6" s="99" t="s">
        <v>36</v>
      </c>
      <c r="L6" s="99" t="s">
        <v>37</v>
      </c>
      <c r="M6" s="99" t="s">
        <v>38</v>
      </c>
      <c r="N6" s="99" t="s">
        <v>39</v>
      </c>
      <c r="O6" s="99" t="s">
        <v>40</v>
      </c>
      <c r="P6" s="99" t="s">
        <v>41</v>
      </c>
      <c r="Q6" s="99" t="s">
        <v>42</v>
      </c>
      <c r="R6" s="99" t="s">
        <v>43</v>
      </c>
      <c r="S6" s="99" t="s">
        <v>44</v>
      </c>
      <c r="T6" s="99" t="s">
        <v>45</v>
      </c>
      <c r="U6" s="99" t="s">
        <v>51</v>
      </c>
      <c r="V6" s="99" t="s">
        <v>46</v>
      </c>
      <c r="W6" s="99" t="s">
        <v>56</v>
      </c>
      <c r="X6" s="100" t="s">
        <v>142</v>
      </c>
      <c r="Y6" s="99"/>
    </row>
    <row r="7" spans="1:27" ht="18" x14ac:dyDescent="0.3">
      <c r="A7" s="288" t="s">
        <v>148</v>
      </c>
      <c r="B7" s="288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100"/>
      <c r="Y7" s="99"/>
      <c r="AA7" s="104"/>
    </row>
    <row r="8" spans="1:27" s="104" customFormat="1" ht="14.4" x14ac:dyDescent="0.3">
      <c r="A8" s="101">
        <v>2012</v>
      </c>
      <c r="B8" s="102"/>
      <c r="C8" s="103">
        <v>916</v>
      </c>
      <c r="D8" s="103">
        <v>0</v>
      </c>
      <c r="E8" s="103">
        <v>3648</v>
      </c>
      <c r="F8" s="103">
        <v>364</v>
      </c>
      <c r="G8" s="103">
        <v>1182</v>
      </c>
      <c r="H8" s="103">
        <v>29</v>
      </c>
      <c r="I8" s="103">
        <v>2</v>
      </c>
      <c r="J8" s="103">
        <v>0</v>
      </c>
      <c r="K8" s="103">
        <v>0</v>
      </c>
      <c r="L8" s="103">
        <v>0</v>
      </c>
      <c r="M8" s="103">
        <v>1</v>
      </c>
      <c r="N8" s="103">
        <v>0</v>
      </c>
      <c r="O8" s="103">
        <v>0</v>
      </c>
      <c r="P8" s="103">
        <v>0</v>
      </c>
      <c r="Q8" s="103">
        <v>133</v>
      </c>
      <c r="R8" s="103">
        <v>185</v>
      </c>
      <c r="S8" s="103">
        <v>6</v>
      </c>
      <c r="T8" s="103">
        <v>229</v>
      </c>
      <c r="U8" s="103">
        <v>0</v>
      </c>
      <c r="V8" s="103">
        <v>15</v>
      </c>
      <c r="W8" s="103">
        <v>0</v>
      </c>
      <c r="X8" s="103">
        <v>73</v>
      </c>
      <c r="Y8" s="103">
        <v>6783</v>
      </c>
      <c r="Z8" s="105"/>
    </row>
    <row r="9" spans="1:27" s="104" customFormat="1" ht="14.4" x14ac:dyDescent="0.3">
      <c r="A9" s="101">
        <v>2013</v>
      </c>
      <c r="B9" s="102"/>
      <c r="C9" s="103">
        <v>639.67949999999996</v>
      </c>
      <c r="D9" s="103">
        <v>1076.0350000000001</v>
      </c>
      <c r="E9" s="103">
        <v>2589.2524800000001</v>
      </c>
      <c r="F9" s="103">
        <v>166.077</v>
      </c>
      <c r="G9" s="103">
        <v>1995.29602</v>
      </c>
      <c r="H9" s="103">
        <v>7.5229999999999997</v>
      </c>
      <c r="I9" s="103">
        <v>0</v>
      </c>
      <c r="J9" s="103">
        <v>0</v>
      </c>
      <c r="K9" s="103">
        <v>0</v>
      </c>
      <c r="L9" s="103">
        <v>12.778</v>
      </c>
      <c r="M9" s="103">
        <v>0</v>
      </c>
      <c r="N9" s="103">
        <v>0</v>
      </c>
      <c r="O9" s="103">
        <v>0</v>
      </c>
      <c r="P9" s="103">
        <v>0</v>
      </c>
      <c r="Q9" s="103">
        <v>65.047000000000011</v>
      </c>
      <c r="R9" s="103">
        <v>116.297</v>
      </c>
      <c r="S9" s="103">
        <v>168.26599999999999</v>
      </c>
      <c r="T9" s="103">
        <v>36.256</v>
      </c>
      <c r="U9" s="103">
        <v>0</v>
      </c>
      <c r="V9" s="103">
        <v>4</v>
      </c>
      <c r="W9" s="103">
        <v>0</v>
      </c>
      <c r="X9" s="103">
        <v>42.625</v>
      </c>
      <c r="Y9" s="103">
        <v>6919.1320000000005</v>
      </c>
      <c r="Z9" s="105"/>
      <c r="AA9" s="115"/>
    </row>
    <row r="10" spans="1:27" s="104" customFormat="1" ht="14.4" x14ac:dyDescent="0.3">
      <c r="A10" s="101">
        <v>2014</v>
      </c>
      <c r="B10" s="101"/>
      <c r="C10" s="103">
        <v>3155.62923</v>
      </c>
      <c r="D10" s="103">
        <v>1321.43</v>
      </c>
      <c r="E10" s="103">
        <v>3892.998</v>
      </c>
      <c r="F10" s="103">
        <v>260.28086000000002</v>
      </c>
      <c r="G10" s="103">
        <v>932.40229999999985</v>
      </c>
      <c r="H10" s="103">
        <v>12.034000000000001</v>
      </c>
      <c r="I10" s="103">
        <v>10.013999999999999</v>
      </c>
      <c r="J10" s="103">
        <v>0.03</v>
      </c>
      <c r="K10" s="103">
        <v>0.53</v>
      </c>
      <c r="L10" s="103">
        <v>180.99941000000001</v>
      </c>
      <c r="M10" s="103">
        <v>60.436</v>
      </c>
      <c r="N10" s="103">
        <v>1.4999999999999999E-2</v>
      </c>
      <c r="O10" s="103">
        <v>2.706</v>
      </c>
      <c r="P10" s="103">
        <v>0</v>
      </c>
      <c r="Q10" s="103">
        <v>276.0068</v>
      </c>
      <c r="R10" s="103">
        <v>550.96150000000011</v>
      </c>
      <c r="S10" s="103">
        <v>512.36599999999999</v>
      </c>
      <c r="T10" s="103">
        <v>46.867000000000004</v>
      </c>
      <c r="U10" s="103">
        <v>2.1999999999999999E-2</v>
      </c>
      <c r="V10" s="103">
        <v>12.222</v>
      </c>
      <c r="W10" s="103">
        <v>0</v>
      </c>
      <c r="X10" s="103">
        <v>25.6</v>
      </c>
      <c r="Y10" s="103">
        <v>11253.5501</v>
      </c>
      <c r="Z10" s="105"/>
      <c r="AA10" s="115"/>
    </row>
    <row r="11" spans="1:27" s="104" customFormat="1" ht="16.5" customHeight="1" x14ac:dyDescent="0.3">
      <c r="A11" s="101">
        <v>2015</v>
      </c>
      <c r="B11" s="101"/>
      <c r="C11" s="103">
        <v>6110.3086598</v>
      </c>
      <c r="D11" s="103">
        <v>179.661</v>
      </c>
      <c r="E11" s="103">
        <v>3270.6739999999995</v>
      </c>
      <c r="F11" s="103">
        <v>89.281499999999994</v>
      </c>
      <c r="G11" s="103">
        <v>1286.0674000000001</v>
      </c>
      <c r="H11" s="103">
        <v>7.5757499999999993</v>
      </c>
      <c r="I11" s="103">
        <v>23.63325</v>
      </c>
      <c r="J11" s="103">
        <v>0.5</v>
      </c>
      <c r="K11" s="103">
        <v>9.7000000000000003E-2</v>
      </c>
      <c r="L11" s="103">
        <v>30.5322298</v>
      </c>
      <c r="M11" s="103">
        <v>51.802</v>
      </c>
      <c r="N11" s="103">
        <v>1.4999999999999999E-2</v>
      </c>
      <c r="O11" s="103">
        <v>10.050000000000001</v>
      </c>
      <c r="P11" s="103">
        <v>3.2450199999999998</v>
      </c>
      <c r="Q11" s="103">
        <v>301.92066</v>
      </c>
      <c r="R11" s="103">
        <v>1025.6602599999999</v>
      </c>
      <c r="S11" s="103">
        <v>853.04543999999999</v>
      </c>
      <c r="T11" s="103">
        <v>29.695</v>
      </c>
      <c r="U11" s="103">
        <v>0</v>
      </c>
      <c r="V11" s="103">
        <v>24.86</v>
      </c>
      <c r="W11" s="103">
        <v>0</v>
      </c>
      <c r="X11" s="103">
        <v>0</v>
      </c>
      <c r="Y11" s="103">
        <v>13298.6241696</v>
      </c>
      <c r="Z11" s="105"/>
      <c r="AA11" s="115"/>
    </row>
    <row r="12" spans="1:27" s="104" customFormat="1" ht="16.5" customHeight="1" x14ac:dyDescent="0.3">
      <c r="A12" s="101">
        <v>2016</v>
      </c>
      <c r="B12" s="101"/>
      <c r="C12" s="103">
        <v>3630.4348000000005</v>
      </c>
      <c r="D12" s="103">
        <v>1381.098</v>
      </c>
      <c r="E12" s="103">
        <v>4341.23819</v>
      </c>
      <c r="F12" s="103">
        <v>109.27670000000001</v>
      </c>
      <c r="G12" s="103">
        <v>1744.9218500000002</v>
      </c>
      <c r="H12" s="103">
        <v>26.962500000000002</v>
      </c>
      <c r="I12" s="103">
        <v>59.527999999999999</v>
      </c>
      <c r="J12" s="103">
        <v>3.0903999999999998</v>
      </c>
      <c r="K12" s="103">
        <v>2.2969999999999997</v>
      </c>
      <c r="L12" s="103">
        <v>52.607899999999994</v>
      </c>
      <c r="M12" s="103">
        <v>3.86</v>
      </c>
      <c r="N12" s="103">
        <v>0.41699999999999998</v>
      </c>
      <c r="O12" s="103">
        <v>5.8999999999999997E-2</v>
      </c>
      <c r="P12" s="103">
        <v>0</v>
      </c>
      <c r="Q12" s="103">
        <v>470.84300000000007</v>
      </c>
      <c r="R12" s="103">
        <v>1640.7019999999993</v>
      </c>
      <c r="S12" s="103">
        <v>399.58699999999999</v>
      </c>
      <c r="T12" s="103">
        <v>232.16199999999998</v>
      </c>
      <c r="U12" s="103">
        <v>0</v>
      </c>
      <c r="V12" s="103">
        <v>24.035</v>
      </c>
      <c r="W12" s="103">
        <v>0</v>
      </c>
      <c r="X12" s="103">
        <v>0</v>
      </c>
      <c r="Y12" s="103">
        <v>14123.120340000001</v>
      </c>
      <c r="Z12" s="105"/>
      <c r="AA12" s="115"/>
    </row>
    <row r="13" spans="1:27" s="104" customFormat="1" ht="16.5" customHeight="1" x14ac:dyDescent="0.3">
      <c r="A13" s="101">
        <v>2017</v>
      </c>
      <c r="B13" s="101"/>
      <c r="C13" s="103">
        <v>4395.1847400000006</v>
      </c>
      <c r="D13" s="103">
        <v>6407.5760000000009</v>
      </c>
      <c r="E13" s="103">
        <v>5131.7739999999994</v>
      </c>
      <c r="F13" s="103">
        <v>118.95699999999998</v>
      </c>
      <c r="G13" s="103">
        <v>1497.2434000000001</v>
      </c>
      <c r="H13" s="103">
        <v>42.764899999999997</v>
      </c>
      <c r="I13" s="103">
        <v>119.95499999999998</v>
      </c>
      <c r="J13" s="103">
        <v>0.08</v>
      </c>
      <c r="K13" s="103">
        <v>11.065999999999999</v>
      </c>
      <c r="L13" s="103">
        <v>40.304200000000009</v>
      </c>
      <c r="M13" s="103">
        <v>4.2610000000000001</v>
      </c>
      <c r="N13" s="103">
        <v>0.05</v>
      </c>
      <c r="O13" s="103">
        <v>0.88</v>
      </c>
      <c r="P13" s="103">
        <v>2.0009999999999999</v>
      </c>
      <c r="Q13" s="103">
        <v>95.59</v>
      </c>
      <c r="R13" s="103">
        <v>608.64925000000005</v>
      </c>
      <c r="S13" s="103">
        <v>1285.2419999999997</v>
      </c>
      <c r="T13" s="103">
        <v>85.955000000000013</v>
      </c>
      <c r="U13" s="103">
        <v>0</v>
      </c>
      <c r="V13" s="103">
        <v>36.515000000000001</v>
      </c>
      <c r="W13" s="103">
        <v>0</v>
      </c>
      <c r="X13" s="103">
        <v>0</v>
      </c>
      <c r="Y13" s="103">
        <v>19884.048489999997</v>
      </c>
      <c r="Z13" s="105"/>
      <c r="AA13" s="115"/>
    </row>
    <row r="14" spans="1:27" s="104" customFormat="1" ht="16.5" customHeight="1" x14ac:dyDescent="0.3">
      <c r="A14" s="101">
        <v>2018</v>
      </c>
      <c r="B14" s="101"/>
      <c r="C14" s="103">
        <v>4703.9696000000004</v>
      </c>
      <c r="D14" s="103">
        <v>923.12400000000002</v>
      </c>
      <c r="E14" s="103">
        <v>3182.74</v>
      </c>
      <c r="F14" s="103">
        <v>9.3884999999999987</v>
      </c>
      <c r="G14" s="103">
        <v>1661.7521900000002</v>
      </c>
      <c r="H14" s="103">
        <v>0.26500000000000001</v>
      </c>
      <c r="I14" s="103">
        <v>5.5</v>
      </c>
      <c r="J14" s="103">
        <v>0.08</v>
      </c>
      <c r="K14" s="103">
        <v>0.08</v>
      </c>
      <c r="L14" s="103">
        <v>4.4450500000000002</v>
      </c>
      <c r="M14" s="103">
        <v>12.205</v>
      </c>
      <c r="N14" s="103">
        <v>0.05</v>
      </c>
      <c r="O14" s="103">
        <v>0.24199999999999999</v>
      </c>
      <c r="P14" s="103">
        <v>0</v>
      </c>
      <c r="Q14" s="103">
        <v>112.65055000000001</v>
      </c>
      <c r="R14" s="103">
        <v>200.54599999999996</v>
      </c>
      <c r="S14" s="103">
        <v>67.138999999999996</v>
      </c>
      <c r="T14" s="103">
        <v>66.028000000000006</v>
      </c>
      <c r="U14" s="103">
        <v>0</v>
      </c>
      <c r="V14" s="103">
        <v>1.5708</v>
      </c>
      <c r="W14" s="103">
        <v>0</v>
      </c>
      <c r="X14" s="103">
        <v>5.0149999999999997</v>
      </c>
      <c r="Y14" s="103">
        <v>10956.580689999997</v>
      </c>
      <c r="Z14" s="105"/>
      <c r="AA14" s="115"/>
    </row>
    <row r="15" spans="1:27" s="104" customFormat="1" ht="16.5" customHeight="1" x14ac:dyDescent="0.3">
      <c r="A15" s="101">
        <v>2019</v>
      </c>
      <c r="B15" s="101"/>
      <c r="C15" s="103">
        <f>SUM(C61:C72)</f>
        <v>9881.6450499999992</v>
      </c>
      <c r="D15" s="103">
        <f t="shared" ref="D15:Y15" si="0">SUM(D61:D72)</f>
        <v>400.12</v>
      </c>
      <c r="E15" s="103">
        <f t="shared" si="0"/>
        <v>2804.2490000000007</v>
      </c>
      <c r="F15" s="103">
        <f t="shared" si="0"/>
        <v>87.792000000000002</v>
      </c>
      <c r="G15" s="103">
        <f t="shared" si="0"/>
        <v>1782.3153</v>
      </c>
      <c r="H15" s="103">
        <f t="shared" si="0"/>
        <v>106.98199999999999</v>
      </c>
      <c r="I15" s="103">
        <f t="shared" si="0"/>
        <v>26.162000000000006</v>
      </c>
      <c r="J15" s="103">
        <f t="shared" si="0"/>
        <v>4.5999999999999999E-2</v>
      </c>
      <c r="K15" s="103">
        <f t="shared" si="0"/>
        <v>10.632</v>
      </c>
      <c r="L15" s="103">
        <f t="shared" si="0"/>
        <v>11</v>
      </c>
      <c r="M15" s="103">
        <f t="shared" si="0"/>
        <v>3.3069999999999999</v>
      </c>
      <c r="N15" s="103">
        <f t="shared" si="0"/>
        <v>0.53799999999999992</v>
      </c>
      <c r="O15" s="103">
        <f t="shared" si="0"/>
        <v>1.915</v>
      </c>
      <c r="P15" s="103">
        <f t="shared" si="0"/>
        <v>0</v>
      </c>
      <c r="Q15" s="103">
        <f t="shared" si="0"/>
        <v>580.57799999999986</v>
      </c>
      <c r="R15" s="103">
        <f t="shared" si="0"/>
        <v>759.26299999999981</v>
      </c>
      <c r="S15" s="103">
        <f t="shared" si="0"/>
        <v>720.58600000000001</v>
      </c>
      <c r="T15" s="103">
        <f t="shared" si="0"/>
        <v>357.50800000000004</v>
      </c>
      <c r="U15" s="103">
        <f t="shared" si="0"/>
        <v>0</v>
      </c>
      <c r="V15" s="103">
        <f t="shared" si="0"/>
        <v>1.6360000000000001</v>
      </c>
      <c r="W15" s="103">
        <f t="shared" si="0"/>
        <v>0</v>
      </c>
      <c r="X15" s="103">
        <f t="shared" si="0"/>
        <v>44.839999999999996</v>
      </c>
      <c r="Y15" s="103">
        <f t="shared" si="0"/>
        <v>17581.586350000001</v>
      </c>
      <c r="Z15" s="105"/>
    </row>
    <row r="16" spans="1:27" s="104" customFormat="1" ht="16.5" customHeight="1" x14ac:dyDescent="0.3">
      <c r="A16" s="101">
        <v>2020</v>
      </c>
      <c r="B16" s="101"/>
      <c r="C16" s="111">
        <v>6641.9087500000005</v>
      </c>
      <c r="D16" s="111">
        <v>355.97499999999997</v>
      </c>
      <c r="E16" s="111">
        <v>4303.7146499999999</v>
      </c>
      <c r="F16" s="111">
        <v>30.835000000000001</v>
      </c>
      <c r="G16" s="111">
        <v>458.90185000000008</v>
      </c>
      <c r="H16" s="111">
        <v>6.3280000000000012</v>
      </c>
      <c r="I16" s="111">
        <v>23.288</v>
      </c>
      <c r="J16" s="111">
        <v>0.14799999999999999</v>
      </c>
      <c r="K16" s="111">
        <v>0</v>
      </c>
      <c r="L16" s="111">
        <v>303.53664999999995</v>
      </c>
      <c r="M16" s="111">
        <v>14.879</v>
      </c>
      <c r="N16" s="111">
        <v>0.48599999999999993</v>
      </c>
      <c r="O16" s="111">
        <v>5.5E-2</v>
      </c>
      <c r="P16" s="111">
        <v>0.05</v>
      </c>
      <c r="Q16" s="111">
        <v>82.24499999999999</v>
      </c>
      <c r="R16" s="111">
        <v>974.92700000000036</v>
      </c>
      <c r="S16" s="111">
        <v>217.13499999999999</v>
      </c>
      <c r="T16" s="111">
        <v>7.0889999999999995</v>
      </c>
      <c r="U16" s="111">
        <v>0</v>
      </c>
      <c r="V16" s="111">
        <v>16.053999999999998</v>
      </c>
      <c r="W16" s="111">
        <v>0</v>
      </c>
      <c r="X16" s="111">
        <v>34.012</v>
      </c>
      <c r="Y16" s="111">
        <v>13471.567899999998</v>
      </c>
      <c r="Z16" s="119"/>
      <c r="AA16" s="115"/>
    </row>
    <row r="17" spans="1:27" s="104" customFormat="1" ht="16.5" customHeight="1" x14ac:dyDescent="0.3">
      <c r="A17" s="101">
        <v>2021</v>
      </c>
      <c r="B17" s="101"/>
      <c r="C17" s="111">
        <v>3537.1779999999999</v>
      </c>
      <c r="D17" s="111">
        <v>2083.8109999999997</v>
      </c>
      <c r="E17" s="111">
        <v>5857.5869999999995</v>
      </c>
      <c r="F17" s="111">
        <v>0</v>
      </c>
      <c r="G17" s="111">
        <v>335.88850000000002</v>
      </c>
      <c r="H17" s="111">
        <v>197.22799999999998</v>
      </c>
      <c r="I17" s="111">
        <v>1.9590000000000003</v>
      </c>
      <c r="J17" s="111">
        <v>0</v>
      </c>
      <c r="K17" s="111">
        <v>0.03</v>
      </c>
      <c r="L17" s="111">
        <v>0.20100000000000001</v>
      </c>
      <c r="M17" s="111">
        <v>1.615</v>
      </c>
      <c r="N17" s="111">
        <v>0.105</v>
      </c>
      <c r="O17" s="111">
        <v>7.5419999999999998</v>
      </c>
      <c r="P17" s="111">
        <v>0</v>
      </c>
      <c r="Q17" s="111">
        <v>84.446999999999989</v>
      </c>
      <c r="R17" s="111">
        <v>15.645999999999997</v>
      </c>
      <c r="S17" s="111">
        <v>1.3759999999999999</v>
      </c>
      <c r="T17" s="111">
        <v>9.536999999999999</v>
      </c>
      <c r="U17" s="111">
        <v>0</v>
      </c>
      <c r="V17" s="111">
        <v>3.1310000000000002</v>
      </c>
      <c r="W17" s="111">
        <v>0</v>
      </c>
      <c r="X17" s="111">
        <v>10.757</v>
      </c>
      <c r="Y17" s="111">
        <v>12148.038500000001</v>
      </c>
      <c r="Z17" s="119"/>
      <c r="AA17" s="115"/>
    </row>
    <row r="18" spans="1:27" s="104" customFormat="1" ht="16.5" customHeight="1" x14ac:dyDescent="0.3">
      <c r="A18" s="8" t="s">
        <v>284</v>
      </c>
      <c r="B18" s="107"/>
      <c r="C18" s="111">
        <f>SUM(C100:C111)</f>
        <v>5744.2012699999996</v>
      </c>
      <c r="D18" s="111">
        <f>SUM(D100:D111)</f>
        <v>466.84</v>
      </c>
      <c r="E18" s="111">
        <f>SUM(E100:E111)</f>
        <v>4516.5280000000002</v>
      </c>
      <c r="F18" s="115"/>
      <c r="G18" s="111">
        <f t="shared" ref="G18:Y18" si="1">SUM(G100:G111)</f>
        <v>1475.8751999999997</v>
      </c>
      <c r="H18" s="111">
        <f t="shared" si="1"/>
        <v>6.2539999999999996</v>
      </c>
      <c r="I18" s="111">
        <f t="shared" si="1"/>
        <v>3.5009999999999999</v>
      </c>
      <c r="J18" s="111">
        <f t="shared" si="1"/>
        <v>0</v>
      </c>
      <c r="K18" s="111">
        <f t="shared" si="1"/>
        <v>0</v>
      </c>
      <c r="L18" s="111">
        <f t="shared" si="1"/>
        <v>0</v>
      </c>
      <c r="M18" s="111">
        <f t="shared" si="1"/>
        <v>0</v>
      </c>
      <c r="N18" s="111">
        <f t="shared" si="1"/>
        <v>0</v>
      </c>
      <c r="O18" s="111">
        <f t="shared" si="1"/>
        <v>0</v>
      </c>
      <c r="P18" s="111">
        <f t="shared" si="1"/>
        <v>0</v>
      </c>
      <c r="Q18" s="111">
        <f t="shared" si="1"/>
        <v>50.67</v>
      </c>
      <c r="R18" s="111">
        <f t="shared" si="1"/>
        <v>50.253</v>
      </c>
      <c r="S18" s="111">
        <f t="shared" si="1"/>
        <v>0</v>
      </c>
      <c r="T18" s="111">
        <f t="shared" si="1"/>
        <v>1.1399999999999999</v>
      </c>
      <c r="U18" s="111">
        <f t="shared" si="1"/>
        <v>0</v>
      </c>
      <c r="V18" s="111">
        <f t="shared" si="1"/>
        <v>0</v>
      </c>
      <c r="W18" s="111">
        <f t="shared" si="1"/>
        <v>0</v>
      </c>
      <c r="X18" s="111">
        <f t="shared" si="1"/>
        <v>2.0190000000000001</v>
      </c>
      <c r="Y18" s="111">
        <f t="shared" si="1"/>
        <v>12317.28147</v>
      </c>
      <c r="Z18" s="119"/>
      <c r="AA18" s="115"/>
    </row>
    <row r="19" spans="1:27" s="104" customFormat="1" ht="16.5" customHeight="1" x14ac:dyDescent="0.3">
      <c r="A19" s="129"/>
      <c r="B19" s="129"/>
      <c r="C19" s="114"/>
      <c r="D19" s="114"/>
      <c r="E19" s="114"/>
      <c r="F19" s="114"/>
      <c r="G19" s="114"/>
      <c r="H19" s="114"/>
      <c r="I19" s="114"/>
      <c r="J19" s="114"/>
      <c r="K19" s="114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9"/>
      <c r="AA19" s="115"/>
    </row>
    <row r="20" spans="1:27" s="115" customFormat="1" ht="18" x14ac:dyDescent="0.3">
      <c r="A20" s="108" t="s">
        <v>62</v>
      </c>
      <c r="B20" s="107"/>
      <c r="C20" s="126"/>
      <c r="D20" s="126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1"/>
      <c r="X20" s="111"/>
      <c r="Y20" s="111"/>
      <c r="Z20" s="111"/>
    </row>
    <row r="21" spans="1:27" ht="14.4" x14ac:dyDescent="0.3">
      <c r="C21" s="114"/>
      <c r="D21" s="114"/>
      <c r="E21" s="114"/>
      <c r="F21" s="114"/>
      <c r="G21" s="114"/>
      <c r="H21" s="114"/>
      <c r="I21" s="114"/>
      <c r="J21" s="114"/>
      <c r="K21" s="114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</row>
    <row r="22" spans="1:27" s="115" customFormat="1" ht="14.4" x14ac:dyDescent="0.3">
      <c r="A22" s="113">
        <v>2016</v>
      </c>
      <c r="B22" s="119" t="s">
        <v>71</v>
      </c>
      <c r="C22" s="111">
        <v>341.315</v>
      </c>
      <c r="D22" s="111">
        <v>0</v>
      </c>
      <c r="E22" s="111">
        <v>1518.2810000000002</v>
      </c>
      <c r="F22" s="111">
        <v>0</v>
      </c>
      <c r="G22" s="111">
        <v>3.5842000000000001</v>
      </c>
      <c r="H22" s="111">
        <v>4.2234999999999996</v>
      </c>
      <c r="I22" s="111">
        <v>0</v>
      </c>
      <c r="J22" s="111">
        <v>0</v>
      </c>
      <c r="K22" s="111">
        <v>0</v>
      </c>
      <c r="L22" s="111">
        <v>0.33650000000000002</v>
      </c>
      <c r="M22" s="111">
        <v>0</v>
      </c>
      <c r="N22" s="111">
        <v>0</v>
      </c>
      <c r="O22" s="111">
        <v>0</v>
      </c>
      <c r="P22" s="111">
        <v>0</v>
      </c>
      <c r="Q22" s="111">
        <v>0.01</v>
      </c>
      <c r="R22" s="111">
        <v>0</v>
      </c>
      <c r="S22" s="111">
        <v>0</v>
      </c>
      <c r="T22" s="111">
        <v>0</v>
      </c>
      <c r="U22" s="111">
        <v>0</v>
      </c>
      <c r="V22" s="111">
        <v>0</v>
      </c>
      <c r="W22" s="111">
        <v>0</v>
      </c>
      <c r="X22" s="111">
        <v>0</v>
      </c>
      <c r="Y22" s="111">
        <f>'3_DX'!Y21+'4_ReX'!Y21</f>
        <v>1867.7502000000002</v>
      </c>
    </row>
    <row r="23" spans="1:27" s="115" customFormat="1" ht="14.4" x14ac:dyDescent="0.3">
      <c r="A23" s="113"/>
      <c r="B23" s="119" t="s">
        <v>72</v>
      </c>
      <c r="C23" s="111">
        <v>15.651199999999998</v>
      </c>
      <c r="D23" s="111">
        <v>24</v>
      </c>
      <c r="E23" s="111">
        <v>0</v>
      </c>
      <c r="F23" s="111">
        <v>0.44569999999999999</v>
      </c>
      <c r="G23" s="111">
        <v>46.185699999999997</v>
      </c>
      <c r="H23" s="111">
        <v>0</v>
      </c>
      <c r="I23" s="111">
        <v>3</v>
      </c>
      <c r="J23" s="111">
        <v>1.1044</v>
      </c>
      <c r="K23" s="111">
        <v>0</v>
      </c>
      <c r="L23" s="111">
        <v>1.24255</v>
      </c>
      <c r="M23" s="111">
        <v>0</v>
      </c>
      <c r="N23" s="111">
        <v>0</v>
      </c>
      <c r="O23" s="111">
        <v>0</v>
      </c>
      <c r="P23" s="111">
        <v>0</v>
      </c>
      <c r="Q23" s="111">
        <v>3.1E-2</v>
      </c>
      <c r="R23" s="111">
        <v>0</v>
      </c>
      <c r="S23" s="111">
        <v>0</v>
      </c>
      <c r="T23" s="111">
        <v>0</v>
      </c>
      <c r="U23" s="111">
        <v>0</v>
      </c>
      <c r="V23" s="111">
        <v>0</v>
      </c>
      <c r="W23" s="111">
        <v>0</v>
      </c>
      <c r="X23" s="111">
        <v>0</v>
      </c>
      <c r="Y23" s="111">
        <f>'3_DX'!Y22+'4_ReX'!Y22</f>
        <v>91.660550000000001</v>
      </c>
    </row>
    <row r="24" spans="1:27" s="115" customFormat="1" ht="14.4" x14ac:dyDescent="0.3">
      <c r="A24" s="113"/>
      <c r="B24" s="119" t="s">
        <v>67</v>
      </c>
      <c r="C24" s="111">
        <v>208.036</v>
      </c>
      <c r="D24" s="111">
        <v>0</v>
      </c>
      <c r="E24" s="111">
        <v>0</v>
      </c>
      <c r="F24" s="111">
        <v>0</v>
      </c>
      <c r="G24" s="111">
        <v>17.997599999999998</v>
      </c>
      <c r="H24" s="111">
        <v>0</v>
      </c>
      <c r="I24" s="111">
        <v>5</v>
      </c>
      <c r="J24" s="111">
        <v>0</v>
      </c>
      <c r="K24" s="111">
        <v>0</v>
      </c>
      <c r="L24" s="111">
        <v>5.3730000000000002</v>
      </c>
      <c r="M24" s="111">
        <v>0</v>
      </c>
      <c r="N24" s="111">
        <v>0</v>
      </c>
      <c r="O24" s="111">
        <v>0</v>
      </c>
      <c r="P24" s="111">
        <v>0</v>
      </c>
      <c r="Q24" s="111">
        <v>0.01</v>
      </c>
      <c r="R24" s="111">
        <v>0</v>
      </c>
      <c r="S24" s="111">
        <v>0</v>
      </c>
      <c r="T24" s="111">
        <v>3.5</v>
      </c>
      <c r="U24" s="111">
        <v>0</v>
      </c>
      <c r="V24" s="111">
        <v>0</v>
      </c>
      <c r="W24" s="111">
        <v>0</v>
      </c>
      <c r="X24" s="111">
        <v>0</v>
      </c>
      <c r="Y24" s="111">
        <f>'3_DX'!Y23+'4_ReX'!Y23</f>
        <v>239.91660000000002</v>
      </c>
    </row>
    <row r="25" spans="1:27" s="115" customFormat="1" ht="14.4" x14ac:dyDescent="0.3">
      <c r="A25" s="113"/>
      <c r="B25" s="119" t="s">
        <v>68</v>
      </c>
      <c r="C25" s="111">
        <v>1.6000000000000003</v>
      </c>
      <c r="D25" s="111">
        <v>64.152999999999992</v>
      </c>
      <c r="E25" s="111">
        <v>605.20199999999988</v>
      </c>
      <c r="F25" s="111">
        <v>0</v>
      </c>
      <c r="G25" s="111">
        <v>1.341</v>
      </c>
      <c r="H25" s="111">
        <v>0</v>
      </c>
      <c r="I25" s="111">
        <v>0</v>
      </c>
      <c r="J25" s="111">
        <v>0</v>
      </c>
      <c r="K25" s="111">
        <v>0</v>
      </c>
      <c r="L25" s="111">
        <v>1E-3</v>
      </c>
      <c r="M25" s="111">
        <v>0</v>
      </c>
      <c r="N25" s="111">
        <v>0</v>
      </c>
      <c r="O25" s="111">
        <v>0</v>
      </c>
      <c r="P25" s="111">
        <v>0</v>
      </c>
      <c r="Q25" s="111">
        <v>9.0000000000000011E-2</v>
      </c>
      <c r="R25" s="111">
        <v>9.4439999999999991</v>
      </c>
      <c r="S25" s="111">
        <v>5.5E-2</v>
      </c>
      <c r="T25" s="111">
        <v>5.5E-2</v>
      </c>
      <c r="U25" s="111">
        <v>0</v>
      </c>
      <c r="V25" s="111">
        <v>0</v>
      </c>
      <c r="W25" s="111">
        <v>0</v>
      </c>
      <c r="X25" s="111">
        <v>0</v>
      </c>
      <c r="Y25" s="111">
        <f>'3_DX'!Y24+'4_ReX'!Y24</f>
        <v>681.88599999999997</v>
      </c>
    </row>
    <row r="26" spans="1:27" s="115" customFormat="1" ht="14.4" x14ac:dyDescent="0.3">
      <c r="A26" s="113"/>
      <c r="B26" s="119" t="s">
        <v>7</v>
      </c>
      <c r="C26" s="111">
        <v>148.48699999999999</v>
      </c>
      <c r="D26" s="111">
        <v>59.408999999999992</v>
      </c>
      <c r="E26" s="111">
        <v>0</v>
      </c>
      <c r="F26" s="111">
        <v>0</v>
      </c>
      <c r="G26" s="111">
        <v>0</v>
      </c>
      <c r="H26" s="111">
        <v>0.14699999999999999</v>
      </c>
      <c r="I26" s="111">
        <v>1.089</v>
      </c>
      <c r="J26" s="111">
        <v>0</v>
      </c>
      <c r="K26" s="111">
        <v>0</v>
      </c>
      <c r="L26" s="111">
        <v>0</v>
      </c>
      <c r="M26" s="111">
        <v>0.627</v>
      </c>
      <c r="N26" s="111">
        <v>0</v>
      </c>
      <c r="O26" s="111">
        <v>0</v>
      </c>
      <c r="P26" s="111">
        <v>0</v>
      </c>
      <c r="Q26" s="111">
        <v>13.861000000000001</v>
      </c>
      <c r="R26" s="111">
        <v>3.4620000000000002</v>
      </c>
      <c r="S26" s="111">
        <v>0</v>
      </c>
      <c r="T26" s="111">
        <v>1.4830000000000001</v>
      </c>
      <c r="U26" s="111">
        <v>0</v>
      </c>
      <c r="V26" s="111">
        <v>0</v>
      </c>
      <c r="W26" s="111">
        <v>0</v>
      </c>
      <c r="X26" s="111">
        <v>0</v>
      </c>
      <c r="Y26" s="111">
        <f>'3_DX'!Y25+'4_ReX'!Y25</f>
        <v>228.565</v>
      </c>
    </row>
    <row r="27" spans="1:27" s="115" customFormat="1" ht="14.4" x14ac:dyDescent="0.3">
      <c r="A27" s="113"/>
      <c r="B27" s="119" t="s">
        <v>69</v>
      </c>
      <c r="C27" s="111">
        <v>315.34299999999996</v>
      </c>
      <c r="D27" s="111">
        <v>0</v>
      </c>
      <c r="E27" s="111">
        <v>186.738</v>
      </c>
      <c r="F27" s="111">
        <v>32</v>
      </c>
      <c r="G27" s="111">
        <v>20.925599999999999</v>
      </c>
      <c r="H27" s="111">
        <v>0.157</v>
      </c>
      <c r="I27" s="111">
        <v>30.574999999999999</v>
      </c>
      <c r="J27" s="111">
        <v>0</v>
      </c>
      <c r="K27" s="111">
        <v>0</v>
      </c>
      <c r="L27" s="111">
        <v>26.958199999999998</v>
      </c>
      <c r="M27" s="111">
        <v>0</v>
      </c>
      <c r="N27" s="111">
        <v>0</v>
      </c>
      <c r="O27" s="111">
        <v>0</v>
      </c>
      <c r="P27" s="111">
        <v>0</v>
      </c>
      <c r="Q27" s="111">
        <v>212.36400000000003</v>
      </c>
      <c r="R27" s="111">
        <v>53.653000000000006</v>
      </c>
      <c r="S27" s="111">
        <v>5</v>
      </c>
      <c r="T27" s="111">
        <v>0</v>
      </c>
      <c r="U27" s="111">
        <v>0</v>
      </c>
      <c r="V27" s="111">
        <v>0.3</v>
      </c>
      <c r="W27" s="111">
        <v>0</v>
      </c>
      <c r="X27" s="111">
        <v>0</v>
      </c>
      <c r="Y27" s="111">
        <f>'3_DX'!Y26+'4_ReX'!Y26</f>
        <v>884.01380000000006</v>
      </c>
    </row>
    <row r="28" spans="1:27" s="115" customFormat="1" ht="14.4" x14ac:dyDescent="0.3">
      <c r="A28" s="113"/>
      <c r="B28" s="119" t="s">
        <v>70</v>
      </c>
      <c r="C28" s="111">
        <v>836.88200000000006</v>
      </c>
      <c r="D28" s="111">
        <v>0</v>
      </c>
      <c r="E28" s="111">
        <v>0</v>
      </c>
      <c r="F28" s="111">
        <v>0</v>
      </c>
      <c r="G28" s="111">
        <v>63.720399999999991</v>
      </c>
      <c r="H28" s="111">
        <v>0.01</v>
      </c>
      <c r="I28" s="111">
        <v>0.01</v>
      </c>
      <c r="J28" s="111">
        <v>1.986</v>
      </c>
      <c r="K28" s="111">
        <v>0</v>
      </c>
      <c r="L28" s="111">
        <v>2.4124999999999996</v>
      </c>
      <c r="M28" s="111">
        <v>0</v>
      </c>
      <c r="N28" s="111">
        <v>0.41699999999999998</v>
      </c>
      <c r="O28" s="111">
        <v>0</v>
      </c>
      <c r="P28" s="111">
        <v>0</v>
      </c>
      <c r="Q28" s="111">
        <v>21.77</v>
      </c>
      <c r="R28" s="111">
        <v>43.590000000000011</v>
      </c>
      <c r="S28" s="111">
        <v>1</v>
      </c>
      <c r="T28" s="111">
        <v>0</v>
      </c>
      <c r="U28" s="111">
        <v>0</v>
      </c>
      <c r="V28" s="111">
        <v>3</v>
      </c>
      <c r="W28" s="111">
        <v>0</v>
      </c>
      <c r="X28" s="111">
        <v>0</v>
      </c>
      <c r="Y28" s="111">
        <f>'3_DX'!Y27+'4_ReX'!Y27</f>
        <v>974.78790000000004</v>
      </c>
    </row>
    <row r="29" spans="1:27" s="115" customFormat="1" ht="14.4" x14ac:dyDescent="0.3">
      <c r="A29" s="113"/>
      <c r="B29" s="119" t="s">
        <v>73</v>
      </c>
      <c r="C29" s="111">
        <v>3.556</v>
      </c>
      <c r="D29" s="111">
        <v>274.84099999999989</v>
      </c>
      <c r="E29" s="111">
        <v>578.21400000000006</v>
      </c>
      <c r="F29" s="111">
        <v>53.219000000000001</v>
      </c>
      <c r="G29" s="111">
        <v>17.22195</v>
      </c>
      <c r="H29" s="111">
        <v>1.6E-2</v>
      </c>
      <c r="I29" s="111">
        <v>1.6E-2</v>
      </c>
      <c r="J29" s="111">
        <v>0</v>
      </c>
      <c r="K29" s="111">
        <v>1.3839999999999999</v>
      </c>
      <c r="L29" s="111">
        <v>1.4416</v>
      </c>
      <c r="M29" s="111">
        <v>3.1E-2</v>
      </c>
      <c r="N29" s="111">
        <v>0</v>
      </c>
      <c r="O29" s="111">
        <v>0</v>
      </c>
      <c r="P29" s="111">
        <v>0</v>
      </c>
      <c r="Q29" s="111">
        <v>7.72</v>
      </c>
      <c r="R29" s="111">
        <v>18.881999999999998</v>
      </c>
      <c r="S29" s="111">
        <v>20.196999999999999</v>
      </c>
      <c r="T29" s="111">
        <v>0</v>
      </c>
      <c r="U29" s="111">
        <v>0</v>
      </c>
      <c r="V29" s="111">
        <v>0</v>
      </c>
      <c r="W29" s="111">
        <v>0</v>
      </c>
      <c r="X29" s="111">
        <v>0</v>
      </c>
      <c r="Y29" s="111">
        <f>'3_DX'!Y28+'4_ReX'!Y28</f>
        <v>976.73955000000001</v>
      </c>
    </row>
    <row r="30" spans="1:27" s="115" customFormat="1" ht="14.4" x14ac:dyDescent="0.3">
      <c r="A30" s="113"/>
      <c r="B30" s="119" t="s">
        <v>63</v>
      </c>
      <c r="C30" s="111">
        <v>681.47659999999996</v>
      </c>
      <c r="D30" s="111">
        <v>231.684</v>
      </c>
      <c r="E30" s="111">
        <v>0</v>
      </c>
      <c r="F30" s="111">
        <v>0</v>
      </c>
      <c r="G30" s="111">
        <v>2.4271999999999996</v>
      </c>
      <c r="H30" s="111">
        <v>0</v>
      </c>
      <c r="I30" s="111">
        <v>0</v>
      </c>
      <c r="J30" s="111">
        <v>0</v>
      </c>
      <c r="K30" s="111">
        <v>0</v>
      </c>
      <c r="L30" s="111">
        <v>1E-3</v>
      </c>
      <c r="M30" s="111">
        <v>3.1E-2</v>
      </c>
      <c r="N30" s="111">
        <v>0</v>
      </c>
      <c r="O30" s="111">
        <v>0</v>
      </c>
      <c r="P30" s="111">
        <v>0</v>
      </c>
      <c r="Q30" s="111">
        <v>181.834</v>
      </c>
      <c r="R30" s="111">
        <v>21.56</v>
      </c>
      <c r="S30" s="111">
        <v>0</v>
      </c>
      <c r="T30" s="111">
        <v>0</v>
      </c>
      <c r="U30" s="111">
        <v>0</v>
      </c>
      <c r="V30" s="111">
        <v>0</v>
      </c>
      <c r="W30" s="111">
        <v>0</v>
      </c>
      <c r="X30" s="111">
        <v>0</v>
      </c>
      <c r="Y30" s="111">
        <f>'3_DX'!Y29+'4_ReX'!Y29</f>
        <v>1118.9828</v>
      </c>
    </row>
    <row r="31" spans="1:27" s="115" customFormat="1" ht="14.4" x14ac:dyDescent="0.3">
      <c r="A31" s="113"/>
      <c r="B31" s="119" t="s">
        <v>64</v>
      </c>
      <c r="C31" s="111">
        <v>199.61580000000001</v>
      </c>
      <c r="D31" s="111">
        <v>273.721</v>
      </c>
      <c r="E31" s="111">
        <v>797.20819000000006</v>
      </c>
      <c r="F31" s="111">
        <v>0</v>
      </c>
      <c r="G31" s="111">
        <v>0</v>
      </c>
      <c r="H31" s="111">
        <v>0.03</v>
      </c>
      <c r="I31" s="111">
        <v>1.02</v>
      </c>
      <c r="J31" s="111">
        <v>0</v>
      </c>
      <c r="K31" s="111">
        <v>0</v>
      </c>
      <c r="L31" s="111">
        <v>12.00525</v>
      </c>
      <c r="M31" s="111">
        <v>3</v>
      </c>
      <c r="N31" s="111">
        <v>0</v>
      </c>
      <c r="O31" s="111">
        <v>0</v>
      </c>
      <c r="P31" s="111">
        <v>0</v>
      </c>
      <c r="Q31" s="111">
        <v>0.04</v>
      </c>
      <c r="R31" s="111">
        <v>0.54900000000000004</v>
      </c>
      <c r="S31" s="111">
        <v>0.58399999999999996</v>
      </c>
      <c r="T31" s="111">
        <v>0</v>
      </c>
      <c r="U31" s="111">
        <v>0</v>
      </c>
      <c r="V31" s="111">
        <v>0</v>
      </c>
      <c r="W31" s="111">
        <v>0</v>
      </c>
      <c r="X31" s="111">
        <v>0</v>
      </c>
      <c r="Y31" s="111">
        <f>'3_DX'!Y30+'4_ReX'!Y30</f>
        <v>1287.77324</v>
      </c>
    </row>
    <row r="32" spans="1:27" s="115" customFormat="1" ht="14.4" x14ac:dyDescent="0.3">
      <c r="A32" s="113"/>
      <c r="B32" s="119" t="s">
        <v>65</v>
      </c>
      <c r="C32" s="111">
        <v>878.47220000000004</v>
      </c>
      <c r="D32" s="111">
        <v>353.66499999999996</v>
      </c>
      <c r="E32" s="111">
        <v>499.52600000000001</v>
      </c>
      <c r="F32" s="111">
        <v>23.6</v>
      </c>
      <c r="G32" s="111">
        <v>0.36</v>
      </c>
      <c r="H32" s="111">
        <v>21.925000000000001</v>
      </c>
      <c r="I32" s="111">
        <v>7.1139999999999999</v>
      </c>
      <c r="J32" s="111">
        <v>0</v>
      </c>
      <c r="K32" s="111">
        <v>0.51</v>
      </c>
      <c r="L32" s="111">
        <v>0.28850000000000003</v>
      </c>
      <c r="M32" s="111">
        <v>0.28850000000000003</v>
      </c>
      <c r="N32" s="111">
        <v>0</v>
      </c>
      <c r="O32" s="111">
        <v>0</v>
      </c>
      <c r="P32" s="111">
        <v>0</v>
      </c>
      <c r="Q32" s="111">
        <v>17.330000000000002</v>
      </c>
      <c r="R32" s="111">
        <v>337.54999999999956</v>
      </c>
      <c r="S32" s="111">
        <v>52.888999999999996</v>
      </c>
      <c r="T32" s="111">
        <v>226.87699999999998</v>
      </c>
      <c r="U32" s="111">
        <v>0</v>
      </c>
      <c r="V32" s="111">
        <v>11.25</v>
      </c>
      <c r="W32" s="111">
        <v>0</v>
      </c>
      <c r="X32" s="111">
        <v>0</v>
      </c>
      <c r="Y32" s="111">
        <f>'3_DX'!Y31+'4_ReX'!Y31</f>
        <v>2431.3566999999998</v>
      </c>
    </row>
    <row r="33" spans="1:27" s="115" customFormat="1" ht="14.4" x14ac:dyDescent="0.3">
      <c r="A33" s="113"/>
      <c r="B33" s="119" t="s">
        <v>66</v>
      </c>
      <c r="C33" s="111"/>
      <c r="D33" s="111">
        <v>99.625</v>
      </c>
      <c r="E33" s="111">
        <v>156.06899999999999</v>
      </c>
      <c r="F33" s="111">
        <v>1.2E-2</v>
      </c>
      <c r="G33" s="111">
        <v>1571.1582000000001</v>
      </c>
      <c r="H33" s="111">
        <v>0.45400000000000001</v>
      </c>
      <c r="I33" s="111">
        <v>11.714</v>
      </c>
      <c r="J33" s="111">
        <v>0</v>
      </c>
      <c r="K33" s="111">
        <v>0.40300000000000002</v>
      </c>
      <c r="L33" s="111">
        <v>2.5478000000000001</v>
      </c>
      <c r="M33" s="111">
        <v>0.20200000000000001</v>
      </c>
      <c r="N33" s="111">
        <v>0</v>
      </c>
      <c r="O33" s="111">
        <v>5.8999999999999997E-2</v>
      </c>
      <c r="P33" s="111">
        <v>0</v>
      </c>
      <c r="Q33" s="111">
        <v>15.782999999999998</v>
      </c>
      <c r="R33" s="111">
        <v>1152.0119999999997</v>
      </c>
      <c r="S33" s="111">
        <v>319.86199999999997</v>
      </c>
      <c r="T33" s="111">
        <v>0.30199999999999999</v>
      </c>
      <c r="U33" s="111">
        <v>0</v>
      </c>
      <c r="V33" s="111">
        <v>9.4849999999999994</v>
      </c>
      <c r="W33" s="111">
        <v>0</v>
      </c>
      <c r="X33" s="111">
        <v>0</v>
      </c>
      <c r="Y33" s="111">
        <f>'3_DX'!Y32+'4_ReX'!Y32</f>
        <v>3339.6879999999996</v>
      </c>
    </row>
    <row r="34" spans="1:27" s="115" customFormat="1" ht="14.4" x14ac:dyDescent="0.3">
      <c r="A34" s="113"/>
      <c r="B34" s="119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</row>
    <row r="35" spans="1:27" s="115" customFormat="1" ht="14.4" x14ac:dyDescent="0.3">
      <c r="A35" s="112">
        <v>2017</v>
      </c>
      <c r="B35" s="119" t="s">
        <v>71</v>
      </c>
      <c r="C35" s="111">
        <v>195.95529999999999</v>
      </c>
      <c r="D35" s="111">
        <v>0</v>
      </c>
      <c r="E35" s="111">
        <v>0</v>
      </c>
      <c r="F35" s="111">
        <v>0</v>
      </c>
      <c r="G35" s="111">
        <v>57.20239999999999</v>
      </c>
      <c r="H35" s="111">
        <v>19.187899999999999</v>
      </c>
      <c r="I35" s="111">
        <v>61.22</v>
      </c>
      <c r="J35" s="111">
        <v>0</v>
      </c>
      <c r="K35" s="111">
        <v>0</v>
      </c>
      <c r="L35" s="111">
        <v>1.226</v>
      </c>
      <c r="M35" s="111">
        <v>0</v>
      </c>
      <c r="N35" s="111">
        <v>0</v>
      </c>
      <c r="O35" s="111">
        <v>0</v>
      </c>
      <c r="P35" s="111">
        <v>2</v>
      </c>
      <c r="Q35" s="111">
        <v>13.866</v>
      </c>
      <c r="R35" s="111">
        <v>233.71625</v>
      </c>
      <c r="S35" s="111">
        <v>12.1</v>
      </c>
      <c r="T35" s="111">
        <v>3.2</v>
      </c>
      <c r="U35" s="111">
        <v>0</v>
      </c>
      <c r="V35" s="111">
        <v>2</v>
      </c>
      <c r="W35" s="111">
        <v>0</v>
      </c>
      <c r="X35" s="111">
        <v>0</v>
      </c>
      <c r="Y35" s="111">
        <f t="shared" ref="Y35:Y46" si="2">SUM(C35:X35)</f>
        <v>601.67385000000002</v>
      </c>
    </row>
    <row r="36" spans="1:27" s="115" customFormat="1" ht="14.4" x14ac:dyDescent="0.3">
      <c r="A36" s="113"/>
      <c r="B36" s="119" t="s">
        <v>72</v>
      </c>
      <c r="C36" s="111">
        <v>279.1275</v>
      </c>
      <c r="D36" s="111">
        <v>280.46300000000002</v>
      </c>
      <c r="E36" s="111">
        <v>639.37699999999995</v>
      </c>
      <c r="F36" s="111">
        <v>0</v>
      </c>
      <c r="G36" s="111">
        <v>167.78920000000002</v>
      </c>
      <c r="H36" s="111">
        <v>1E-3</v>
      </c>
      <c r="I36" s="111">
        <v>1</v>
      </c>
      <c r="J36" s="111">
        <v>0</v>
      </c>
      <c r="K36" s="111">
        <v>0</v>
      </c>
      <c r="L36" s="111">
        <v>7.3699999999999992</v>
      </c>
      <c r="M36" s="111">
        <v>0</v>
      </c>
      <c r="N36" s="111">
        <v>0</v>
      </c>
      <c r="O36" s="111">
        <v>0</v>
      </c>
      <c r="P36" s="111">
        <v>0</v>
      </c>
      <c r="Q36" s="111">
        <v>17.27</v>
      </c>
      <c r="R36" s="111">
        <v>3</v>
      </c>
      <c r="S36" s="111">
        <v>0</v>
      </c>
      <c r="T36" s="111">
        <v>0</v>
      </c>
      <c r="U36" s="111">
        <v>0</v>
      </c>
      <c r="V36" s="111">
        <v>0</v>
      </c>
      <c r="W36" s="111">
        <v>0</v>
      </c>
      <c r="X36" s="111">
        <v>0</v>
      </c>
      <c r="Y36" s="111">
        <f t="shared" si="2"/>
        <v>1395.3976999999998</v>
      </c>
    </row>
    <row r="37" spans="1:27" s="115" customFormat="1" ht="14.4" x14ac:dyDescent="0.3">
      <c r="A37" s="113"/>
      <c r="B37" s="119" t="s">
        <v>67</v>
      </c>
      <c r="C37" s="111">
        <v>217.10300000000001</v>
      </c>
      <c r="D37" s="111">
        <v>3800.8890000000001</v>
      </c>
      <c r="E37" s="111">
        <v>0</v>
      </c>
      <c r="F37" s="111">
        <v>0</v>
      </c>
      <c r="G37" s="111">
        <v>80.324999999999989</v>
      </c>
      <c r="H37" s="111">
        <v>1E-3</v>
      </c>
      <c r="I37" s="111">
        <v>4.9799999999999995</v>
      </c>
      <c r="J37" s="111">
        <v>0</v>
      </c>
      <c r="K37" s="111">
        <v>10.795999999999999</v>
      </c>
      <c r="L37" s="111">
        <v>0.38500000000000001</v>
      </c>
      <c r="M37" s="111">
        <v>0</v>
      </c>
      <c r="N37" s="111">
        <v>0</v>
      </c>
      <c r="O37" s="111">
        <v>0</v>
      </c>
      <c r="P37" s="111">
        <v>0</v>
      </c>
      <c r="Q37" s="111">
        <v>1.946</v>
      </c>
      <c r="R37" s="111">
        <v>27.1</v>
      </c>
      <c r="S37" s="111">
        <v>115.5</v>
      </c>
      <c r="T37" s="111">
        <v>49.97</v>
      </c>
      <c r="U37" s="111">
        <v>0</v>
      </c>
      <c r="V37" s="111">
        <v>0</v>
      </c>
      <c r="W37" s="111">
        <v>0</v>
      </c>
      <c r="X37" s="111">
        <v>0</v>
      </c>
      <c r="Y37" s="111">
        <f t="shared" si="2"/>
        <v>4308.9950000000008</v>
      </c>
    </row>
    <row r="38" spans="1:27" s="115" customFormat="1" ht="14.4" x14ac:dyDescent="0.3">
      <c r="A38" s="113"/>
      <c r="B38" s="119" t="s">
        <v>68</v>
      </c>
      <c r="C38" s="111">
        <v>453.68</v>
      </c>
      <c r="D38" s="111">
        <v>180.23399999999998</v>
      </c>
      <c r="E38" s="111">
        <v>1189.6969999999999</v>
      </c>
      <c r="F38" s="111">
        <v>0</v>
      </c>
      <c r="G38" s="111">
        <v>61.888599999999997</v>
      </c>
      <c r="H38" s="111">
        <v>1E-3</v>
      </c>
      <c r="I38" s="111">
        <v>0</v>
      </c>
      <c r="J38" s="111">
        <v>0</v>
      </c>
      <c r="K38" s="111">
        <v>0</v>
      </c>
      <c r="L38" s="111">
        <v>2.0897999999999999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11">
        <v>0</v>
      </c>
      <c r="U38" s="111">
        <v>0</v>
      </c>
      <c r="V38" s="111">
        <v>0</v>
      </c>
      <c r="W38" s="111">
        <v>0</v>
      </c>
      <c r="X38" s="111">
        <v>0</v>
      </c>
      <c r="Y38" s="111">
        <f t="shared" si="2"/>
        <v>1887.5903999999998</v>
      </c>
    </row>
    <row r="39" spans="1:27" s="115" customFormat="1" ht="14.4" x14ac:dyDescent="0.3">
      <c r="A39" s="113"/>
      <c r="B39" s="119" t="s">
        <v>7</v>
      </c>
      <c r="C39" s="111">
        <v>278.34620000000001</v>
      </c>
      <c r="D39" s="111">
        <v>608.721</v>
      </c>
      <c r="E39" s="111">
        <v>216.84899999999999</v>
      </c>
      <c r="F39" s="111">
        <v>0.21000000000000002</v>
      </c>
      <c r="G39" s="111">
        <v>81.579599999999999</v>
      </c>
      <c r="H39" s="111">
        <v>1E-3</v>
      </c>
      <c r="I39" s="111">
        <v>0.95100000000000018</v>
      </c>
      <c r="J39" s="111">
        <v>0</v>
      </c>
      <c r="K39" s="111">
        <v>0</v>
      </c>
      <c r="L39" s="111">
        <v>10.5708</v>
      </c>
      <c r="M39" s="111">
        <v>1.6909999999999998</v>
      </c>
      <c r="N39" s="111">
        <v>0</v>
      </c>
      <c r="O39" s="111">
        <v>0</v>
      </c>
      <c r="P39" s="111">
        <v>0</v>
      </c>
      <c r="Q39" s="111">
        <v>11.815</v>
      </c>
      <c r="R39" s="111">
        <v>33.333999999999996</v>
      </c>
      <c r="S39" s="111">
        <v>1142.6399999999999</v>
      </c>
      <c r="T39" s="111">
        <v>6.1849999999999996</v>
      </c>
      <c r="U39" s="111">
        <v>0</v>
      </c>
      <c r="V39" s="111">
        <v>31.25</v>
      </c>
      <c r="W39" s="111">
        <v>0</v>
      </c>
      <c r="X39" s="111">
        <v>0</v>
      </c>
      <c r="Y39" s="111">
        <f t="shared" si="2"/>
        <v>2424.1435999999999</v>
      </c>
      <c r="AA39" s="115" t="s">
        <v>75</v>
      </c>
    </row>
    <row r="40" spans="1:27" s="115" customFormat="1" ht="14.4" x14ac:dyDescent="0.3">
      <c r="A40" s="113"/>
      <c r="B40" s="119" t="s">
        <v>69</v>
      </c>
      <c r="C40" s="111">
        <v>208.86473999999998</v>
      </c>
      <c r="D40" s="111">
        <v>144.97399999999999</v>
      </c>
      <c r="E40" s="111">
        <v>0</v>
      </c>
      <c r="F40" s="111">
        <v>114.13399999999999</v>
      </c>
      <c r="G40" s="111">
        <v>116.78580000000001</v>
      </c>
      <c r="H40" s="111">
        <v>1E-3</v>
      </c>
      <c r="I40" s="111">
        <v>0</v>
      </c>
      <c r="J40" s="111">
        <v>0</v>
      </c>
      <c r="K40" s="111">
        <v>0</v>
      </c>
      <c r="L40" s="111">
        <v>2.0055000000000005</v>
      </c>
      <c r="M40" s="111">
        <v>0</v>
      </c>
      <c r="N40" s="111">
        <v>0</v>
      </c>
      <c r="O40" s="111">
        <v>0</v>
      </c>
      <c r="P40" s="111">
        <v>0</v>
      </c>
      <c r="Q40" s="111">
        <v>0.01</v>
      </c>
      <c r="R40" s="111">
        <v>0</v>
      </c>
      <c r="S40" s="111">
        <v>0</v>
      </c>
      <c r="T40" s="111">
        <v>0</v>
      </c>
      <c r="U40" s="111">
        <v>0</v>
      </c>
      <c r="V40" s="111">
        <v>0</v>
      </c>
      <c r="W40" s="111">
        <v>0</v>
      </c>
      <c r="X40" s="111">
        <v>0</v>
      </c>
      <c r="Y40" s="111">
        <f t="shared" si="2"/>
        <v>586.77503999999988</v>
      </c>
    </row>
    <row r="41" spans="1:27" s="115" customFormat="1" ht="14.4" x14ac:dyDescent="0.3">
      <c r="A41" s="113"/>
      <c r="B41" s="119" t="s">
        <v>70</v>
      </c>
      <c r="C41" s="111">
        <v>818.95400000000018</v>
      </c>
      <c r="D41" s="111">
        <v>217.38799999999998</v>
      </c>
      <c r="E41" s="111">
        <v>1285.741</v>
      </c>
      <c r="F41" s="111">
        <v>4.3780000000000001</v>
      </c>
      <c r="G41" s="111">
        <v>183.1644</v>
      </c>
      <c r="H41" s="111">
        <v>16.25</v>
      </c>
      <c r="I41" s="111">
        <v>0.60000000000000009</v>
      </c>
      <c r="J41" s="111">
        <v>0</v>
      </c>
      <c r="K41" s="111">
        <v>0</v>
      </c>
      <c r="L41" s="111">
        <v>2.7805</v>
      </c>
      <c r="M41" s="111">
        <v>0.75</v>
      </c>
      <c r="N41" s="111">
        <v>0</v>
      </c>
      <c r="O41" s="111">
        <v>0</v>
      </c>
      <c r="P41" s="111">
        <v>0</v>
      </c>
      <c r="Q41" s="111">
        <v>17.260000000000002</v>
      </c>
      <c r="R41" s="111">
        <v>0</v>
      </c>
      <c r="S41" s="111">
        <v>0</v>
      </c>
      <c r="T41" s="111">
        <v>0</v>
      </c>
      <c r="U41" s="111">
        <v>0</v>
      </c>
      <c r="V41" s="111">
        <v>0</v>
      </c>
      <c r="W41" s="111">
        <v>0</v>
      </c>
      <c r="X41" s="111">
        <v>0</v>
      </c>
      <c r="Y41" s="111">
        <f t="shared" si="2"/>
        <v>2547.2659000000003</v>
      </c>
      <c r="Z41" s="142"/>
    </row>
    <row r="42" spans="1:27" s="115" customFormat="1" ht="14.4" x14ac:dyDescent="0.3">
      <c r="A42" s="113"/>
      <c r="B42" s="119" t="s">
        <v>73</v>
      </c>
      <c r="C42" s="111">
        <v>31.36</v>
      </c>
      <c r="D42" s="111">
        <v>8.0860000000000003</v>
      </c>
      <c r="E42" s="111">
        <v>0</v>
      </c>
      <c r="F42" s="111">
        <v>0.1</v>
      </c>
      <c r="G42" s="111">
        <v>111.15880000000001</v>
      </c>
      <c r="H42" s="111">
        <v>6.0000000000000001E-3</v>
      </c>
      <c r="I42" s="111">
        <v>0.43399999999999994</v>
      </c>
      <c r="J42" s="111">
        <v>0</v>
      </c>
      <c r="K42" s="111">
        <v>0</v>
      </c>
      <c r="L42" s="111">
        <v>3.4801999999999995</v>
      </c>
      <c r="M42" s="111">
        <v>0.1</v>
      </c>
      <c r="N42" s="111">
        <v>0</v>
      </c>
      <c r="O42" s="111">
        <v>0</v>
      </c>
      <c r="P42" s="111">
        <v>0</v>
      </c>
      <c r="Q42" s="111">
        <v>1.6959999999999997</v>
      </c>
      <c r="R42" s="111">
        <v>5.1009999999999991</v>
      </c>
      <c r="S42" s="111">
        <v>1.2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f t="shared" si="2"/>
        <v>162.72199999999998</v>
      </c>
    </row>
    <row r="43" spans="1:27" s="115" customFormat="1" ht="14.4" x14ac:dyDescent="0.3">
      <c r="A43" s="113"/>
      <c r="B43" s="119" t="s">
        <v>63</v>
      </c>
      <c r="C43" s="111">
        <v>962.63200000000006</v>
      </c>
      <c r="D43" s="111">
        <v>383.46600000000001</v>
      </c>
      <c r="E43" s="111">
        <v>840.93799999999999</v>
      </c>
      <c r="F43" s="111">
        <v>0.08</v>
      </c>
      <c r="G43" s="111">
        <v>133.01855</v>
      </c>
      <c r="H43" s="111">
        <v>0.2</v>
      </c>
      <c r="I43" s="111">
        <v>22.47</v>
      </c>
      <c r="J43" s="111">
        <v>0</v>
      </c>
      <c r="K43" s="111">
        <v>0</v>
      </c>
      <c r="L43" s="111">
        <v>2.1296000000000004</v>
      </c>
      <c r="M43" s="111">
        <v>0</v>
      </c>
      <c r="N43" s="111">
        <v>0</v>
      </c>
      <c r="O43" s="111">
        <v>0</v>
      </c>
      <c r="P43" s="111">
        <v>0</v>
      </c>
      <c r="Q43" s="111">
        <v>0.75</v>
      </c>
      <c r="R43" s="111">
        <v>264.73</v>
      </c>
      <c r="S43" s="111">
        <v>1.514</v>
      </c>
      <c r="T43" s="111">
        <v>8.1999999999999993</v>
      </c>
      <c r="U43" s="111">
        <v>0</v>
      </c>
      <c r="V43" s="111">
        <v>0</v>
      </c>
      <c r="W43" s="111">
        <v>0</v>
      </c>
      <c r="X43" s="111">
        <v>0</v>
      </c>
      <c r="Y43" s="111">
        <f t="shared" si="2"/>
        <v>2620.1281499999996</v>
      </c>
      <c r="Z43" s="142" t="s">
        <v>75</v>
      </c>
    </row>
    <row r="44" spans="1:27" s="115" customFormat="1" ht="14.4" x14ac:dyDescent="0.3">
      <c r="A44" s="113"/>
      <c r="B44" s="119" t="s">
        <v>64</v>
      </c>
      <c r="C44" s="111">
        <v>421.80400000000003</v>
      </c>
      <c r="D44" s="111">
        <v>451.69899999999996</v>
      </c>
      <c r="E44" s="111">
        <v>250.14699999999999</v>
      </c>
      <c r="F44" s="111">
        <v>0</v>
      </c>
      <c r="G44" s="111">
        <v>136.23690000000002</v>
      </c>
      <c r="H44" s="111">
        <v>7.02</v>
      </c>
      <c r="I44" s="111">
        <v>23.299999999999997</v>
      </c>
      <c r="J44" s="111">
        <v>0</v>
      </c>
      <c r="K44" s="111">
        <v>0.12</v>
      </c>
      <c r="L44" s="111">
        <v>8.1143999999999998</v>
      </c>
      <c r="M44" s="111">
        <v>1.7200000000000002</v>
      </c>
      <c r="N44" s="111">
        <v>0.05</v>
      </c>
      <c r="O44" s="111">
        <v>0.76</v>
      </c>
      <c r="P44" s="111">
        <v>0</v>
      </c>
      <c r="Q44" s="111">
        <v>30.977</v>
      </c>
      <c r="R44" s="111">
        <v>41.667999999999992</v>
      </c>
      <c r="S44" s="111">
        <v>12.288</v>
      </c>
      <c r="T44" s="111">
        <v>18.400000000000002</v>
      </c>
      <c r="U44" s="111">
        <v>0</v>
      </c>
      <c r="V44" s="111">
        <v>3.26</v>
      </c>
      <c r="W44" s="111">
        <v>0</v>
      </c>
      <c r="X44" s="111">
        <v>0</v>
      </c>
      <c r="Y44" s="111">
        <f t="shared" si="2"/>
        <v>1407.5642999999998</v>
      </c>
    </row>
    <row r="45" spans="1:27" s="115" customFormat="1" ht="14.4" x14ac:dyDescent="0.3">
      <c r="A45" s="113"/>
      <c r="B45" s="119" t="s">
        <v>65</v>
      </c>
      <c r="C45" s="111">
        <v>527.35799999999995</v>
      </c>
      <c r="D45" s="111">
        <v>331.65600000000001</v>
      </c>
      <c r="E45" s="111">
        <v>709.02499999999998</v>
      </c>
      <c r="F45" s="111">
        <v>0</v>
      </c>
      <c r="G45" s="111">
        <v>184.3073</v>
      </c>
      <c r="H45" s="111">
        <v>0</v>
      </c>
      <c r="I45" s="111">
        <v>5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1">
        <v>0</v>
      </c>
      <c r="W45" s="111">
        <v>0</v>
      </c>
      <c r="X45" s="111">
        <v>0</v>
      </c>
      <c r="Y45" s="111">
        <f t="shared" si="2"/>
        <v>1757.3462999999997</v>
      </c>
    </row>
    <row r="46" spans="1:27" s="115" customFormat="1" ht="14.4" x14ac:dyDescent="0.3">
      <c r="A46" s="113"/>
      <c r="B46" s="119" t="s">
        <v>66</v>
      </c>
      <c r="C46" s="111">
        <v>0</v>
      </c>
      <c r="D46" s="111">
        <v>0</v>
      </c>
      <c r="E46" s="111">
        <v>0</v>
      </c>
      <c r="F46" s="111">
        <v>0</v>
      </c>
      <c r="G46" s="111">
        <v>183.78684999999999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f t="shared" si="2"/>
        <v>183.78684999999999</v>
      </c>
      <c r="Z46" s="115" t="s">
        <v>75</v>
      </c>
    </row>
    <row r="47" spans="1:27" s="115" customFormat="1" ht="14.4" x14ac:dyDescent="0.3">
      <c r="A47" s="113"/>
      <c r="B47" s="119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</row>
    <row r="48" spans="1:27" s="115" customFormat="1" ht="14.4" x14ac:dyDescent="0.3">
      <c r="A48" s="112">
        <v>2018</v>
      </c>
      <c r="B48" s="113" t="s">
        <v>71</v>
      </c>
      <c r="C48" s="106">
        <v>167.89699999999999</v>
      </c>
      <c r="D48" s="106">
        <v>215.75800000000001</v>
      </c>
      <c r="E48" s="111">
        <v>0</v>
      </c>
      <c r="F48" s="106">
        <v>7.1919999999999993</v>
      </c>
      <c r="G48" s="106">
        <v>153.06424000000001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06">
        <v>50.019999999999996</v>
      </c>
      <c r="R48" s="106">
        <v>8.8820000000000014</v>
      </c>
      <c r="S48" s="106">
        <v>47.138999999999996</v>
      </c>
      <c r="T48" s="111">
        <v>0</v>
      </c>
      <c r="U48" s="111">
        <v>0</v>
      </c>
      <c r="V48" s="111">
        <v>0</v>
      </c>
      <c r="W48" s="111">
        <v>0</v>
      </c>
      <c r="X48" s="106">
        <v>2E-3</v>
      </c>
      <c r="Y48" s="111">
        <f t="shared" ref="Y48:Y59" si="3">SUM(C48:X48)</f>
        <v>649.95423999999991</v>
      </c>
    </row>
    <row r="49" spans="1:25" s="115" customFormat="1" ht="14.4" x14ac:dyDescent="0.3">
      <c r="B49" s="113" t="s">
        <v>72</v>
      </c>
      <c r="C49" s="106">
        <v>712.78399999999999</v>
      </c>
      <c r="D49" s="106">
        <v>259.41500000000002</v>
      </c>
      <c r="E49" s="106">
        <v>938.61599999999999</v>
      </c>
      <c r="F49" s="106">
        <v>0.16</v>
      </c>
      <c r="G49" s="106">
        <v>141.59195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06">
        <v>16.100000000000001</v>
      </c>
      <c r="R49" s="106">
        <v>0.1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06">
        <v>3.0000000000000001E-3</v>
      </c>
      <c r="Y49" s="111">
        <f t="shared" si="3"/>
        <v>2068.7699500000003</v>
      </c>
    </row>
    <row r="50" spans="1:25" s="115" customFormat="1" ht="14.4" x14ac:dyDescent="0.3">
      <c r="B50" s="113" t="s">
        <v>67</v>
      </c>
      <c r="C50" s="106">
        <v>374.9</v>
      </c>
      <c r="D50" s="111">
        <v>0</v>
      </c>
      <c r="E50" s="111">
        <v>0</v>
      </c>
      <c r="F50" s="111">
        <v>0</v>
      </c>
      <c r="G50" s="106">
        <v>176.14879999999999</v>
      </c>
      <c r="H50" s="111">
        <v>0</v>
      </c>
      <c r="I50" s="106">
        <v>0.5</v>
      </c>
      <c r="J50" s="111">
        <v>0</v>
      </c>
      <c r="K50" s="111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06">
        <v>0.1</v>
      </c>
      <c r="R50" s="106">
        <v>6.1749999999999998</v>
      </c>
      <c r="S50" s="111">
        <v>0</v>
      </c>
      <c r="T50" s="106">
        <v>64.228000000000009</v>
      </c>
      <c r="U50" s="111">
        <v>0</v>
      </c>
      <c r="V50" s="111">
        <v>0</v>
      </c>
      <c r="W50" s="111">
        <v>0</v>
      </c>
      <c r="X50" s="106">
        <v>4.0000000000000001E-3</v>
      </c>
      <c r="Y50" s="111">
        <f t="shared" si="3"/>
        <v>622.05579999999998</v>
      </c>
    </row>
    <row r="51" spans="1:25" s="115" customFormat="1" ht="14.4" x14ac:dyDescent="0.3">
      <c r="B51" s="113" t="s">
        <v>68</v>
      </c>
      <c r="C51" s="106">
        <v>313.80399999999997</v>
      </c>
      <c r="D51" s="106">
        <v>129.37</v>
      </c>
      <c r="E51" s="106">
        <v>838.86599999999999</v>
      </c>
      <c r="F51" s="106">
        <v>0.2</v>
      </c>
      <c r="G51" s="106">
        <v>85.290199999999984</v>
      </c>
      <c r="H51" s="111">
        <v>0</v>
      </c>
      <c r="I51" s="106">
        <v>5</v>
      </c>
      <c r="J51" s="111">
        <v>0</v>
      </c>
      <c r="K51" s="111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06">
        <v>8.5799999999999983</v>
      </c>
      <c r="R51" s="106">
        <v>0.26900000000000002</v>
      </c>
      <c r="S51" s="111">
        <v>0</v>
      </c>
      <c r="T51" s="106">
        <v>1.8</v>
      </c>
      <c r="U51" s="111">
        <v>0</v>
      </c>
      <c r="V51" s="111">
        <v>0</v>
      </c>
      <c r="W51" s="111">
        <v>0</v>
      </c>
      <c r="X51" s="106">
        <v>5.0000000000000001E-3</v>
      </c>
      <c r="Y51" s="111">
        <f t="shared" si="3"/>
        <v>1383.1841999999999</v>
      </c>
    </row>
    <row r="52" spans="1:25" s="115" customFormat="1" ht="14.4" x14ac:dyDescent="0.3">
      <c r="B52" s="113" t="s">
        <v>7</v>
      </c>
      <c r="C52" s="106">
        <v>523.06700000000001</v>
      </c>
      <c r="D52" s="106">
        <v>318.58100000000002</v>
      </c>
      <c r="E52" s="106">
        <v>577.08900000000006</v>
      </c>
      <c r="F52" s="106">
        <v>0.16</v>
      </c>
      <c r="G52" s="106">
        <v>59.740400000000001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06">
        <v>5.5E-2</v>
      </c>
      <c r="R52" s="106">
        <v>0.2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06">
        <v>6.0000000000000001E-3</v>
      </c>
      <c r="Y52" s="111">
        <f t="shared" si="3"/>
        <v>1478.8984000000003</v>
      </c>
    </row>
    <row r="53" spans="1:25" s="115" customFormat="1" ht="14.4" x14ac:dyDescent="0.3">
      <c r="B53" s="113" t="s">
        <v>69</v>
      </c>
      <c r="C53" s="106">
        <v>241.745</v>
      </c>
      <c r="D53" s="111">
        <v>0</v>
      </c>
      <c r="E53" s="106">
        <v>413.928</v>
      </c>
      <c r="F53" s="111">
        <v>0</v>
      </c>
      <c r="G53" s="106">
        <v>128.98680000000002</v>
      </c>
      <c r="H53" s="111">
        <v>0</v>
      </c>
      <c r="I53" s="111">
        <v>0</v>
      </c>
      <c r="J53" s="111">
        <v>0</v>
      </c>
      <c r="K53" s="111">
        <v>0</v>
      </c>
      <c r="L53" s="111">
        <v>0</v>
      </c>
      <c r="M53" s="106">
        <v>2.3580000000000001</v>
      </c>
      <c r="N53" s="111">
        <v>0</v>
      </c>
      <c r="O53" s="111">
        <v>0</v>
      </c>
      <c r="P53" s="111">
        <v>0</v>
      </c>
      <c r="Q53" s="106">
        <v>0.11</v>
      </c>
      <c r="R53" s="106">
        <v>125</v>
      </c>
      <c r="S53" s="111">
        <v>0</v>
      </c>
      <c r="T53" s="111">
        <v>0</v>
      </c>
      <c r="U53" s="111">
        <v>0</v>
      </c>
      <c r="V53" s="111">
        <v>0</v>
      </c>
      <c r="W53" s="111">
        <v>0</v>
      </c>
      <c r="X53" s="106">
        <v>7.0000000000000001E-3</v>
      </c>
      <c r="Y53" s="111">
        <f t="shared" si="3"/>
        <v>912.13479999999993</v>
      </c>
    </row>
    <row r="54" spans="1:25" s="115" customFormat="1" ht="14.4" x14ac:dyDescent="0.3">
      <c r="B54" s="113" t="s">
        <v>70</v>
      </c>
      <c r="C54" s="106">
        <v>442.19799999999998</v>
      </c>
      <c r="D54" s="111">
        <v>0</v>
      </c>
      <c r="E54" s="111">
        <v>0</v>
      </c>
      <c r="F54" s="111">
        <v>0</v>
      </c>
      <c r="G54" s="106">
        <v>144.14100000000002</v>
      </c>
      <c r="H54" s="111">
        <v>0</v>
      </c>
      <c r="I54" s="111">
        <v>0</v>
      </c>
      <c r="J54" s="111">
        <v>0</v>
      </c>
      <c r="K54" s="111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06">
        <v>3.96</v>
      </c>
      <c r="R54" s="106">
        <v>19.95</v>
      </c>
      <c r="S54" s="106">
        <v>20</v>
      </c>
      <c r="T54" s="111">
        <v>0</v>
      </c>
      <c r="U54" s="111">
        <v>0</v>
      </c>
      <c r="V54" s="111">
        <v>0</v>
      </c>
      <c r="W54" s="111">
        <v>0</v>
      </c>
      <c r="X54" s="106">
        <v>8.0000000000000002E-3</v>
      </c>
      <c r="Y54" s="111">
        <f t="shared" si="3"/>
        <v>630.25700000000006</v>
      </c>
    </row>
    <row r="55" spans="1:25" s="115" customFormat="1" ht="14.4" x14ac:dyDescent="0.3">
      <c r="B55" s="113" t="s">
        <v>73</v>
      </c>
      <c r="C55" s="106">
        <v>747.34780000000001</v>
      </c>
      <c r="D55" s="111">
        <v>0</v>
      </c>
      <c r="E55" s="106">
        <v>414.24099999999999</v>
      </c>
      <c r="F55" s="111">
        <v>0</v>
      </c>
      <c r="G55" s="106">
        <v>74.401799999999994</v>
      </c>
      <c r="H55" s="111">
        <v>0</v>
      </c>
      <c r="I55" s="111">
        <v>0</v>
      </c>
      <c r="J55" s="111">
        <v>0</v>
      </c>
      <c r="K55" s="111">
        <v>0</v>
      </c>
      <c r="L55" s="106">
        <v>0.90274999999999994</v>
      </c>
      <c r="M55" s="106">
        <v>9.7970000000000006</v>
      </c>
      <c r="N55" s="111">
        <v>0</v>
      </c>
      <c r="O55" s="111">
        <v>0</v>
      </c>
      <c r="P55" s="111">
        <v>0</v>
      </c>
      <c r="Q55" s="106">
        <v>17.260000000000002</v>
      </c>
      <c r="R55" s="111">
        <v>0</v>
      </c>
      <c r="S55" s="111">
        <v>0</v>
      </c>
      <c r="T55" s="111">
        <v>0</v>
      </c>
      <c r="U55" s="111">
        <v>0</v>
      </c>
      <c r="V55" s="111">
        <v>0</v>
      </c>
      <c r="W55" s="111">
        <v>0</v>
      </c>
      <c r="X55" s="106">
        <v>1E-3</v>
      </c>
      <c r="Y55" s="111">
        <f t="shared" si="3"/>
        <v>1263.95135</v>
      </c>
    </row>
    <row r="56" spans="1:25" s="115" customFormat="1" ht="14.4" x14ac:dyDescent="0.3">
      <c r="B56" s="113" t="s">
        <v>63</v>
      </c>
      <c r="C56" s="106">
        <v>652.75600000000009</v>
      </c>
      <c r="D56" s="111">
        <v>0</v>
      </c>
      <c r="E56" s="111">
        <v>0</v>
      </c>
      <c r="F56" s="106">
        <v>0.2</v>
      </c>
      <c r="G56" s="106">
        <v>189.05000000000004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  <c r="O56" s="111">
        <v>0</v>
      </c>
      <c r="P56" s="111">
        <v>0</v>
      </c>
      <c r="Q56" s="106">
        <v>0.04</v>
      </c>
      <c r="R56" s="106">
        <v>36.207999999999998</v>
      </c>
      <c r="S56" s="111">
        <v>0</v>
      </c>
      <c r="T56" s="111">
        <v>0</v>
      </c>
      <c r="U56" s="111">
        <v>0</v>
      </c>
      <c r="V56" s="111">
        <v>0</v>
      </c>
      <c r="W56" s="111">
        <v>0</v>
      </c>
      <c r="X56" s="106">
        <v>1E-3</v>
      </c>
      <c r="Y56" s="111">
        <f t="shared" si="3"/>
        <v>878.25500000000011</v>
      </c>
    </row>
    <row r="57" spans="1:25" s="115" customFormat="1" ht="14.4" x14ac:dyDescent="0.3">
      <c r="B57" s="113" t="s">
        <v>64</v>
      </c>
      <c r="C57" s="106">
        <v>214.99299999999999</v>
      </c>
      <c r="D57" s="111">
        <v>0</v>
      </c>
      <c r="E57" s="111">
        <v>0</v>
      </c>
      <c r="F57" s="106">
        <v>0.75749999999999995</v>
      </c>
      <c r="G57" s="106">
        <v>124.38440000000001</v>
      </c>
      <c r="H57" s="111">
        <v>0</v>
      </c>
      <c r="I57" s="111">
        <v>0</v>
      </c>
      <c r="J57" s="111">
        <v>0</v>
      </c>
      <c r="K57" s="111">
        <v>0</v>
      </c>
      <c r="L57" s="106">
        <v>0.40365000000000001</v>
      </c>
      <c r="M57" s="106">
        <v>0.02</v>
      </c>
      <c r="N57" s="111">
        <v>0</v>
      </c>
      <c r="O57" s="111">
        <v>0</v>
      </c>
      <c r="P57" s="111">
        <v>0</v>
      </c>
      <c r="Q57" s="106">
        <v>3.0000000000000001E-3</v>
      </c>
      <c r="R57" s="106">
        <v>2.4570000000000003</v>
      </c>
      <c r="S57" s="111">
        <v>0</v>
      </c>
      <c r="T57" s="111">
        <v>0</v>
      </c>
      <c r="U57" s="111">
        <v>0</v>
      </c>
      <c r="V57" s="111">
        <v>0</v>
      </c>
      <c r="W57" s="111">
        <v>0</v>
      </c>
      <c r="X57" s="106">
        <v>2E-3</v>
      </c>
      <c r="Y57" s="111">
        <f t="shared" si="3"/>
        <v>343.02055000000001</v>
      </c>
    </row>
    <row r="58" spans="1:25" s="115" customFormat="1" ht="14.4" x14ac:dyDescent="0.3">
      <c r="B58" s="113" t="s">
        <v>65</v>
      </c>
      <c r="C58" s="106">
        <v>82.94380000000001</v>
      </c>
      <c r="D58" s="111">
        <v>0</v>
      </c>
      <c r="E58" s="111">
        <v>0</v>
      </c>
      <c r="F58" s="106">
        <v>0.55899999999999994</v>
      </c>
      <c r="G58" s="106">
        <v>210.80440000000002</v>
      </c>
      <c r="H58" s="111">
        <v>0</v>
      </c>
      <c r="I58" s="111">
        <v>0</v>
      </c>
      <c r="J58" s="111">
        <v>0</v>
      </c>
      <c r="K58" s="111">
        <v>0</v>
      </c>
      <c r="L58" s="106">
        <v>1.9436499999999999</v>
      </c>
      <c r="M58" s="111">
        <v>0</v>
      </c>
      <c r="N58" s="111">
        <v>0</v>
      </c>
      <c r="O58" s="111">
        <v>0</v>
      </c>
      <c r="P58" s="111">
        <v>0</v>
      </c>
      <c r="Q58" s="106">
        <v>0.32255</v>
      </c>
      <c r="R58" s="106">
        <v>0.85499999999999998</v>
      </c>
      <c r="S58" s="111">
        <v>0</v>
      </c>
      <c r="T58" s="111">
        <v>0</v>
      </c>
      <c r="U58" s="111">
        <v>0</v>
      </c>
      <c r="V58" s="106">
        <v>1.5708</v>
      </c>
      <c r="W58" s="111">
        <v>0</v>
      </c>
      <c r="X58" s="106">
        <v>5.0000000000000001E-3</v>
      </c>
      <c r="Y58" s="111">
        <f t="shared" si="3"/>
        <v>299.00420000000003</v>
      </c>
    </row>
    <row r="59" spans="1:25" s="115" customFormat="1" ht="14.4" x14ac:dyDescent="0.3">
      <c r="B59" s="113" t="s">
        <v>66</v>
      </c>
      <c r="C59" s="106">
        <v>229.53399999999999</v>
      </c>
      <c r="D59" s="111">
        <v>0</v>
      </c>
      <c r="E59" s="111">
        <v>0</v>
      </c>
      <c r="F59" s="111">
        <v>0</v>
      </c>
      <c r="G59" s="106">
        <v>174.14820000000003</v>
      </c>
      <c r="H59" s="111">
        <v>0</v>
      </c>
      <c r="I59" s="111">
        <v>0</v>
      </c>
      <c r="J59" s="111">
        <v>0</v>
      </c>
      <c r="K59" s="111">
        <v>0</v>
      </c>
      <c r="L59" s="106">
        <v>1.1850000000000001</v>
      </c>
      <c r="M59" s="111">
        <v>0</v>
      </c>
      <c r="N59" s="111">
        <v>0</v>
      </c>
      <c r="O59" s="111">
        <v>0</v>
      </c>
      <c r="P59" s="111">
        <v>0</v>
      </c>
      <c r="Q59" s="106">
        <v>16.100000000000001</v>
      </c>
      <c r="R59" s="106">
        <v>0.45</v>
      </c>
      <c r="S59" s="111">
        <v>0</v>
      </c>
      <c r="T59" s="111">
        <v>0</v>
      </c>
      <c r="U59" s="111">
        <v>0</v>
      </c>
      <c r="V59" s="111">
        <v>0</v>
      </c>
      <c r="W59" s="111">
        <v>0</v>
      </c>
      <c r="X59" s="106">
        <v>5</v>
      </c>
      <c r="Y59" s="111">
        <f t="shared" si="3"/>
        <v>426.41720000000004</v>
      </c>
    </row>
    <row r="60" spans="1:25" s="115" customFormat="1" ht="14.4" x14ac:dyDescent="0.3">
      <c r="C60" s="111"/>
      <c r="D60" s="111"/>
      <c r="E60" s="111"/>
      <c r="F60" s="111"/>
      <c r="G60" s="111"/>
      <c r="H60" s="111"/>
      <c r="I60" s="111"/>
      <c r="L60" s="111"/>
      <c r="M60" s="111"/>
      <c r="O60" s="111"/>
      <c r="Q60" s="111"/>
      <c r="R60" s="111"/>
      <c r="S60" s="111"/>
      <c r="T60" s="111"/>
      <c r="V60" s="111"/>
      <c r="X60" s="111"/>
      <c r="Y60" s="111"/>
    </row>
    <row r="61" spans="1:25" s="115" customFormat="1" ht="14.4" x14ac:dyDescent="0.3">
      <c r="A61" s="112">
        <v>2019</v>
      </c>
      <c r="B61" s="113" t="s">
        <v>71</v>
      </c>
      <c r="C61" s="111">
        <f>'3_DX'!C60+'4_ReX'!C60</f>
        <v>792.05600000000004</v>
      </c>
      <c r="D61" s="111">
        <f>'3_DX'!D60+'4_ReX'!D60</f>
        <v>112.512</v>
      </c>
      <c r="E61" s="111">
        <f>'3_DX'!E60+'4_ReX'!E60</f>
        <v>327.82299999999998</v>
      </c>
      <c r="F61" s="111">
        <f>'3_DX'!F60+'4_ReX'!F60</f>
        <v>1.1820000000000002</v>
      </c>
      <c r="G61" s="111">
        <f>'3_DX'!G60+'4_ReX'!G60</f>
        <v>227.53314999999995</v>
      </c>
      <c r="H61" s="111">
        <f>'3_DX'!H60+'4_ReX'!H60</f>
        <v>7.6289999999999996</v>
      </c>
      <c r="I61" s="111">
        <f>'3_DX'!I60+'4_ReX'!I60</f>
        <v>5.7220000000000004</v>
      </c>
      <c r="J61" s="111">
        <f>'3_DX'!J60+'4_ReX'!J60</f>
        <v>0</v>
      </c>
      <c r="K61" s="111">
        <f>'3_DX'!K60+'4_ReX'!K60</f>
        <v>3.3039999999999998</v>
      </c>
      <c r="L61" s="111">
        <f>'3_DX'!L60+'4_ReX'!L60</f>
        <v>1</v>
      </c>
      <c r="M61" s="111">
        <f>'3_DX'!M60+'4_ReX'!M60</f>
        <v>0.01</v>
      </c>
      <c r="N61" s="111">
        <f>'3_DX'!N60+'4_ReX'!N60</f>
        <v>0</v>
      </c>
      <c r="O61" s="111">
        <f>'3_DX'!O60+'4_ReX'!O60</f>
        <v>0</v>
      </c>
      <c r="P61" s="111">
        <f>'3_DX'!P60+'4_ReX'!P60</f>
        <v>0</v>
      </c>
      <c r="Q61" s="111">
        <f>'3_DX'!Q60+'4_ReX'!Q60</f>
        <v>131.36599999999999</v>
      </c>
      <c r="R61" s="111">
        <f>'3_DX'!R60+'4_ReX'!R60</f>
        <v>4.226</v>
      </c>
      <c r="S61" s="111">
        <f>'3_DX'!S60+'4_ReX'!S60</f>
        <v>1.05</v>
      </c>
      <c r="T61" s="111">
        <f>'3_DX'!T60+'4_ReX'!T60</f>
        <v>124.31300000000002</v>
      </c>
      <c r="U61" s="111">
        <f>'3_DX'!U60+'4_ReX'!U60</f>
        <v>0</v>
      </c>
      <c r="V61" s="111">
        <f>'3_DX'!V60+'4_ReX'!V60</f>
        <v>0</v>
      </c>
      <c r="W61" s="111">
        <f>'3_DX'!W60+'4_ReX'!W60</f>
        <v>0</v>
      </c>
      <c r="X61" s="111">
        <f>'3_DX'!X60+'4_ReX'!X60</f>
        <v>8.4830000000000005</v>
      </c>
      <c r="Y61" s="111">
        <f>'3_DX'!Y60+'4_ReX'!Y60</f>
        <v>1748.2091499999999</v>
      </c>
    </row>
    <row r="62" spans="1:25" s="115" customFormat="1" ht="14.4" x14ac:dyDescent="0.3">
      <c r="B62" s="113" t="s">
        <v>72</v>
      </c>
      <c r="C62" s="111">
        <f>'3_DX'!C61+'4_ReX'!C61</f>
        <v>563.97969999999998</v>
      </c>
      <c r="D62" s="111">
        <f>'3_DX'!D61+'4_ReX'!D61</f>
        <v>0</v>
      </c>
      <c r="E62" s="111">
        <f>'3_DX'!E61+'4_ReX'!E61</f>
        <v>359.14</v>
      </c>
      <c r="F62" s="111">
        <f>'3_DX'!F61+'4_ReX'!F61</f>
        <v>80.384999999999991</v>
      </c>
      <c r="G62" s="111">
        <f>'3_DX'!G61+'4_ReX'!G61</f>
        <v>31.022999999999996</v>
      </c>
      <c r="H62" s="111">
        <f>'3_DX'!H61+'4_ReX'!H61</f>
        <v>0.2</v>
      </c>
      <c r="I62" s="111">
        <f>'3_DX'!I61+'4_ReX'!I61</f>
        <v>0</v>
      </c>
      <c r="J62" s="111">
        <f>'3_DX'!J61+'4_ReX'!J61</f>
        <v>0</v>
      </c>
      <c r="K62" s="111">
        <f>'3_DX'!K61+'4_ReX'!K61</f>
        <v>0</v>
      </c>
      <c r="L62" s="111">
        <f>'3_DX'!L61+'4_ReX'!L61</f>
        <v>0</v>
      </c>
      <c r="M62" s="111">
        <f>'3_DX'!M61+'4_ReX'!M61</f>
        <v>0</v>
      </c>
      <c r="N62" s="111">
        <f>'3_DX'!N61+'4_ReX'!N61</f>
        <v>0</v>
      </c>
      <c r="O62" s="111">
        <f>'3_DX'!O61+'4_ReX'!O61</f>
        <v>0</v>
      </c>
      <c r="P62" s="111">
        <f>'3_DX'!P61+'4_ReX'!P61</f>
        <v>0</v>
      </c>
      <c r="Q62" s="111">
        <f>'3_DX'!Q61+'4_ReX'!Q61</f>
        <v>7.0990000000000002</v>
      </c>
      <c r="R62" s="111">
        <f>'3_DX'!R61+'4_ReX'!R61</f>
        <v>10.899999999999999</v>
      </c>
      <c r="S62" s="111">
        <f>'3_DX'!S61+'4_ReX'!S61</f>
        <v>0</v>
      </c>
      <c r="T62" s="111">
        <f>'3_DX'!T61+'4_ReX'!T61</f>
        <v>0</v>
      </c>
      <c r="U62" s="111">
        <f>'3_DX'!U61+'4_ReX'!U61</f>
        <v>0</v>
      </c>
      <c r="V62" s="111">
        <f>'3_DX'!V61+'4_ReX'!V61</f>
        <v>0</v>
      </c>
      <c r="W62" s="111">
        <f>'3_DX'!W61+'4_ReX'!W61</f>
        <v>0</v>
      </c>
      <c r="X62" s="111">
        <f>'3_DX'!X61+'4_ReX'!X61</f>
        <v>1.2210000000000001</v>
      </c>
      <c r="Y62" s="111">
        <f>'3_DX'!Y61+'4_ReX'!Y61</f>
        <v>1054.1477</v>
      </c>
    </row>
    <row r="63" spans="1:25" s="115" customFormat="1" ht="14.4" x14ac:dyDescent="0.3">
      <c r="B63" s="113" t="s">
        <v>67</v>
      </c>
      <c r="C63" s="111">
        <f>'3_DX'!C62+'4_ReX'!C62</f>
        <v>356.43449999999996</v>
      </c>
      <c r="D63" s="111">
        <f>'3_DX'!D62+'4_ReX'!D62</f>
        <v>20.146000000000001</v>
      </c>
      <c r="E63" s="111">
        <f>'3_DX'!E62+'4_ReX'!E62</f>
        <v>0</v>
      </c>
      <c r="F63" s="111">
        <f>'3_DX'!F62+'4_ReX'!F62</f>
        <v>0.01</v>
      </c>
      <c r="G63" s="111">
        <f>'3_DX'!G62+'4_ReX'!G62</f>
        <v>114.63480000000004</v>
      </c>
      <c r="H63" s="111">
        <f>'3_DX'!H62+'4_ReX'!H62</f>
        <v>2.3E-2</v>
      </c>
      <c r="I63" s="111">
        <f>'3_DX'!I62+'4_ReX'!I62</f>
        <v>0.57299999999999995</v>
      </c>
      <c r="J63" s="111">
        <f>'3_DX'!J62+'4_ReX'!J62</f>
        <v>0</v>
      </c>
      <c r="K63" s="111">
        <f>'3_DX'!K62+'4_ReX'!K62</f>
        <v>0</v>
      </c>
      <c r="L63" s="111">
        <f>'3_DX'!L62+'4_ReX'!L62</f>
        <v>0</v>
      </c>
      <c r="M63" s="111">
        <f>'3_DX'!M62+'4_ReX'!M62</f>
        <v>0.56300000000000006</v>
      </c>
      <c r="N63" s="111">
        <f>'3_DX'!N62+'4_ReX'!N62</f>
        <v>0</v>
      </c>
      <c r="O63" s="111">
        <f>'3_DX'!O62+'4_ReX'!O62</f>
        <v>0</v>
      </c>
      <c r="P63" s="111">
        <f>'3_DX'!P62+'4_ReX'!P62</f>
        <v>0</v>
      </c>
      <c r="Q63" s="111">
        <f>'3_DX'!Q62+'4_ReX'!Q62</f>
        <v>4.51</v>
      </c>
      <c r="R63" s="111">
        <f>'3_DX'!R62+'4_ReX'!R62</f>
        <v>287.23499999999996</v>
      </c>
      <c r="S63" s="111">
        <f>'3_DX'!S62+'4_ReX'!S62</f>
        <v>94.271000000000001</v>
      </c>
      <c r="T63" s="111">
        <f>'3_DX'!T62+'4_ReX'!T62</f>
        <v>28.127000000000002</v>
      </c>
      <c r="U63" s="111">
        <f>'3_DX'!U62+'4_ReX'!U62</f>
        <v>0</v>
      </c>
      <c r="V63" s="111">
        <f>'3_DX'!V62+'4_ReX'!V62</f>
        <v>0</v>
      </c>
      <c r="W63" s="111">
        <f>'3_DX'!W62+'4_ReX'!W62</f>
        <v>0</v>
      </c>
      <c r="X63" s="111">
        <f>'3_DX'!X62+'4_ReX'!X62</f>
        <v>0</v>
      </c>
      <c r="Y63" s="111">
        <f>'3_DX'!Y62+'4_ReX'!Y62</f>
        <v>906.52729999999985</v>
      </c>
    </row>
    <row r="64" spans="1:25" s="115" customFormat="1" ht="14.4" x14ac:dyDescent="0.3">
      <c r="B64" s="113" t="s">
        <v>68</v>
      </c>
      <c r="C64" s="111">
        <f>'3_DX'!C63+'4_ReX'!C63</f>
        <v>1008</v>
      </c>
      <c r="D64" s="111">
        <f>'3_DX'!D63+'4_ReX'!D63</f>
        <v>0</v>
      </c>
      <c r="E64" s="111">
        <f>'3_DX'!E63+'4_ReX'!E63</f>
        <v>164</v>
      </c>
      <c r="F64" s="111">
        <f>'3_DX'!F63+'4_ReX'!F63</f>
        <v>0</v>
      </c>
      <c r="G64" s="111">
        <f>'3_DX'!G63+'4_ReX'!G63</f>
        <v>70.607600000000005</v>
      </c>
      <c r="H64" s="111">
        <f>'3_DX'!H63+'4_ReX'!H63</f>
        <v>0.84600000000000009</v>
      </c>
      <c r="I64" s="111">
        <f>'3_DX'!I63+'4_ReX'!I63</f>
        <v>0</v>
      </c>
      <c r="J64" s="111">
        <f>'3_DX'!J63+'4_ReX'!J63</f>
        <v>0</v>
      </c>
      <c r="K64" s="111">
        <f>'3_DX'!K63+'4_ReX'!K63</f>
        <v>0</v>
      </c>
      <c r="L64" s="111">
        <f>'3_DX'!L63+'4_ReX'!L63</f>
        <v>0</v>
      </c>
      <c r="M64" s="111">
        <f>'3_DX'!M63+'4_ReX'!M63</f>
        <v>0.69799999999999995</v>
      </c>
      <c r="N64" s="111">
        <f>'3_DX'!N63+'4_ReX'!N63</f>
        <v>0</v>
      </c>
      <c r="O64" s="111">
        <f>'3_DX'!O63+'4_ReX'!O63</f>
        <v>0</v>
      </c>
      <c r="P64" s="111">
        <f>'3_DX'!P63+'4_ReX'!P63</f>
        <v>0</v>
      </c>
      <c r="Q64" s="111">
        <f>'3_DX'!Q63+'4_ReX'!Q63</f>
        <v>284.03999999999996</v>
      </c>
      <c r="R64" s="111">
        <f>'3_DX'!R63+'4_ReX'!R63</f>
        <v>45.282000000000011</v>
      </c>
      <c r="S64" s="111">
        <f>'3_DX'!S63+'4_ReX'!S63</f>
        <v>227.90900000000002</v>
      </c>
      <c r="T64" s="111">
        <f>'3_DX'!T63+'4_ReX'!T63</f>
        <v>1.4670000000000001</v>
      </c>
      <c r="U64" s="111">
        <f>'3_DX'!U63+'4_ReX'!U63</f>
        <v>0</v>
      </c>
      <c r="V64" s="111">
        <f>'3_DX'!V63+'4_ReX'!V63</f>
        <v>0</v>
      </c>
      <c r="W64" s="111">
        <f>'3_DX'!W63+'4_ReX'!W63</f>
        <v>0</v>
      </c>
      <c r="X64" s="111">
        <f>'3_DX'!X63+'4_ReX'!X63</f>
        <v>7.1349999999999998</v>
      </c>
      <c r="Y64" s="111">
        <f>'3_DX'!Y63+'4_ReX'!Y63</f>
        <v>1809.9846</v>
      </c>
    </row>
    <row r="65" spans="1:25" s="115" customFormat="1" ht="14.4" x14ac:dyDescent="0.3">
      <c r="B65" s="113" t="s">
        <v>7</v>
      </c>
      <c r="C65" s="111">
        <f>'3_DX'!C64+'4_ReX'!C64</f>
        <v>871.7410000000001</v>
      </c>
      <c r="D65" s="111">
        <f>'3_DX'!D64+'4_ReX'!D64</f>
        <v>110</v>
      </c>
      <c r="E65" s="111">
        <f>'3_DX'!E64+'4_ReX'!E64</f>
        <v>307.17200000000003</v>
      </c>
      <c r="F65" s="111">
        <f>'3_DX'!F64+'4_ReX'!F64</f>
        <v>0.59</v>
      </c>
      <c r="G65" s="111">
        <f>'3_DX'!G64+'4_ReX'!G64</f>
        <v>165.167</v>
      </c>
      <c r="H65" s="111">
        <f>'3_DX'!H64+'4_ReX'!H64</f>
        <v>98.228999999999999</v>
      </c>
      <c r="I65" s="111">
        <f>'3_DX'!I64+'4_ReX'!I64</f>
        <v>2.7919999999999998</v>
      </c>
      <c r="J65" s="111">
        <f>'3_DX'!J64+'4_ReX'!J64</f>
        <v>0</v>
      </c>
      <c r="K65" s="111">
        <f>'3_DX'!K64+'4_ReX'!K64</f>
        <v>7.3280000000000003</v>
      </c>
      <c r="L65" s="111">
        <f>'3_DX'!L64+'4_ReX'!L64</f>
        <v>10</v>
      </c>
      <c r="M65" s="111">
        <f>'3_DX'!M64+'4_ReX'!M64</f>
        <v>0</v>
      </c>
      <c r="N65" s="111">
        <f>'3_DX'!N64+'4_ReX'!N64</f>
        <v>0</v>
      </c>
      <c r="O65" s="111">
        <f>'3_DX'!O64+'4_ReX'!O64</f>
        <v>1.915</v>
      </c>
      <c r="P65" s="111">
        <f>'3_DX'!P64+'4_ReX'!P64</f>
        <v>0</v>
      </c>
      <c r="Q65" s="111">
        <f>'3_DX'!Q64+'4_ReX'!Q64</f>
        <v>93.042999999999992</v>
      </c>
      <c r="R65" s="111">
        <f>'3_DX'!R64+'4_ReX'!R64</f>
        <v>314.01099999999997</v>
      </c>
      <c r="S65" s="111">
        <f>'3_DX'!S64+'4_ReX'!S64</f>
        <v>13.468</v>
      </c>
      <c r="T65" s="111">
        <f>'3_DX'!T64+'4_ReX'!T64</f>
        <v>133</v>
      </c>
      <c r="U65" s="111">
        <f>'3_DX'!U64+'4_ReX'!U64</f>
        <v>0</v>
      </c>
      <c r="V65" s="111">
        <f>'3_DX'!V64+'4_ReX'!V64</f>
        <v>1</v>
      </c>
      <c r="W65" s="111">
        <f>'3_DX'!W64+'4_ReX'!W64</f>
        <v>0</v>
      </c>
      <c r="X65" s="111">
        <f>'3_DX'!X64+'4_ReX'!X64</f>
        <v>0</v>
      </c>
      <c r="Y65" s="111">
        <f>'3_DX'!Y64+'4_ReX'!Y64</f>
        <v>2129.4560000000001</v>
      </c>
    </row>
    <row r="66" spans="1:25" s="115" customFormat="1" ht="14.4" x14ac:dyDescent="0.3">
      <c r="B66" s="113" t="s">
        <v>69</v>
      </c>
      <c r="C66" s="111">
        <f>'3_DX'!C65+'4_ReX'!C65</f>
        <v>1523.8639999999998</v>
      </c>
      <c r="D66" s="111">
        <f>'3_DX'!D65+'4_ReX'!D65</f>
        <v>0</v>
      </c>
      <c r="E66" s="111">
        <f>'3_DX'!E65+'4_ReX'!E65</f>
        <v>373.99699999999996</v>
      </c>
      <c r="F66" s="111">
        <f>'3_DX'!F65+'4_ReX'!F65</f>
        <v>0</v>
      </c>
      <c r="G66" s="111">
        <f>'3_DX'!G65+'4_ReX'!G65</f>
        <v>91.067350000000019</v>
      </c>
      <c r="H66" s="111">
        <f>'3_DX'!H65+'4_ReX'!H65</f>
        <v>1.4999999999999999E-2</v>
      </c>
      <c r="I66" s="111">
        <f>'3_DX'!I65+'4_ReX'!I65</f>
        <v>1.4E-2</v>
      </c>
      <c r="J66" s="111">
        <f>'3_DX'!J65+'4_ReX'!J65</f>
        <v>0</v>
      </c>
      <c r="K66" s="111">
        <f>'3_DX'!K65+'4_ReX'!K65</f>
        <v>0</v>
      </c>
      <c r="L66" s="111">
        <f>'3_DX'!L65+'4_ReX'!L65</f>
        <v>0</v>
      </c>
      <c r="M66" s="111">
        <f>'3_DX'!M65+'4_ReX'!M65</f>
        <v>0.9</v>
      </c>
      <c r="N66" s="111">
        <f>'3_DX'!N65+'4_ReX'!N65</f>
        <v>0</v>
      </c>
      <c r="O66" s="111">
        <f>'3_DX'!O65+'4_ReX'!O65</f>
        <v>0</v>
      </c>
      <c r="P66" s="111">
        <f>'3_DX'!P65+'4_ReX'!P65</f>
        <v>0</v>
      </c>
      <c r="Q66" s="111">
        <f>'3_DX'!Q65+'4_ReX'!Q65</f>
        <v>10.167999999999999</v>
      </c>
      <c r="R66" s="111">
        <f>'3_DX'!R65+'4_ReX'!R65</f>
        <v>5.3290000000000006</v>
      </c>
      <c r="S66" s="111">
        <f>'3_DX'!S65+'4_ReX'!S65</f>
        <v>91.059000000000012</v>
      </c>
      <c r="T66" s="111">
        <f>'3_DX'!T65+'4_ReX'!T65</f>
        <v>67.230999999999995</v>
      </c>
      <c r="U66" s="111">
        <f>'3_DX'!U65+'4_ReX'!U65</f>
        <v>0</v>
      </c>
      <c r="V66" s="111">
        <f>'3_DX'!V65+'4_ReX'!V65</f>
        <v>0</v>
      </c>
      <c r="W66" s="111">
        <f>'3_DX'!W65+'4_ReX'!W65</f>
        <v>0</v>
      </c>
      <c r="X66" s="111">
        <f>'3_DX'!X65+'4_ReX'!X65</f>
        <v>5</v>
      </c>
      <c r="Y66" s="111">
        <f>'3_DX'!Y65+'4_ReX'!Y65</f>
        <v>2168.9443499999998</v>
      </c>
    </row>
    <row r="67" spans="1:25" s="115" customFormat="1" ht="14.4" x14ac:dyDescent="0.3">
      <c r="B67" s="113" t="s">
        <v>70</v>
      </c>
      <c r="C67" s="111">
        <f>'3_DX'!C66+'4_ReX'!C66</f>
        <v>687.63200000000018</v>
      </c>
      <c r="D67" s="111">
        <f>'3_DX'!D66+'4_ReX'!D66</f>
        <v>0</v>
      </c>
      <c r="E67" s="111">
        <f>'3_DX'!E66+'4_ReX'!E66</f>
        <v>0</v>
      </c>
      <c r="F67" s="111">
        <f>'3_DX'!F66+'4_ReX'!F66</f>
        <v>4.625</v>
      </c>
      <c r="G67" s="111">
        <f>'3_DX'!G66+'4_ReX'!G66</f>
        <v>186.1934</v>
      </c>
      <c r="H67" s="111">
        <f>'3_DX'!H66+'4_ReX'!H66</f>
        <v>5.0000000000000001E-3</v>
      </c>
      <c r="I67" s="111">
        <f>'3_DX'!I66+'4_ReX'!I66</f>
        <v>0</v>
      </c>
      <c r="J67" s="111">
        <f>'3_DX'!J66+'4_ReX'!J66</f>
        <v>0</v>
      </c>
      <c r="K67" s="111">
        <f>'3_DX'!K66+'4_ReX'!K66</f>
        <v>0</v>
      </c>
      <c r="L67" s="111">
        <f>'3_DX'!L66+'4_ReX'!L66</f>
        <v>0</v>
      </c>
      <c r="M67" s="111">
        <f>'3_DX'!M66+'4_ReX'!M66</f>
        <v>0</v>
      </c>
      <c r="N67" s="111">
        <f>'3_DX'!N66+'4_ReX'!N66</f>
        <v>0</v>
      </c>
      <c r="O67" s="111">
        <f>'3_DX'!O66+'4_ReX'!O66</f>
        <v>0</v>
      </c>
      <c r="P67" s="111">
        <f>'3_DX'!P66+'4_ReX'!P66</f>
        <v>0</v>
      </c>
      <c r="Q67" s="111">
        <f>'3_DX'!Q66+'4_ReX'!Q66</f>
        <v>4.585</v>
      </c>
      <c r="R67" s="111">
        <f>'3_DX'!R66+'4_ReX'!R66</f>
        <v>5.9</v>
      </c>
      <c r="S67" s="111">
        <f>'3_DX'!S66+'4_ReX'!S66</f>
        <v>230.28299999999999</v>
      </c>
      <c r="T67" s="111">
        <f>'3_DX'!T66+'4_ReX'!T66</f>
        <v>0</v>
      </c>
      <c r="U67" s="111">
        <f>'3_DX'!U66+'4_ReX'!U66</f>
        <v>0</v>
      </c>
      <c r="V67" s="111">
        <f>'3_DX'!V66+'4_ReX'!V66</f>
        <v>0</v>
      </c>
      <c r="W67" s="111">
        <f>'3_DX'!W66+'4_ReX'!W66</f>
        <v>0</v>
      </c>
      <c r="X67" s="111">
        <f>'3_DX'!X66+'4_ReX'!X66</f>
        <v>0</v>
      </c>
      <c r="Y67" s="111">
        <f>'3_DX'!Y66+'4_ReX'!Y66</f>
        <v>1119.2234000000003</v>
      </c>
    </row>
    <row r="68" spans="1:25" s="115" customFormat="1" ht="14.4" x14ac:dyDescent="0.3">
      <c r="B68" s="113" t="s">
        <v>73</v>
      </c>
      <c r="C68" s="111">
        <f>'3_DX'!C67+'4_ReX'!C67</f>
        <v>1246.5649999999998</v>
      </c>
      <c r="D68" s="111">
        <f>'3_DX'!D67+'4_ReX'!D67</f>
        <v>0</v>
      </c>
      <c r="E68" s="111">
        <f>'3_DX'!E67+'4_ReX'!E67</f>
        <v>622.62799999999993</v>
      </c>
      <c r="F68" s="111">
        <f>'3_DX'!F67+'4_ReX'!F67</f>
        <v>0</v>
      </c>
      <c r="G68" s="111">
        <f>'3_DX'!G67+'4_ReX'!G67</f>
        <v>265.67885000000001</v>
      </c>
      <c r="H68" s="111">
        <f>'3_DX'!H67+'4_ReX'!H67</f>
        <v>0</v>
      </c>
      <c r="I68" s="111">
        <f>'3_DX'!I67+'4_ReX'!I67</f>
        <v>0</v>
      </c>
      <c r="J68" s="111">
        <f>'3_DX'!J67+'4_ReX'!J67</f>
        <v>0</v>
      </c>
      <c r="K68" s="111">
        <f>'3_DX'!K67+'4_ReX'!K67</f>
        <v>0</v>
      </c>
      <c r="L68" s="111">
        <f>'3_DX'!L67+'4_ReX'!L67</f>
        <v>0</v>
      </c>
      <c r="M68" s="111">
        <f>'3_DX'!M67+'4_ReX'!M67</f>
        <v>0</v>
      </c>
      <c r="N68" s="111">
        <f>'3_DX'!N67+'4_ReX'!N67</f>
        <v>0</v>
      </c>
      <c r="O68" s="111">
        <f>'3_DX'!O67+'4_ReX'!O67</f>
        <v>0</v>
      </c>
      <c r="P68" s="111">
        <f>'3_DX'!P67+'4_ReX'!P67</f>
        <v>0</v>
      </c>
      <c r="Q68" s="111">
        <f>'3_DX'!Q67+'4_ReX'!Q67</f>
        <v>17.3</v>
      </c>
      <c r="R68" s="111">
        <f>'3_DX'!R67+'4_ReX'!R67</f>
        <v>40.192</v>
      </c>
      <c r="S68" s="111">
        <f>'3_DX'!S67+'4_ReX'!S67</f>
        <v>0</v>
      </c>
      <c r="T68" s="111">
        <f>'3_DX'!T67+'4_ReX'!T67</f>
        <v>0</v>
      </c>
      <c r="U68" s="111">
        <f>'3_DX'!U67+'4_ReX'!U67</f>
        <v>0</v>
      </c>
      <c r="V68" s="111">
        <f>'3_DX'!V67+'4_ReX'!V67</f>
        <v>0.3</v>
      </c>
      <c r="W68" s="111">
        <f>'3_DX'!W67+'4_ReX'!W67</f>
        <v>0</v>
      </c>
      <c r="X68" s="111">
        <f>'3_DX'!X67+'4_ReX'!X67</f>
        <v>0</v>
      </c>
      <c r="Y68" s="111">
        <f>'3_DX'!Y67+'4_ReX'!Y67</f>
        <v>2192.6638499999999</v>
      </c>
    </row>
    <row r="69" spans="1:25" s="115" customFormat="1" ht="14.4" x14ac:dyDescent="0.3">
      <c r="B69" s="113" t="s">
        <v>63</v>
      </c>
      <c r="C69" s="111">
        <f>'3_DX'!C68+'4_ReX'!C68</f>
        <v>914.50585000000001</v>
      </c>
      <c r="D69" s="111">
        <f>'3_DX'!D68+'4_ReX'!D68</f>
        <v>0</v>
      </c>
      <c r="E69" s="111">
        <f>'3_DX'!E68+'4_ReX'!E68</f>
        <v>269.08999999999997</v>
      </c>
      <c r="F69" s="111">
        <f>'3_DX'!F68+'4_ReX'!F68</f>
        <v>0</v>
      </c>
      <c r="G69" s="111">
        <f>'3_DX'!G68+'4_ReX'!G68</f>
        <v>169.51290000000003</v>
      </c>
      <c r="H69" s="111">
        <f>'3_DX'!H68+'4_ReX'!H68</f>
        <v>3.5000000000000003E-2</v>
      </c>
      <c r="I69" s="111">
        <f>'3_DX'!I68+'4_ReX'!I68</f>
        <v>0</v>
      </c>
      <c r="J69" s="111">
        <f>'3_DX'!J68+'4_ReX'!J68</f>
        <v>0</v>
      </c>
      <c r="K69" s="111">
        <f>'3_DX'!K68+'4_ReX'!K68</f>
        <v>0</v>
      </c>
      <c r="L69" s="111">
        <f>'3_DX'!L68+'4_ReX'!L68</f>
        <v>0</v>
      </c>
      <c r="M69" s="111">
        <f>'3_DX'!M68+'4_ReX'!M68</f>
        <v>1</v>
      </c>
      <c r="N69" s="111">
        <f>'3_DX'!N68+'4_ReX'!N68</f>
        <v>0</v>
      </c>
      <c r="O69" s="111">
        <f>'3_DX'!O68+'4_ReX'!O68</f>
        <v>0</v>
      </c>
      <c r="P69" s="111">
        <f>'3_DX'!P68+'4_ReX'!P68</f>
        <v>0</v>
      </c>
      <c r="Q69" s="111">
        <f>'3_DX'!Q68+'4_ReX'!Q68</f>
        <v>3.66</v>
      </c>
      <c r="R69" s="111">
        <f>'3_DX'!R68+'4_ReX'!R68</f>
        <v>3.8039999999999998</v>
      </c>
      <c r="S69" s="111">
        <f>'3_DX'!S68+'4_ReX'!S68</f>
        <v>8.5009999999999994</v>
      </c>
      <c r="T69" s="111">
        <f>'3_DX'!T68+'4_ReX'!T68</f>
        <v>0.57199999999999995</v>
      </c>
      <c r="U69" s="111">
        <f>'3_DX'!U68+'4_ReX'!U68</f>
        <v>0</v>
      </c>
      <c r="V69" s="111">
        <f>'3_DX'!V68+'4_ReX'!V68</f>
        <v>0</v>
      </c>
      <c r="W69" s="111">
        <f>'3_DX'!W68+'4_ReX'!W68</f>
        <v>0</v>
      </c>
      <c r="X69" s="111">
        <f>'3_DX'!X68+'4_ReX'!X68</f>
        <v>5</v>
      </c>
      <c r="Y69" s="111">
        <f>'3_DX'!Y68+'4_ReX'!Y68</f>
        <v>1375.7807499999999</v>
      </c>
    </row>
    <row r="70" spans="1:25" s="115" customFormat="1" ht="14.4" x14ac:dyDescent="0.3">
      <c r="B70" s="113" t="s">
        <v>64</v>
      </c>
      <c r="C70" s="111">
        <f>'3_DX'!C69+'4_ReX'!C69</f>
        <v>361.43700000000001</v>
      </c>
      <c r="D70" s="111">
        <f>'3_DX'!D69+'4_ReX'!D69</f>
        <v>33.25</v>
      </c>
      <c r="E70" s="111">
        <f>'3_DX'!E69+'4_ReX'!E69</f>
        <v>171.20599999999999</v>
      </c>
      <c r="F70" s="111">
        <f>'3_DX'!F69+'4_ReX'!F69</f>
        <v>1</v>
      </c>
      <c r="G70" s="111">
        <f>'3_DX'!G69+'4_ReX'!G69</f>
        <v>129.16919999999999</v>
      </c>
      <c r="H70" s="111">
        <f>'3_DX'!H69+'4_ReX'!H69</f>
        <v>0</v>
      </c>
      <c r="I70" s="111">
        <f>'3_DX'!I69+'4_ReX'!I69</f>
        <v>0.16500000000000001</v>
      </c>
      <c r="J70" s="111">
        <f>'3_DX'!J69+'4_ReX'!J69</f>
        <v>0</v>
      </c>
      <c r="K70" s="111">
        <f>'3_DX'!K69+'4_ReX'!K69</f>
        <v>0</v>
      </c>
      <c r="L70" s="111">
        <f>'3_DX'!L69+'4_ReX'!L69</f>
        <v>0</v>
      </c>
      <c r="M70" s="111">
        <f>'3_DX'!M69+'4_ReX'!M69</f>
        <v>0</v>
      </c>
      <c r="N70" s="111">
        <f>'3_DX'!N69+'4_ReX'!N69</f>
        <v>0</v>
      </c>
      <c r="O70" s="111">
        <f>'3_DX'!O69+'4_ReX'!O69</f>
        <v>0</v>
      </c>
      <c r="P70" s="111">
        <f>'3_DX'!P69+'4_ReX'!P69</f>
        <v>0</v>
      </c>
      <c r="Q70" s="111">
        <f>'3_DX'!Q69+'4_ReX'!Q69</f>
        <v>0.04</v>
      </c>
      <c r="R70" s="111">
        <f>'3_DX'!R69+'4_ReX'!R69</f>
        <v>0.10200000000000001</v>
      </c>
      <c r="S70" s="111">
        <f>'3_DX'!S69+'4_ReX'!S69</f>
        <v>52.48</v>
      </c>
      <c r="T70" s="111">
        <f>'3_DX'!T69+'4_ReX'!T69</f>
        <v>0</v>
      </c>
      <c r="U70" s="111">
        <f>'3_DX'!U69+'4_ReX'!U69</f>
        <v>0</v>
      </c>
      <c r="V70" s="111">
        <f>'3_DX'!V69+'4_ReX'!V69</f>
        <v>0</v>
      </c>
      <c r="W70" s="111">
        <f>'3_DX'!W69+'4_ReX'!W69</f>
        <v>0</v>
      </c>
      <c r="X70" s="111">
        <f>'3_DX'!X69+'4_ReX'!X69</f>
        <v>8</v>
      </c>
      <c r="Y70" s="111">
        <f>'3_DX'!Y69+'4_ReX'!Y69</f>
        <v>756.72119999999995</v>
      </c>
    </row>
    <row r="71" spans="1:25" s="115" customFormat="1" ht="14.4" x14ac:dyDescent="0.3">
      <c r="B71" s="113" t="s">
        <v>65</v>
      </c>
      <c r="C71" s="111">
        <f>'3_DX'!C70+'4_ReX'!C70</f>
        <v>776.70100000000014</v>
      </c>
      <c r="D71" s="111">
        <f>'3_DX'!D70+'4_ReX'!D70</f>
        <v>124.212</v>
      </c>
      <c r="E71" s="111">
        <f>'3_DX'!E70+'4_ReX'!E70</f>
        <v>209.19299999999998</v>
      </c>
      <c r="F71" s="111">
        <f>'3_DX'!F70+'4_ReX'!F70</f>
        <v>0</v>
      </c>
      <c r="G71" s="111">
        <f>'3_DX'!G70+'4_ReX'!G70</f>
        <v>221.64585</v>
      </c>
      <c r="H71" s="111">
        <f>'3_DX'!H70+'4_ReX'!H70</f>
        <v>0</v>
      </c>
      <c r="I71" s="111">
        <f>'3_DX'!I70+'4_ReX'!I70</f>
        <v>16.896000000000008</v>
      </c>
      <c r="J71" s="111">
        <f>'3_DX'!J70+'4_ReX'!J70</f>
        <v>4.5999999999999999E-2</v>
      </c>
      <c r="K71" s="111">
        <f>'3_DX'!K70+'4_ReX'!K70</f>
        <v>0</v>
      </c>
      <c r="L71" s="111">
        <f>'3_DX'!L70+'4_ReX'!L70</f>
        <v>0</v>
      </c>
      <c r="M71" s="111">
        <f>'3_DX'!M70+'4_ReX'!M70</f>
        <v>0.13600000000000001</v>
      </c>
      <c r="N71" s="111">
        <f>'3_DX'!N70+'4_ReX'!N70</f>
        <v>0.53799999999999992</v>
      </c>
      <c r="O71" s="111">
        <f>'3_DX'!O70+'4_ReX'!O70</f>
        <v>0</v>
      </c>
      <c r="P71" s="111">
        <f>'3_DX'!P70+'4_ReX'!P70</f>
        <v>0</v>
      </c>
      <c r="Q71" s="111">
        <f>'3_DX'!Q70+'4_ReX'!Q70</f>
        <v>11.326999999999998</v>
      </c>
      <c r="R71" s="111">
        <f>'3_DX'!R70+'4_ReX'!R70</f>
        <v>42.281999999999989</v>
      </c>
      <c r="S71" s="111">
        <f>'3_DX'!S70+'4_ReX'!S70</f>
        <v>1.53</v>
      </c>
      <c r="T71" s="111">
        <f>'3_DX'!T70+'4_ReX'!T70</f>
        <v>2.7980000000000005</v>
      </c>
      <c r="U71" s="111">
        <f>'3_DX'!U70+'4_ReX'!U70</f>
        <v>0</v>
      </c>
      <c r="V71" s="111">
        <f>'3_DX'!V70+'4_ReX'!V70</f>
        <v>0.33599999999999997</v>
      </c>
      <c r="W71" s="111">
        <f>'3_DX'!W70+'4_ReX'!W70</f>
        <v>0</v>
      </c>
      <c r="X71" s="111">
        <f>'3_DX'!X70+'4_ReX'!X70</f>
        <v>5</v>
      </c>
      <c r="Y71" s="111">
        <f>'3_DX'!Y70+'4_ReX'!Y70</f>
        <v>1412.6408500000002</v>
      </c>
    </row>
    <row r="72" spans="1:25" s="115" customFormat="1" ht="14.4" x14ac:dyDescent="0.3">
      <c r="B72" s="113" t="s">
        <v>66</v>
      </c>
      <c r="C72" s="111">
        <f>'3_DX'!C71+'4_ReX'!C71</f>
        <v>778.72899999999993</v>
      </c>
      <c r="D72" s="111">
        <f>'3_DX'!D71+'4_ReX'!D71</f>
        <v>0</v>
      </c>
      <c r="E72" s="111">
        <f>'3_DX'!E71+'4_ReX'!E71</f>
        <v>0</v>
      </c>
      <c r="F72" s="111">
        <f>'3_DX'!F71+'4_ReX'!F71</f>
        <v>0</v>
      </c>
      <c r="G72" s="111">
        <f>'3_DX'!G71+'4_ReX'!G71</f>
        <v>110.0822</v>
      </c>
      <c r="H72" s="111">
        <f>'3_DX'!H71+'4_ReX'!H71</f>
        <v>0</v>
      </c>
      <c r="I72" s="111">
        <f>'3_DX'!I71+'4_ReX'!I71</f>
        <v>0</v>
      </c>
      <c r="J72" s="111">
        <f>'3_DX'!J71+'4_ReX'!J71</f>
        <v>0</v>
      </c>
      <c r="K72" s="111">
        <f>'3_DX'!K71+'4_ReX'!K71</f>
        <v>0</v>
      </c>
      <c r="L72" s="111">
        <f>'3_DX'!L71+'4_ReX'!L71</f>
        <v>0</v>
      </c>
      <c r="M72" s="111">
        <f>'3_DX'!M71+'4_ReX'!M71</f>
        <v>0</v>
      </c>
      <c r="N72" s="111">
        <f>'3_DX'!N71+'4_ReX'!N71</f>
        <v>0</v>
      </c>
      <c r="O72" s="111">
        <f>'3_DX'!O71+'4_ReX'!O71</f>
        <v>0</v>
      </c>
      <c r="P72" s="111">
        <f>'3_DX'!P71+'4_ReX'!P71</f>
        <v>0</v>
      </c>
      <c r="Q72" s="111">
        <f>'3_DX'!Q71+'4_ReX'!Q71</f>
        <v>13.44</v>
      </c>
      <c r="R72" s="111">
        <f>'3_DX'!R71+'4_ReX'!R71</f>
        <v>0</v>
      </c>
      <c r="S72" s="111">
        <f>'3_DX'!S71+'4_ReX'!S71</f>
        <v>3.5000000000000003E-2</v>
      </c>
      <c r="T72" s="111">
        <f>'3_DX'!T71+'4_ReX'!T71</f>
        <v>0</v>
      </c>
      <c r="U72" s="111">
        <f>'3_DX'!U71+'4_ReX'!U71</f>
        <v>0</v>
      </c>
      <c r="V72" s="111">
        <f>'3_DX'!V71+'4_ReX'!V71</f>
        <v>0</v>
      </c>
      <c r="W72" s="111">
        <f>'3_DX'!W71+'4_ReX'!W71</f>
        <v>0</v>
      </c>
      <c r="X72" s="111">
        <f>'3_DX'!X71+'4_ReX'!X71</f>
        <v>5.0010000000000003</v>
      </c>
      <c r="Y72" s="111">
        <f>'3_DX'!Y71+'4_ReX'!Y71</f>
        <v>907.28719999999998</v>
      </c>
    </row>
    <row r="73" spans="1:25" s="115" customFormat="1" ht="14.4" x14ac:dyDescent="0.3"/>
    <row r="74" spans="1:25" s="115" customFormat="1" ht="14.4" x14ac:dyDescent="0.3">
      <c r="A74" s="112">
        <v>2020</v>
      </c>
      <c r="B74" s="113" t="s">
        <v>71</v>
      </c>
      <c r="C74" s="101">
        <v>2505.0587500000006</v>
      </c>
      <c r="D74" s="101">
        <v>155.673</v>
      </c>
      <c r="E74" s="101">
        <v>664.53899999999999</v>
      </c>
      <c r="F74" s="101">
        <v>0</v>
      </c>
      <c r="G74" s="101">
        <v>123.78525</v>
      </c>
      <c r="H74" s="101">
        <v>6.1340000000000003</v>
      </c>
      <c r="I74" s="101">
        <v>12.308</v>
      </c>
      <c r="J74" s="101">
        <v>4.5999999999999999E-2</v>
      </c>
      <c r="K74" s="101">
        <v>0</v>
      </c>
      <c r="L74" s="101">
        <v>0</v>
      </c>
      <c r="M74" s="101">
        <v>0.22799999999999998</v>
      </c>
      <c r="N74" s="101">
        <v>0.44599999999999995</v>
      </c>
      <c r="O74" s="101">
        <v>0</v>
      </c>
      <c r="P74" s="101">
        <v>0</v>
      </c>
      <c r="Q74" s="101">
        <v>39.522000000000006</v>
      </c>
      <c r="R74" s="101">
        <v>64.843999999999994</v>
      </c>
      <c r="S74" s="101">
        <v>53.633999999999986</v>
      </c>
      <c r="T74" s="101">
        <v>2.8080000000000003</v>
      </c>
      <c r="U74" s="101">
        <v>0</v>
      </c>
      <c r="V74" s="101">
        <v>0.33599999999999997</v>
      </c>
      <c r="W74" s="101">
        <v>0</v>
      </c>
      <c r="X74" s="101">
        <v>18.501000000000001</v>
      </c>
      <c r="Y74" s="111">
        <v>3647.8630000000003</v>
      </c>
    </row>
    <row r="75" spans="1:25" s="115" customFormat="1" ht="14.4" x14ac:dyDescent="0.3">
      <c r="B75" s="113" t="s">
        <v>72</v>
      </c>
      <c r="C75" s="101">
        <v>840.90199999999993</v>
      </c>
      <c r="D75" s="101">
        <v>197.602</v>
      </c>
      <c r="E75" s="101">
        <v>313.04300000000001</v>
      </c>
      <c r="F75" s="101">
        <v>0</v>
      </c>
      <c r="G75" s="101">
        <v>82.336200000000019</v>
      </c>
      <c r="H75" s="101">
        <v>0.01</v>
      </c>
      <c r="I75" s="101">
        <v>5.3840000000000003</v>
      </c>
      <c r="J75" s="101">
        <v>0</v>
      </c>
      <c r="K75" s="101">
        <v>0</v>
      </c>
      <c r="L75" s="101">
        <v>301.18865</v>
      </c>
      <c r="M75" s="101">
        <v>1.619</v>
      </c>
      <c r="N75" s="101">
        <v>0</v>
      </c>
      <c r="O75" s="101">
        <v>0</v>
      </c>
      <c r="P75" s="101">
        <v>0.05</v>
      </c>
      <c r="Q75" s="101">
        <v>3.54</v>
      </c>
      <c r="R75" s="101">
        <v>654.56100000000015</v>
      </c>
      <c r="S75" s="101">
        <v>1.3140000000000001</v>
      </c>
      <c r="T75" s="101">
        <v>0</v>
      </c>
      <c r="U75" s="101">
        <v>0</v>
      </c>
      <c r="V75" s="101">
        <v>0.1</v>
      </c>
      <c r="W75" s="101">
        <v>0</v>
      </c>
      <c r="X75" s="101">
        <v>0</v>
      </c>
      <c r="Y75" s="111">
        <v>2401.6498499999998</v>
      </c>
    </row>
    <row r="76" spans="1:25" s="115" customFormat="1" ht="14.4" x14ac:dyDescent="0.3">
      <c r="B76" s="113" t="s">
        <v>67</v>
      </c>
      <c r="C76" s="101">
        <v>80.03</v>
      </c>
      <c r="D76" s="101">
        <v>0</v>
      </c>
      <c r="E76" s="101">
        <v>0</v>
      </c>
      <c r="F76" s="101">
        <v>0</v>
      </c>
      <c r="G76" s="101">
        <v>71.102400000000003</v>
      </c>
      <c r="H76" s="101">
        <v>0</v>
      </c>
      <c r="I76" s="101">
        <v>0</v>
      </c>
      <c r="J76" s="101">
        <v>0</v>
      </c>
      <c r="K76" s="101">
        <v>0</v>
      </c>
      <c r="L76" s="101">
        <v>0.1</v>
      </c>
      <c r="M76" s="101">
        <v>0</v>
      </c>
      <c r="N76" s="101">
        <v>0</v>
      </c>
      <c r="O76" s="101">
        <v>0</v>
      </c>
      <c r="P76" s="101">
        <v>0</v>
      </c>
      <c r="Q76" s="101">
        <v>0</v>
      </c>
      <c r="R76" s="101">
        <v>0</v>
      </c>
      <c r="S76" s="101">
        <v>0.5</v>
      </c>
      <c r="T76" s="101">
        <v>0</v>
      </c>
      <c r="U76" s="101">
        <v>0</v>
      </c>
      <c r="V76" s="101">
        <v>0</v>
      </c>
      <c r="W76" s="101">
        <v>0</v>
      </c>
      <c r="X76" s="101">
        <v>0</v>
      </c>
      <c r="Y76" s="111">
        <v>151.73240000000001</v>
      </c>
    </row>
    <row r="77" spans="1:25" s="115" customFormat="1" ht="14.4" x14ac:dyDescent="0.3">
      <c r="B77" s="113" t="s">
        <v>68</v>
      </c>
      <c r="C77" s="101">
        <v>406.59499999999997</v>
      </c>
      <c r="D77" s="101">
        <v>2.7</v>
      </c>
      <c r="E77" s="101">
        <v>0</v>
      </c>
      <c r="F77" s="101">
        <v>0</v>
      </c>
      <c r="G77" s="101">
        <v>12.496799999999999</v>
      </c>
      <c r="H77" s="101">
        <v>0</v>
      </c>
      <c r="I77" s="101">
        <v>0</v>
      </c>
      <c r="J77" s="101">
        <v>0</v>
      </c>
      <c r="K77" s="101">
        <v>0</v>
      </c>
      <c r="L77" s="101">
        <v>0</v>
      </c>
      <c r="M77" s="101">
        <v>2.5</v>
      </c>
      <c r="N77" s="101">
        <v>0</v>
      </c>
      <c r="O77" s="101">
        <v>0</v>
      </c>
      <c r="P77" s="101">
        <v>0</v>
      </c>
      <c r="Q77" s="101">
        <v>0.01</v>
      </c>
      <c r="R77" s="101">
        <v>0.1</v>
      </c>
      <c r="S77" s="101">
        <v>0.61199999999999999</v>
      </c>
      <c r="T77" s="101">
        <v>0</v>
      </c>
      <c r="U77" s="101">
        <v>0</v>
      </c>
      <c r="V77" s="101">
        <v>0</v>
      </c>
      <c r="W77" s="101">
        <v>0</v>
      </c>
      <c r="X77" s="101">
        <v>0</v>
      </c>
      <c r="Y77" s="111">
        <v>425.0138</v>
      </c>
    </row>
    <row r="78" spans="1:25" s="115" customFormat="1" ht="14.4" x14ac:dyDescent="0.3">
      <c r="B78" s="113" t="s">
        <v>7</v>
      </c>
      <c r="C78" s="101">
        <v>269.89999999999998</v>
      </c>
      <c r="D78" s="101">
        <v>0</v>
      </c>
      <c r="E78" s="101">
        <v>786.65499999999997</v>
      </c>
      <c r="F78" s="101">
        <v>0</v>
      </c>
      <c r="G78" s="101">
        <v>30.105</v>
      </c>
      <c r="H78" s="101">
        <v>0.10999999999999999</v>
      </c>
      <c r="I78" s="101">
        <v>0</v>
      </c>
      <c r="J78" s="101">
        <v>0</v>
      </c>
      <c r="K78" s="101">
        <v>0</v>
      </c>
      <c r="L78" s="101">
        <v>2.4E-2</v>
      </c>
      <c r="M78" s="101">
        <v>10.1</v>
      </c>
      <c r="N78" s="101">
        <v>0</v>
      </c>
      <c r="O78" s="101">
        <v>0</v>
      </c>
      <c r="P78" s="101">
        <v>0</v>
      </c>
      <c r="Q78" s="101">
        <v>0.8</v>
      </c>
      <c r="R78" s="101">
        <v>10.574999999999999</v>
      </c>
      <c r="S78" s="101">
        <v>56.100000000000009</v>
      </c>
      <c r="T78" s="101">
        <v>0.04</v>
      </c>
      <c r="U78" s="101">
        <v>0</v>
      </c>
      <c r="V78" s="101">
        <v>15.01</v>
      </c>
      <c r="W78" s="101">
        <v>0</v>
      </c>
      <c r="X78" s="101">
        <v>0</v>
      </c>
      <c r="Y78" s="111">
        <v>1179.4189999999994</v>
      </c>
    </row>
    <row r="79" spans="1:25" s="115" customFormat="1" ht="14.4" x14ac:dyDescent="0.3">
      <c r="B79" s="113" t="s">
        <v>69</v>
      </c>
      <c r="C79" s="101">
        <v>914.27500000000009</v>
      </c>
      <c r="D79" s="101">
        <v>0</v>
      </c>
      <c r="E79" s="101">
        <v>604.93799999999999</v>
      </c>
      <c r="F79" s="101">
        <v>12.478</v>
      </c>
      <c r="G79" s="101">
        <v>0</v>
      </c>
      <c r="H79" s="101">
        <v>0</v>
      </c>
      <c r="I79" s="101">
        <v>0.20799999999999999</v>
      </c>
      <c r="J79" s="101">
        <v>0</v>
      </c>
      <c r="K79" s="101">
        <v>0</v>
      </c>
      <c r="L79" s="101">
        <v>0</v>
      </c>
      <c r="M79" s="101">
        <v>0</v>
      </c>
      <c r="N79" s="101">
        <v>0</v>
      </c>
      <c r="O79" s="101">
        <v>0</v>
      </c>
      <c r="P79" s="101">
        <v>0</v>
      </c>
      <c r="Q79" s="101">
        <v>15.045</v>
      </c>
      <c r="R79" s="101">
        <v>9.738999999999999</v>
      </c>
      <c r="S79" s="101">
        <v>0</v>
      </c>
      <c r="T79" s="101">
        <v>0</v>
      </c>
      <c r="U79" s="101">
        <v>0</v>
      </c>
      <c r="V79" s="101">
        <v>0</v>
      </c>
      <c r="W79" s="101">
        <v>0</v>
      </c>
      <c r="X79" s="101">
        <v>0</v>
      </c>
      <c r="Y79" s="111">
        <v>1556.6830000000004</v>
      </c>
    </row>
    <row r="80" spans="1:25" s="115" customFormat="1" ht="14.4" x14ac:dyDescent="0.3">
      <c r="B80" s="113" t="s">
        <v>70</v>
      </c>
      <c r="C80" s="101">
        <v>350.75700000000001</v>
      </c>
      <c r="D80" s="101">
        <v>0</v>
      </c>
      <c r="E80" s="101">
        <v>390.28399999999999</v>
      </c>
      <c r="F80" s="101">
        <v>0</v>
      </c>
      <c r="G80" s="101">
        <v>0</v>
      </c>
      <c r="H80" s="101">
        <v>0</v>
      </c>
      <c r="I80" s="101">
        <v>5.3529999999999998</v>
      </c>
      <c r="J80" s="101">
        <v>0</v>
      </c>
      <c r="K80" s="101">
        <v>0</v>
      </c>
      <c r="L80" s="101">
        <v>0</v>
      </c>
      <c r="M80" s="101">
        <v>0</v>
      </c>
      <c r="N80" s="101">
        <v>0</v>
      </c>
      <c r="O80" s="101">
        <v>0</v>
      </c>
      <c r="P80" s="101">
        <v>0</v>
      </c>
      <c r="Q80" s="101">
        <v>1E-3</v>
      </c>
      <c r="R80" s="101">
        <v>1.69</v>
      </c>
      <c r="S80" s="101">
        <v>0</v>
      </c>
      <c r="T80" s="101">
        <v>0</v>
      </c>
      <c r="U80" s="101">
        <v>0</v>
      </c>
      <c r="V80" s="101">
        <v>0</v>
      </c>
      <c r="W80" s="101">
        <v>0</v>
      </c>
      <c r="X80" s="101">
        <v>0</v>
      </c>
      <c r="Y80" s="111">
        <v>748.0859999999999</v>
      </c>
    </row>
    <row r="81" spans="1:25" s="115" customFormat="1" ht="14.4" x14ac:dyDescent="0.3">
      <c r="B81" s="113" t="s">
        <v>73</v>
      </c>
      <c r="C81" s="101">
        <v>223.10900000000001</v>
      </c>
      <c r="D81" s="101">
        <v>0</v>
      </c>
      <c r="E81" s="101">
        <v>0</v>
      </c>
      <c r="F81" s="101">
        <v>18.088000000000001</v>
      </c>
      <c r="G81" s="101">
        <v>28.091999999999999</v>
      </c>
      <c r="H81" s="101">
        <v>0.03</v>
      </c>
      <c r="I81" s="101">
        <v>0</v>
      </c>
      <c r="J81" s="101">
        <v>6.2E-2</v>
      </c>
      <c r="K81" s="101">
        <v>0</v>
      </c>
      <c r="L81" s="101">
        <v>2.1500000000000004</v>
      </c>
      <c r="M81" s="101">
        <v>0.39799999999999996</v>
      </c>
      <c r="N81" s="101">
        <v>0</v>
      </c>
      <c r="O81" s="101">
        <v>0</v>
      </c>
      <c r="P81" s="101">
        <v>0</v>
      </c>
      <c r="Q81" s="101">
        <v>0.309</v>
      </c>
      <c r="R81" s="101">
        <v>2.3380000000000001</v>
      </c>
      <c r="S81" s="101">
        <v>16.315000000000001</v>
      </c>
      <c r="T81" s="101">
        <v>1.4610000000000001</v>
      </c>
      <c r="U81" s="101">
        <v>0</v>
      </c>
      <c r="V81" s="101">
        <v>0</v>
      </c>
      <c r="W81" s="101">
        <v>0</v>
      </c>
      <c r="X81" s="101">
        <v>0</v>
      </c>
      <c r="Y81" s="111">
        <v>292.35200000000003</v>
      </c>
    </row>
    <row r="82" spans="1:25" s="115" customFormat="1" ht="14.4" x14ac:dyDescent="0.3">
      <c r="B82" s="113" t="s">
        <v>63</v>
      </c>
      <c r="C82" s="101">
        <v>419.53400000000005</v>
      </c>
      <c r="D82" s="101">
        <v>0</v>
      </c>
      <c r="E82" s="101">
        <v>0</v>
      </c>
      <c r="F82" s="101">
        <v>0.26900000000000002</v>
      </c>
      <c r="G82" s="101">
        <v>1.4999999999999999E-2</v>
      </c>
      <c r="H82" s="101">
        <v>1.4E-2</v>
      </c>
      <c r="I82" s="101">
        <v>3.5000000000000003E-2</v>
      </c>
      <c r="J82" s="101">
        <v>0</v>
      </c>
      <c r="K82" s="101">
        <v>0</v>
      </c>
      <c r="L82" s="101">
        <v>1E-3</v>
      </c>
      <c r="M82" s="101">
        <v>3.4000000000000002E-2</v>
      </c>
      <c r="N82" s="101">
        <v>0</v>
      </c>
      <c r="O82" s="101">
        <v>1.4999999999999999E-2</v>
      </c>
      <c r="P82" s="101">
        <v>0</v>
      </c>
      <c r="Q82" s="101">
        <v>0.35799999999999998</v>
      </c>
      <c r="R82" s="101">
        <v>218.15499999999994</v>
      </c>
      <c r="S82" s="101">
        <v>5.8119999999999994</v>
      </c>
      <c r="T82" s="101">
        <v>1.1399999999999999</v>
      </c>
      <c r="U82" s="101">
        <v>0</v>
      </c>
      <c r="V82" s="101">
        <v>0.6080000000000001</v>
      </c>
      <c r="W82" s="101">
        <v>0</v>
      </c>
      <c r="X82" s="101">
        <v>0</v>
      </c>
      <c r="Y82" s="111">
        <v>645.9899999999999</v>
      </c>
    </row>
    <row r="83" spans="1:25" s="115" customFormat="1" ht="14.4" x14ac:dyDescent="0.3">
      <c r="B83" s="113" t="s">
        <v>64</v>
      </c>
      <c r="C83" s="101">
        <v>0</v>
      </c>
      <c r="D83" s="101">
        <v>0</v>
      </c>
      <c r="E83" s="101">
        <v>0</v>
      </c>
      <c r="F83" s="101">
        <v>0</v>
      </c>
      <c r="G83" s="101">
        <v>27.543599999999998</v>
      </c>
      <c r="H83" s="101">
        <v>0.03</v>
      </c>
      <c r="I83" s="101">
        <v>0</v>
      </c>
      <c r="J83" s="101">
        <v>0</v>
      </c>
      <c r="K83" s="101">
        <v>0</v>
      </c>
      <c r="L83" s="101">
        <v>7.2999999999999995E-2</v>
      </c>
      <c r="M83" s="101">
        <v>0</v>
      </c>
      <c r="N83" s="101">
        <v>0</v>
      </c>
      <c r="O83" s="101">
        <v>0</v>
      </c>
      <c r="P83" s="101">
        <v>0</v>
      </c>
      <c r="Q83" s="101">
        <v>15.555</v>
      </c>
      <c r="R83" s="101">
        <v>2.69</v>
      </c>
      <c r="S83" s="101">
        <v>33.731999999999999</v>
      </c>
      <c r="T83" s="101">
        <v>1.46</v>
      </c>
      <c r="U83" s="101">
        <v>0</v>
      </c>
      <c r="V83" s="101">
        <v>0</v>
      </c>
      <c r="W83" s="101">
        <v>0</v>
      </c>
      <c r="X83" s="101">
        <v>0</v>
      </c>
      <c r="Y83" s="111">
        <v>81.08359999999999</v>
      </c>
    </row>
    <row r="84" spans="1:25" s="115" customFormat="1" ht="14.4" x14ac:dyDescent="0.3">
      <c r="B84" s="113" t="s">
        <v>65</v>
      </c>
      <c r="C84" s="101">
        <v>522.548</v>
      </c>
      <c r="D84" s="101">
        <v>0</v>
      </c>
      <c r="E84" s="101">
        <v>862.95699999999999</v>
      </c>
      <c r="F84" s="101">
        <v>0</v>
      </c>
      <c r="G84" s="101">
        <v>56.045199999999994</v>
      </c>
      <c r="H84" s="101">
        <v>0</v>
      </c>
      <c r="I84" s="101">
        <v>0</v>
      </c>
      <c r="J84" s="101">
        <v>0.04</v>
      </c>
      <c r="K84" s="101">
        <v>0</v>
      </c>
      <c r="L84" s="101">
        <v>0</v>
      </c>
      <c r="M84" s="101">
        <v>0</v>
      </c>
      <c r="N84" s="101">
        <v>0.04</v>
      </c>
      <c r="O84" s="101">
        <v>0.04</v>
      </c>
      <c r="P84" s="101">
        <v>0</v>
      </c>
      <c r="Q84" s="101">
        <v>7.1049999999999995</v>
      </c>
      <c r="R84" s="101">
        <v>10.234999999999999</v>
      </c>
      <c r="S84" s="101">
        <v>15.616</v>
      </c>
      <c r="T84" s="101">
        <v>0.18</v>
      </c>
      <c r="U84" s="101">
        <v>0</v>
      </c>
      <c r="V84" s="101">
        <v>0</v>
      </c>
      <c r="W84" s="101">
        <v>0</v>
      </c>
      <c r="X84" s="101">
        <v>3.01</v>
      </c>
      <c r="Y84" s="111">
        <v>1477.8162</v>
      </c>
    </row>
    <row r="85" spans="1:25" s="115" customFormat="1" ht="14.4" x14ac:dyDescent="0.3">
      <c r="B85" s="113" t="s">
        <v>66</v>
      </c>
      <c r="C85" s="101">
        <v>109.2</v>
      </c>
      <c r="D85" s="101">
        <v>0</v>
      </c>
      <c r="E85" s="101">
        <v>681.29865000000007</v>
      </c>
      <c r="F85" s="101">
        <v>0</v>
      </c>
      <c r="G85" s="101">
        <v>27.380399999999998</v>
      </c>
      <c r="H85" s="101">
        <v>0</v>
      </c>
      <c r="I85" s="101">
        <v>0</v>
      </c>
      <c r="J85" s="101">
        <v>0</v>
      </c>
      <c r="K85" s="101">
        <v>0</v>
      </c>
      <c r="L85" s="101">
        <v>0</v>
      </c>
      <c r="M85" s="101">
        <v>0</v>
      </c>
      <c r="N85" s="101">
        <v>0</v>
      </c>
      <c r="O85" s="101">
        <v>0</v>
      </c>
      <c r="P85" s="101">
        <v>0</v>
      </c>
      <c r="Q85" s="101">
        <v>0</v>
      </c>
      <c r="R85" s="101">
        <v>0</v>
      </c>
      <c r="S85" s="101">
        <v>33.5</v>
      </c>
      <c r="T85" s="101">
        <v>0</v>
      </c>
      <c r="U85" s="101">
        <v>0</v>
      </c>
      <c r="V85" s="101">
        <v>0</v>
      </c>
      <c r="W85" s="101">
        <v>0</v>
      </c>
      <c r="X85" s="101">
        <v>12.5</v>
      </c>
      <c r="Y85" s="111">
        <v>863.87905000000012</v>
      </c>
    </row>
    <row r="86" spans="1:25" s="115" customFormat="1" ht="14.4" x14ac:dyDescent="0.3">
      <c r="Y86" s="111"/>
    </row>
    <row r="87" spans="1:25" s="115" customFormat="1" ht="14.4" x14ac:dyDescent="0.3">
      <c r="A87" s="112">
        <v>2021</v>
      </c>
      <c r="B87" s="113" t="s">
        <v>71</v>
      </c>
      <c r="C87" s="106">
        <v>380.798</v>
      </c>
      <c r="D87" s="106">
        <v>0</v>
      </c>
      <c r="E87" s="106">
        <v>0</v>
      </c>
      <c r="F87" s="106">
        <v>0</v>
      </c>
      <c r="G87" s="106">
        <v>21.805199999999999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7.4870000000000001</v>
      </c>
      <c r="P87" s="106">
        <v>0</v>
      </c>
      <c r="Q87" s="106">
        <v>54.502000000000002</v>
      </c>
      <c r="R87" s="106"/>
      <c r="S87" s="106"/>
      <c r="T87" s="106"/>
      <c r="U87" s="106">
        <v>0</v>
      </c>
      <c r="V87" s="106"/>
      <c r="W87" s="106">
        <v>0</v>
      </c>
      <c r="X87" s="106"/>
      <c r="Y87" s="106">
        <v>464.59220000000005</v>
      </c>
    </row>
    <row r="88" spans="1:25" s="115" customFormat="1" ht="14.4" x14ac:dyDescent="0.3">
      <c r="B88" s="113" t="s">
        <v>72</v>
      </c>
      <c r="C88" s="106">
        <v>0</v>
      </c>
      <c r="D88" s="106">
        <v>180.77600000000001</v>
      </c>
      <c r="E88" s="106">
        <v>838.32600000000002</v>
      </c>
      <c r="F88" s="106">
        <v>0</v>
      </c>
      <c r="G88" s="106">
        <v>6.9408000000000003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6">
        <v>0</v>
      </c>
      <c r="U88" s="106">
        <v>0</v>
      </c>
      <c r="V88" s="106">
        <v>0</v>
      </c>
      <c r="W88" s="106">
        <v>0</v>
      </c>
      <c r="X88" s="106">
        <v>7.4840000000000009</v>
      </c>
      <c r="Y88" s="106">
        <v>1033.5268000000001</v>
      </c>
    </row>
    <row r="89" spans="1:25" s="115" customFormat="1" ht="14.4" x14ac:dyDescent="0.3">
      <c r="B89" s="113" t="s">
        <v>67</v>
      </c>
      <c r="C89" s="106">
        <v>355.63400000000001</v>
      </c>
      <c r="D89" s="106">
        <v>0</v>
      </c>
      <c r="E89" s="106">
        <v>0</v>
      </c>
      <c r="F89" s="106">
        <v>0</v>
      </c>
      <c r="G89" s="106">
        <v>11.1654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0.05</v>
      </c>
      <c r="R89" s="106">
        <v>0.81</v>
      </c>
      <c r="S89" s="106">
        <v>0</v>
      </c>
      <c r="T89" s="106">
        <v>0</v>
      </c>
      <c r="U89" s="106">
        <v>0</v>
      </c>
      <c r="V89" s="106">
        <v>0</v>
      </c>
      <c r="W89" s="106">
        <v>0</v>
      </c>
      <c r="X89" s="106">
        <v>0</v>
      </c>
      <c r="Y89" s="106">
        <v>367.96539999999999</v>
      </c>
    </row>
    <row r="90" spans="1:25" s="115" customFormat="1" ht="14.4" x14ac:dyDescent="0.3">
      <c r="B90" s="113" t="s">
        <v>68</v>
      </c>
      <c r="C90" s="106">
        <v>137.417</v>
      </c>
      <c r="D90" s="106">
        <v>563.89499999999998</v>
      </c>
      <c r="E90" s="106">
        <v>0</v>
      </c>
      <c r="F90" s="106">
        <v>0</v>
      </c>
      <c r="G90" s="106">
        <v>55.648199999999989</v>
      </c>
      <c r="H90" s="106">
        <v>195.70499999999998</v>
      </c>
      <c r="I90" s="106">
        <v>0</v>
      </c>
      <c r="J90" s="106">
        <v>0</v>
      </c>
      <c r="K90" s="106">
        <v>0</v>
      </c>
      <c r="L90" s="106">
        <v>0</v>
      </c>
      <c r="M90" s="106">
        <v>0</v>
      </c>
      <c r="N90" s="106">
        <v>0</v>
      </c>
      <c r="O90" s="106">
        <v>0</v>
      </c>
      <c r="P90" s="106">
        <v>0</v>
      </c>
      <c r="Q90" s="106">
        <v>7.01</v>
      </c>
      <c r="R90" s="106">
        <v>0.02</v>
      </c>
      <c r="S90" s="106"/>
      <c r="T90" s="106">
        <v>3.9870000000000001</v>
      </c>
      <c r="U90" s="106">
        <v>0</v>
      </c>
      <c r="V90" s="106">
        <v>0</v>
      </c>
      <c r="W90" s="106">
        <v>0</v>
      </c>
      <c r="X90" s="106">
        <v>3.27</v>
      </c>
      <c r="Y90" s="106">
        <v>967.05219999999986</v>
      </c>
    </row>
    <row r="91" spans="1:25" s="115" customFormat="1" ht="14.4" x14ac:dyDescent="0.3">
      <c r="B91" s="113" t="s">
        <v>7</v>
      </c>
      <c r="C91" s="106">
        <v>0</v>
      </c>
      <c r="D91" s="106">
        <v>361.53899999999999</v>
      </c>
      <c r="E91" s="106">
        <v>547.899</v>
      </c>
      <c r="F91" s="106">
        <v>0</v>
      </c>
      <c r="G91" s="106">
        <v>6.7696999999999994</v>
      </c>
      <c r="H91" s="106">
        <v>1.5229999999999997</v>
      </c>
      <c r="I91" s="106">
        <v>1.9190000000000003</v>
      </c>
      <c r="J91" s="106">
        <v>0</v>
      </c>
      <c r="K91" s="106">
        <v>0.03</v>
      </c>
      <c r="L91" s="106">
        <v>0.1</v>
      </c>
      <c r="M91" s="106">
        <v>1.39</v>
      </c>
      <c r="N91" s="106">
        <v>8.4999999999999992E-2</v>
      </c>
      <c r="O91" s="106">
        <v>0</v>
      </c>
      <c r="P91" s="106">
        <v>0</v>
      </c>
      <c r="Q91" s="106">
        <v>9.8349999999999991</v>
      </c>
      <c r="R91" s="106">
        <v>14.815999999999997</v>
      </c>
      <c r="S91" s="106">
        <v>1.3759999999999999</v>
      </c>
      <c r="T91" s="106">
        <v>5.5499999999999989</v>
      </c>
      <c r="U91" s="106">
        <v>0</v>
      </c>
      <c r="V91" s="106">
        <v>0.28099999999999997</v>
      </c>
      <c r="W91" s="106">
        <v>0</v>
      </c>
      <c r="X91" s="106">
        <v>1E-3</v>
      </c>
      <c r="Y91" s="106">
        <v>953.14869999999985</v>
      </c>
    </row>
    <row r="92" spans="1:25" s="115" customFormat="1" ht="14.4" x14ac:dyDescent="0.3">
      <c r="B92" s="113" t="s">
        <v>69</v>
      </c>
      <c r="C92" s="106">
        <v>556.83899999999994</v>
      </c>
      <c r="D92" s="106">
        <v>488.55499999999995</v>
      </c>
      <c r="E92" s="106">
        <v>1221.0239999999999</v>
      </c>
      <c r="F92" s="106">
        <v>0</v>
      </c>
      <c r="G92" s="106">
        <v>10.504799999999999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0</v>
      </c>
      <c r="Q92" s="106">
        <v>0.01</v>
      </c>
      <c r="R92" s="106">
        <v>0</v>
      </c>
      <c r="S92" s="106">
        <v>0</v>
      </c>
      <c r="T92" s="106">
        <v>0</v>
      </c>
      <c r="U92" s="106">
        <v>0</v>
      </c>
      <c r="V92" s="106">
        <v>2.85</v>
      </c>
      <c r="W92" s="106">
        <v>0</v>
      </c>
      <c r="X92" s="106">
        <v>0</v>
      </c>
      <c r="Y92" s="106">
        <v>2279.7828</v>
      </c>
    </row>
    <row r="93" spans="1:25" s="115" customFormat="1" ht="14.4" x14ac:dyDescent="0.3">
      <c r="B93" s="113" t="s">
        <v>70</v>
      </c>
      <c r="C93" s="106">
        <v>127.288</v>
      </c>
      <c r="D93" s="106">
        <v>0</v>
      </c>
      <c r="E93" s="106">
        <v>414.05</v>
      </c>
      <c r="F93" s="106">
        <v>0</v>
      </c>
      <c r="G93" s="106">
        <v>9.01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106">
        <v>0</v>
      </c>
      <c r="R93" s="106">
        <v>0</v>
      </c>
      <c r="S93" s="106">
        <v>0</v>
      </c>
      <c r="T93" s="106">
        <v>0</v>
      </c>
      <c r="U93" s="106">
        <v>0</v>
      </c>
      <c r="V93" s="106">
        <v>0</v>
      </c>
      <c r="W93" s="106">
        <v>0</v>
      </c>
      <c r="X93" s="106">
        <v>0</v>
      </c>
      <c r="Y93" s="106">
        <v>550.34799999999996</v>
      </c>
    </row>
    <row r="94" spans="1:25" s="115" customFormat="1" ht="14.4" x14ac:dyDescent="0.3">
      <c r="B94" s="113" t="s">
        <v>73</v>
      </c>
      <c r="C94" s="106">
        <v>592.67899999999997</v>
      </c>
      <c r="D94" s="106">
        <v>251.221</v>
      </c>
      <c r="E94" s="106">
        <v>569.05700000000002</v>
      </c>
      <c r="F94" s="106">
        <v>0</v>
      </c>
      <c r="G94" s="106">
        <v>23.030600000000003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6">
        <v>0</v>
      </c>
      <c r="N94" s="106">
        <v>0</v>
      </c>
      <c r="O94" s="106">
        <v>0</v>
      </c>
      <c r="P94" s="106">
        <v>0</v>
      </c>
      <c r="Q94" s="106">
        <v>13.02</v>
      </c>
      <c r="R94" s="106">
        <v>0</v>
      </c>
      <c r="S94" s="106">
        <v>0</v>
      </c>
      <c r="T94" s="106">
        <v>0</v>
      </c>
      <c r="U94" s="106">
        <v>0</v>
      </c>
      <c r="V94" s="106">
        <v>0</v>
      </c>
      <c r="W94" s="106">
        <v>0</v>
      </c>
      <c r="X94" s="106">
        <v>1E-3</v>
      </c>
      <c r="Y94" s="106">
        <v>1449.0085999999999</v>
      </c>
    </row>
    <row r="95" spans="1:25" s="115" customFormat="1" ht="14.4" x14ac:dyDescent="0.3">
      <c r="B95" s="113" t="s">
        <v>63</v>
      </c>
      <c r="C95" s="106">
        <v>136.38</v>
      </c>
      <c r="D95" s="106">
        <v>237.82499999999999</v>
      </c>
      <c r="E95" s="106">
        <v>0</v>
      </c>
      <c r="F95" s="106">
        <v>0</v>
      </c>
      <c r="G95" s="106">
        <v>41.201099999999997</v>
      </c>
      <c r="H95" s="106">
        <v>0</v>
      </c>
      <c r="I95" s="106">
        <v>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0</v>
      </c>
      <c r="Q95" s="106">
        <v>0.02</v>
      </c>
      <c r="R95" s="106">
        <v>0</v>
      </c>
      <c r="S95" s="106">
        <v>0</v>
      </c>
      <c r="T95" s="106">
        <v>0</v>
      </c>
      <c r="U95" s="106">
        <v>0</v>
      </c>
      <c r="V95" s="106">
        <v>0</v>
      </c>
      <c r="W95" s="106">
        <v>0</v>
      </c>
      <c r="X95" s="106">
        <v>1E-3</v>
      </c>
      <c r="Y95" s="106">
        <v>415.42709999999994</v>
      </c>
    </row>
    <row r="96" spans="1:25" s="115" customFormat="1" ht="14.4" x14ac:dyDescent="0.3">
      <c r="B96" s="113" t="s">
        <v>64</v>
      </c>
      <c r="C96" s="106">
        <v>604.62599999999998</v>
      </c>
      <c r="D96" s="106">
        <v>0</v>
      </c>
      <c r="E96" s="106">
        <v>1057.33</v>
      </c>
      <c r="F96" s="106">
        <v>0</v>
      </c>
      <c r="G96" s="106">
        <v>41.700200000000002</v>
      </c>
      <c r="H96" s="106">
        <v>0</v>
      </c>
      <c r="I96" s="106">
        <v>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0</v>
      </c>
      <c r="Q96" s="106">
        <v>0.02</v>
      </c>
      <c r="R96" s="106">
        <v>0</v>
      </c>
      <c r="S96" s="106">
        <v>0</v>
      </c>
      <c r="T96" s="106">
        <v>0</v>
      </c>
      <c r="U96" s="106">
        <v>0</v>
      </c>
      <c r="V96" s="106">
        <v>0</v>
      </c>
      <c r="W96" s="106">
        <v>0</v>
      </c>
      <c r="X96" s="106">
        <v>0</v>
      </c>
      <c r="Y96" s="106">
        <v>1703.6561999999999</v>
      </c>
    </row>
    <row r="97" spans="1:25" s="115" customFormat="1" ht="14.4" x14ac:dyDescent="0.3">
      <c r="B97" s="113" t="s">
        <v>65</v>
      </c>
      <c r="C97" s="106">
        <v>0</v>
      </c>
      <c r="D97" s="106">
        <v>0</v>
      </c>
      <c r="E97" s="106">
        <v>462.976</v>
      </c>
      <c r="F97" s="106">
        <v>0</v>
      </c>
      <c r="G97" s="106">
        <v>38.3825</v>
      </c>
      <c r="H97" s="106">
        <v>0</v>
      </c>
      <c r="I97" s="106">
        <v>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0.02</v>
      </c>
      <c r="R97" s="106">
        <v>0</v>
      </c>
      <c r="S97" s="106">
        <v>0</v>
      </c>
      <c r="T97" s="106">
        <v>0</v>
      </c>
      <c r="U97" s="106">
        <v>0</v>
      </c>
      <c r="V97" s="106">
        <v>0</v>
      </c>
      <c r="W97" s="106">
        <v>0</v>
      </c>
      <c r="X97" s="106">
        <v>0</v>
      </c>
      <c r="Y97" s="106">
        <v>501.35849999999999</v>
      </c>
    </row>
    <row r="98" spans="1:25" s="115" customFormat="1" ht="14.4" x14ac:dyDescent="0.3">
      <c r="B98" s="113" t="s">
        <v>66</v>
      </c>
      <c r="C98" s="106">
        <v>645.51700000000005</v>
      </c>
      <c r="D98" s="106">
        <v>0</v>
      </c>
      <c r="E98" s="106">
        <v>746.92499999999995</v>
      </c>
      <c r="F98" s="106">
        <v>0</v>
      </c>
      <c r="G98" s="106">
        <v>69.730000000000018</v>
      </c>
      <c r="H98" s="106">
        <v>0</v>
      </c>
      <c r="I98" s="106">
        <v>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0.02</v>
      </c>
      <c r="R98" s="106">
        <v>0</v>
      </c>
      <c r="S98" s="106">
        <v>0</v>
      </c>
      <c r="T98" s="106">
        <v>0</v>
      </c>
      <c r="U98" s="106">
        <v>0</v>
      </c>
      <c r="V98" s="106">
        <v>0</v>
      </c>
      <c r="W98" s="106">
        <v>0</v>
      </c>
      <c r="X98" s="106">
        <v>0</v>
      </c>
      <c r="Y98" s="106">
        <v>1462.172</v>
      </c>
    </row>
    <row r="99" spans="1:25" s="115" customFormat="1" ht="14.4" x14ac:dyDescent="0.3"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</row>
    <row r="100" spans="1:25" s="115" customFormat="1" ht="14.4" x14ac:dyDescent="0.3">
      <c r="A100" s="112" t="s">
        <v>283</v>
      </c>
      <c r="B100" s="200" t="s">
        <v>71</v>
      </c>
      <c r="C100" s="3">
        <v>840.88800000000003</v>
      </c>
      <c r="D100" s="106">
        <v>0</v>
      </c>
      <c r="E100" s="106">
        <v>0</v>
      </c>
      <c r="F100" s="106">
        <v>0</v>
      </c>
      <c r="G100" s="3">
        <v>11.071249999999999</v>
      </c>
      <c r="H100" s="106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14.86</v>
      </c>
      <c r="R100" s="106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106">
        <v>0</v>
      </c>
      <c r="Y100" s="3">
        <v>866.81925000000001</v>
      </c>
    </row>
    <row r="101" spans="1:25" s="115" customFormat="1" ht="14.4" x14ac:dyDescent="0.3">
      <c r="B101" s="200" t="s">
        <v>72</v>
      </c>
      <c r="C101" s="3">
        <v>128.01900000000001</v>
      </c>
      <c r="D101" s="106">
        <v>0</v>
      </c>
      <c r="E101" s="3">
        <v>879.80799999999999</v>
      </c>
      <c r="F101" s="106">
        <v>0</v>
      </c>
      <c r="G101" s="3">
        <v>176.06040000000002</v>
      </c>
      <c r="H101" s="106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106">
        <v>0</v>
      </c>
      <c r="R101" s="106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106">
        <v>0</v>
      </c>
      <c r="Y101" s="3">
        <v>1183.8874000000001</v>
      </c>
    </row>
    <row r="102" spans="1:25" s="115" customFormat="1" ht="14.4" x14ac:dyDescent="0.3">
      <c r="B102" s="200" t="s">
        <v>67</v>
      </c>
      <c r="C102" s="3">
        <v>953.61799999999994</v>
      </c>
      <c r="D102" s="106">
        <v>0</v>
      </c>
      <c r="E102" s="3">
        <v>334.14600000000002</v>
      </c>
      <c r="F102" s="106">
        <v>0</v>
      </c>
      <c r="G102" s="3">
        <v>41.167749999999998</v>
      </c>
      <c r="H102" s="106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3.5909999999999997</v>
      </c>
      <c r="R102" s="106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106">
        <v>0</v>
      </c>
      <c r="Y102" s="3">
        <v>1332.5227499999999</v>
      </c>
    </row>
    <row r="103" spans="1:25" s="115" customFormat="1" ht="14.4" x14ac:dyDescent="0.3">
      <c r="B103" s="200" t="s">
        <v>68</v>
      </c>
      <c r="C103" s="3">
        <v>328.56527000000006</v>
      </c>
      <c r="D103" s="3">
        <v>310.25700000000001</v>
      </c>
      <c r="E103" s="3">
        <v>989.43600000000004</v>
      </c>
      <c r="F103" s="106">
        <v>0</v>
      </c>
      <c r="G103" s="3">
        <v>41.7425</v>
      </c>
      <c r="H103" s="106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3.5909999999999997</v>
      </c>
      <c r="R103" s="3">
        <v>1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106">
        <v>0</v>
      </c>
      <c r="Y103" s="3">
        <v>1674.5917700000002</v>
      </c>
    </row>
    <row r="104" spans="1:25" s="115" customFormat="1" ht="14.4" x14ac:dyDescent="0.3">
      <c r="A104" s="111"/>
      <c r="B104" s="200" t="s">
        <v>7</v>
      </c>
      <c r="C104" s="3">
        <v>674.40200000000004</v>
      </c>
      <c r="D104" s="3">
        <v>110.64700000000001</v>
      </c>
      <c r="E104" s="3">
        <v>554.27300000000002</v>
      </c>
      <c r="F104" s="106">
        <v>0</v>
      </c>
      <c r="G104" s="3">
        <v>74.471500000000006</v>
      </c>
      <c r="H104" s="3">
        <v>1.1000000000000001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17.004999999999999</v>
      </c>
      <c r="R104" s="3">
        <v>9.234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2.0190000000000001</v>
      </c>
      <c r="Y104" s="3">
        <v>1443.1515000000002</v>
      </c>
    </row>
    <row r="105" spans="1:25" s="115" customFormat="1" ht="14.4" x14ac:dyDescent="0.3">
      <c r="B105" s="200" t="s">
        <v>69</v>
      </c>
      <c r="C105" s="3">
        <v>115.806</v>
      </c>
      <c r="D105" s="106">
        <v>0</v>
      </c>
      <c r="E105" s="3">
        <v>430.66500000000002</v>
      </c>
      <c r="F105" s="106">
        <v>0</v>
      </c>
      <c r="G105" s="3">
        <v>103.30239999999999</v>
      </c>
      <c r="H105" s="106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106">
        <v>0</v>
      </c>
      <c r="R105" s="3">
        <v>14.581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106">
        <v>0</v>
      </c>
      <c r="Y105" s="3">
        <v>664.35440000000006</v>
      </c>
    </row>
    <row r="106" spans="1:25" s="115" customFormat="1" ht="14.4" x14ac:dyDescent="0.3">
      <c r="B106" s="200" t="s">
        <v>70</v>
      </c>
      <c r="C106" s="3">
        <v>0</v>
      </c>
      <c r="D106" s="106">
        <v>0</v>
      </c>
      <c r="E106" s="106">
        <v>0</v>
      </c>
      <c r="F106" s="106">
        <v>0</v>
      </c>
      <c r="G106" s="3">
        <v>138.87439999999998</v>
      </c>
      <c r="H106" s="106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106">
        <v>0</v>
      </c>
      <c r="R106" s="106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106">
        <v>0</v>
      </c>
      <c r="Y106" s="3">
        <v>138.87439999999998</v>
      </c>
    </row>
    <row r="107" spans="1:25" s="115" customFormat="1" ht="14.4" x14ac:dyDescent="0.3">
      <c r="B107" s="200" t="s">
        <v>73</v>
      </c>
      <c r="C107" s="3">
        <v>0</v>
      </c>
      <c r="D107" s="106">
        <v>0</v>
      </c>
      <c r="E107" s="106">
        <v>0</v>
      </c>
      <c r="F107" s="106">
        <v>0</v>
      </c>
      <c r="G107" s="3">
        <v>220.40099999999995</v>
      </c>
      <c r="H107" s="106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106">
        <v>0</v>
      </c>
      <c r="R107" s="106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106">
        <v>0</v>
      </c>
      <c r="Y107" s="3">
        <v>220.40099999999995</v>
      </c>
    </row>
    <row r="108" spans="1:25" s="115" customFormat="1" ht="14.4" x14ac:dyDescent="0.3">
      <c r="B108" s="200" t="s">
        <v>63</v>
      </c>
      <c r="C108" s="3">
        <v>0</v>
      </c>
      <c r="D108" s="106">
        <v>0</v>
      </c>
      <c r="E108" s="106">
        <v>0</v>
      </c>
      <c r="F108" s="106">
        <v>0</v>
      </c>
      <c r="G108" s="3">
        <v>134.20929999999998</v>
      </c>
      <c r="H108" s="106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106">
        <v>0</v>
      </c>
      <c r="R108" s="3">
        <v>10.7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106">
        <v>0</v>
      </c>
      <c r="Y108" s="3">
        <v>144.90929999999997</v>
      </c>
    </row>
    <row r="109" spans="1:25" s="115" customFormat="1" ht="14.4" x14ac:dyDescent="0.3">
      <c r="B109" s="200" t="s">
        <v>64</v>
      </c>
      <c r="C109" s="3">
        <v>1194.4309999999998</v>
      </c>
      <c r="D109" s="3">
        <v>45.935999999999993</v>
      </c>
      <c r="E109" s="3">
        <v>507.00900000000001</v>
      </c>
      <c r="F109" s="106">
        <v>0</v>
      </c>
      <c r="G109" s="3">
        <v>230.65884999999997</v>
      </c>
      <c r="H109" s="106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11.623000000000001</v>
      </c>
      <c r="R109" s="106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106">
        <v>0</v>
      </c>
      <c r="Y109" s="3">
        <v>1989.6578499999998</v>
      </c>
    </row>
    <row r="110" spans="1:25" s="115" customFormat="1" ht="14.4" x14ac:dyDescent="0.3">
      <c r="B110" s="200" t="s">
        <v>65</v>
      </c>
      <c r="C110" s="3">
        <v>1079.509</v>
      </c>
      <c r="D110" s="106">
        <v>0</v>
      </c>
      <c r="E110" s="3">
        <v>317.93100000000004</v>
      </c>
      <c r="F110" s="106">
        <v>0</v>
      </c>
      <c r="G110" s="3">
        <v>161.37359999999998</v>
      </c>
      <c r="H110" s="106">
        <v>0</v>
      </c>
      <c r="I110" s="3">
        <v>3.5009999999999999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106">
        <v>0</v>
      </c>
      <c r="R110" s="106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106">
        <v>0</v>
      </c>
      <c r="Y110" s="3">
        <v>1562.3145999999999</v>
      </c>
    </row>
    <row r="111" spans="1:25" s="115" customFormat="1" ht="14.4" x14ac:dyDescent="0.3">
      <c r="B111" s="200" t="s">
        <v>66</v>
      </c>
      <c r="C111" s="3">
        <v>428.96300000000002</v>
      </c>
      <c r="D111" s="106">
        <v>0</v>
      </c>
      <c r="E111" s="3">
        <v>503.26000000000016</v>
      </c>
      <c r="F111" s="106">
        <v>0</v>
      </c>
      <c r="G111" s="3">
        <v>142.54224999999997</v>
      </c>
      <c r="H111" s="3">
        <v>5.1539999999999999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106">
        <v>0</v>
      </c>
      <c r="R111" s="3">
        <v>14.738</v>
      </c>
      <c r="S111" s="3">
        <v>0</v>
      </c>
      <c r="T111" s="3">
        <v>1.1399999999999999</v>
      </c>
      <c r="U111" s="3">
        <v>0</v>
      </c>
      <c r="V111" s="3">
        <v>0</v>
      </c>
      <c r="W111" s="3">
        <v>0</v>
      </c>
      <c r="X111" s="106">
        <v>0</v>
      </c>
      <c r="Y111" s="3">
        <v>1095.7972500000003</v>
      </c>
    </row>
    <row r="112" spans="1:25" s="115" customFormat="1" ht="14.4" x14ac:dyDescent="0.3"/>
    <row r="113" spans="1:3" s="115" customFormat="1" ht="14.4" x14ac:dyDescent="0.3">
      <c r="A113" s="128" t="s">
        <v>270</v>
      </c>
      <c r="B113" s="218" t="s">
        <v>269</v>
      </c>
      <c r="C113" s="218"/>
    </row>
    <row r="114" spans="1:3" s="115" customFormat="1" ht="14.4" x14ac:dyDescent="0.3">
      <c r="A114" s="104"/>
      <c r="B114" s="219" t="s">
        <v>271</v>
      </c>
      <c r="C114" s="219"/>
    </row>
    <row r="115" spans="1:3" s="115" customFormat="1" ht="14.4" x14ac:dyDescent="0.3">
      <c r="A115" s="104"/>
      <c r="B115" s="220" t="s">
        <v>276</v>
      </c>
    </row>
  </sheetData>
  <mergeCells count="8">
    <mergeCell ref="A6:B6"/>
    <mergeCell ref="A7:B7"/>
    <mergeCell ref="A1:B3"/>
    <mergeCell ref="C1:Y1"/>
    <mergeCell ref="C2:Y2"/>
    <mergeCell ref="C3:Y3"/>
    <mergeCell ref="Y4:Y5"/>
    <mergeCell ref="A4:B5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CS32"/>
  <sheetViews>
    <sheetView workbookViewId="0">
      <pane xSplit="1" ySplit="5" topLeftCell="BL6" activePane="bottomRight" state="frozen"/>
      <selection pane="topRight" activeCell="B1" sqref="B1"/>
      <selection pane="bottomLeft" activeCell="A6" sqref="A6"/>
      <selection pane="bottomRight" activeCell="F23" sqref="F23"/>
    </sheetView>
  </sheetViews>
  <sheetFormatPr defaultRowHeight="14.4" x14ac:dyDescent="0.3"/>
  <cols>
    <col min="1" max="1" width="38.21875" style="7" customWidth="1"/>
    <col min="2" max="7" width="6.77734375" style="7" customWidth="1"/>
    <col min="8" max="9" width="8.5546875" style="7" customWidth="1"/>
    <col min="10" max="11" width="6.77734375" style="7" customWidth="1"/>
    <col min="12" max="12" width="6.5546875" style="7" bestFit="1" customWidth="1"/>
    <col min="13" max="13" width="5.44140625" style="7" bestFit="1" customWidth="1"/>
    <col min="14" max="14" width="4.33203125" style="7" bestFit="1" customWidth="1"/>
    <col min="15" max="15" width="4.88671875" style="7" bestFit="1" customWidth="1"/>
    <col min="16" max="16" width="4.33203125" style="7" bestFit="1" customWidth="1"/>
    <col min="17" max="17" width="5.109375" style="7" bestFit="1" customWidth="1"/>
    <col min="18" max="18" width="4.33203125" style="7" bestFit="1" customWidth="1"/>
    <col min="19" max="19" width="4" style="7" bestFit="1" customWidth="1"/>
    <col min="20" max="20" width="4.88671875" style="7" bestFit="1" customWidth="1"/>
    <col min="21" max="24" width="5.44140625" style="7" bestFit="1" customWidth="1"/>
    <col min="25" max="25" width="4" style="7" bestFit="1" customWidth="1"/>
    <col min="26" max="29" width="5.44140625" style="7" bestFit="1" customWidth="1"/>
    <col min="30" max="30" width="4.33203125" style="7" bestFit="1" customWidth="1"/>
    <col min="31" max="31" width="5.44140625" style="7" bestFit="1" customWidth="1"/>
    <col min="32" max="32" width="4.88671875" style="7" bestFit="1" customWidth="1"/>
    <col min="33" max="35" width="5.44140625" style="7" bestFit="1" customWidth="1"/>
    <col min="36" max="36" width="4.33203125" style="7" bestFit="1" customWidth="1"/>
    <col min="37" max="37" width="4" style="7" bestFit="1" customWidth="1"/>
    <col min="38" max="38" width="5.44140625" style="7" bestFit="1" customWidth="1"/>
    <col min="39" max="39" width="4.88671875" style="7" bestFit="1" customWidth="1"/>
    <col min="40" max="41" width="5.44140625" style="7" bestFit="1" customWidth="1"/>
    <col min="42" max="42" width="4.33203125" style="7" bestFit="1" customWidth="1"/>
    <col min="43" max="43" width="4" style="7" bestFit="1" customWidth="1"/>
    <col min="44" max="44" width="5.44140625" style="7" bestFit="1" customWidth="1"/>
    <col min="45" max="46" width="4.33203125" style="7" bestFit="1" customWidth="1"/>
    <col min="47" max="47" width="4.88671875" style="7" bestFit="1" customWidth="1"/>
    <col min="48" max="48" width="4.33203125" style="7" bestFit="1" customWidth="1"/>
    <col min="49" max="50" width="5.44140625" style="7" bestFit="1" customWidth="1"/>
    <col min="51" max="51" width="4.88671875" style="7" bestFit="1" customWidth="1"/>
    <col min="52" max="57" width="5.44140625" style="7" bestFit="1" customWidth="1"/>
    <col min="58" max="58" width="4.33203125" style="7" bestFit="1" customWidth="1"/>
    <col min="59" max="59" width="5.44140625" style="7" bestFit="1" customWidth="1"/>
    <col min="60" max="60" width="4.33203125" style="7" bestFit="1" customWidth="1"/>
    <col min="61" max="62" width="5.5546875" style="7" bestFit="1" customWidth="1"/>
    <col min="63" max="63" width="4.88671875" style="7" bestFit="1" customWidth="1"/>
    <col min="64" max="64" width="4.33203125" style="7" bestFit="1" customWidth="1"/>
    <col min="65" max="66" width="5.5546875" style="7" bestFit="1" customWidth="1"/>
    <col min="67" max="67" width="4" style="7" bestFit="1" customWidth="1"/>
    <col min="68" max="68" width="4.88671875" style="7" bestFit="1" customWidth="1"/>
    <col min="69" max="70" width="4.33203125" style="7" bestFit="1" customWidth="1"/>
    <col min="71" max="71" width="5.6640625" style="7" bestFit="1" customWidth="1"/>
    <col min="72" max="72" width="4.33203125" style="7" bestFit="1" customWidth="1"/>
    <col min="73" max="73" width="4" style="7" bestFit="1" customWidth="1"/>
    <col min="74" max="74" width="5.44140625" style="7" bestFit="1" customWidth="1"/>
    <col min="75" max="75" width="4.88671875" style="7" bestFit="1" customWidth="1"/>
    <col min="76" max="76" width="4.33203125" style="7" bestFit="1" customWidth="1"/>
    <col min="77" max="77" width="5.109375" style="7" bestFit="1" customWidth="1"/>
    <col min="78" max="78" width="5.44140625" style="7" bestFit="1" customWidth="1"/>
    <col min="79" max="79" width="4" style="7" bestFit="1" customWidth="1"/>
    <col min="80" max="80" width="5.44140625" style="7" bestFit="1" customWidth="1"/>
    <col min="81" max="81" width="4.33203125" style="7" bestFit="1" customWidth="1"/>
    <col min="82" max="82" width="5.44140625" style="7" bestFit="1" customWidth="1"/>
    <col min="83" max="83" width="4.88671875" style="7" bestFit="1" customWidth="1"/>
    <col min="84" max="84" width="5.44140625" style="7" bestFit="1" customWidth="1"/>
    <col min="85" max="85" width="4" style="7" bestFit="1" customWidth="1"/>
    <col min="86" max="87" width="5.44140625" style="7" bestFit="1" customWidth="1"/>
    <col min="88" max="88" width="6.33203125" style="7" bestFit="1" customWidth="1"/>
    <col min="89" max="89" width="5.5546875" style="7" bestFit="1" customWidth="1"/>
    <col min="90" max="91" width="4.109375" style="7" bestFit="1" customWidth="1"/>
    <col min="92" max="92" width="4.88671875" style="7" bestFit="1" customWidth="1"/>
    <col min="93" max="93" width="4.6640625" style="7" bestFit="1" customWidth="1"/>
    <col min="94" max="95" width="5.6640625" style="7" bestFit="1" customWidth="1"/>
    <col min="96" max="96" width="5.5546875" style="7" bestFit="1" customWidth="1"/>
    <col min="97" max="135" width="9.44140625" style="7"/>
    <col min="136" max="136" width="41" style="7" customWidth="1"/>
    <col min="137" max="143" width="9.44140625" style="7" customWidth="1"/>
    <col min="144" max="144" width="10.5546875" style="7" customWidth="1"/>
    <col min="145" max="155" width="9.44140625" style="7" customWidth="1"/>
    <col min="156" max="156" width="12.5546875" style="7" customWidth="1"/>
    <col min="157" max="157" width="13.44140625" style="7" customWidth="1"/>
    <col min="158" max="193" width="9.44140625" style="7" customWidth="1"/>
    <col min="194" max="199" width="11.44140625" style="7" customWidth="1"/>
    <col min="200" max="200" width="10.5546875" style="7" customWidth="1"/>
    <col min="201" max="391" width="9.44140625" style="7"/>
    <col min="392" max="392" width="41" style="7" customWidth="1"/>
    <col min="393" max="399" width="9.44140625" style="7" customWidth="1"/>
    <col min="400" max="400" width="10.5546875" style="7" customWidth="1"/>
    <col min="401" max="411" width="9.44140625" style="7" customWidth="1"/>
    <col min="412" max="412" width="12.5546875" style="7" customWidth="1"/>
    <col min="413" max="413" width="13.44140625" style="7" customWidth="1"/>
    <col min="414" max="449" width="9.44140625" style="7" customWidth="1"/>
    <col min="450" max="455" width="11.44140625" style="7" customWidth="1"/>
    <col min="456" max="456" width="10.5546875" style="7" customWidth="1"/>
    <col min="457" max="647" width="9.44140625" style="7"/>
    <col min="648" max="648" width="41" style="7" customWidth="1"/>
    <col min="649" max="655" width="9.44140625" style="7" customWidth="1"/>
    <col min="656" max="656" width="10.5546875" style="7" customWidth="1"/>
    <col min="657" max="667" width="9.44140625" style="7" customWidth="1"/>
    <col min="668" max="668" width="12.5546875" style="7" customWidth="1"/>
    <col min="669" max="669" width="13.44140625" style="7" customWidth="1"/>
    <col min="670" max="705" width="9.44140625" style="7" customWidth="1"/>
    <col min="706" max="711" width="11.44140625" style="7" customWidth="1"/>
    <col min="712" max="712" width="10.5546875" style="7" customWidth="1"/>
    <col min="713" max="903" width="9.44140625" style="7"/>
    <col min="904" max="904" width="41" style="7" customWidth="1"/>
    <col min="905" max="911" width="9.44140625" style="7" customWidth="1"/>
    <col min="912" max="912" width="10.5546875" style="7" customWidth="1"/>
    <col min="913" max="923" width="9.44140625" style="7" customWidth="1"/>
    <col min="924" max="924" width="12.5546875" style="7" customWidth="1"/>
    <col min="925" max="925" width="13.44140625" style="7" customWidth="1"/>
    <col min="926" max="961" width="9.44140625" style="7" customWidth="1"/>
    <col min="962" max="967" width="11.44140625" style="7" customWidth="1"/>
    <col min="968" max="968" width="10.5546875" style="7" customWidth="1"/>
    <col min="969" max="1159" width="9.44140625" style="7"/>
    <col min="1160" max="1160" width="41" style="7" customWidth="1"/>
    <col min="1161" max="1167" width="9.44140625" style="7" customWidth="1"/>
    <col min="1168" max="1168" width="10.5546875" style="7" customWidth="1"/>
    <col min="1169" max="1179" width="9.44140625" style="7" customWidth="1"/>
    <col min="1180" max="1180" width="12.5546875" style="7" customWidth="1"/>
    <col min="1181" max="1181" width="13.44140625" style="7" customWidth="1"/>
    <col min="1182" max="1217" width="9.44140625" style="7" customWidth="1"/>
    <col min="1218" max="1223" width="11.44140625" style="7" customWidth="1"/>
    <col min="1224" max="1224" width="10.5546875" style="7" customWidth="1"/>
    <col min="1225" max="1415" width="9.44140625" style="7"/>
    <col min="1416" max="1416" width="41" style="7" customWidth="1"/>
    <col min="1417" max="1423" width="9.44140625" style="7" customWidth="1"/>
    <col min="1424" max="1424" width="10.5546875" style="7" customWidth="1"/>
    <col min="1425" max="1435" width="9.44140625" style="7" customWidth="1"/>
    <col min="1436" max="1436" width="12.5546875" style="7" customWidth="1"/>
    <col min="1437" max="1437" width="13.44140625" style="7" customWidth="1"/>
    <col min="1438" max="1473" width="9.44140625" style="7" customWidth="1"/>
    <col min="1474" max="1479" width="11.44140625" style="7" customWidth="1"/>
    <col min="1480" max="1480" width="10.5546875" style="7" customWidth="1"/>
    <col min="1481" max="1671" width="9.44140625" style="7"/>
    <col min="1672" max="1672" width="41" style="7" customWidth="1"/>
    <col min="1673" max="1679" width="9.44140625" style="7" customWidth="1"/>
    <col min="1680" max="1680" width="10.5546875" style="7" customWidth="1"/>
    <col min="1681" max="1691" width="9.44140625" style="7" customWidth="1"/>
    <col min="1692" max="1692" width="12.5546875" style="7" customWidth="1"/>
    <col min="1693" max="1693" width="13.44140625" style="7" customWidth="1"/>
    <col min="1694" max="1729" width="9.44140625" style="7" customWidth="1"/>
    <col min="1730" max="1735" width="11.44140625" style="7" customWidth="1"/>
    <col min="1736" max="1736" width="10.5546875" style="7" customWidth="1"/>
    <col min="1737" max="1927" width="9.44140625" style="7"/>
    <col min="1928" max="1928" width="41" style="7" customWidth="1"/>
    <col min="1929" max="1935" width="9.44140625" style="7" customWidth="1"/>
    <col min="1936" max="1936" width="10.5546875" style="7" customWidth="1"/>
    <col min="1937" max="1947" width="9.44140625" style="7" customWidth="1"/>
    <col min="1948" max="1948" width="12.5546875" style="7" customWidth="1"/>
    <col min="1949" max="1949" width="13.44140625" style="7" customWidth="1"/>
    <col min="1950" max="1985" width="9.44140625" style="7" customWidth="1"/>
    <col min="1986" max="1991" width="11.44140625" style="7" customWidth="1"/>
    <col min="1992" max="1992" width="10.5546875" style="7" customWidth="1"/>
    <col min="1993" max="2183" width="9.44140625" style="7"/>
    <col min="2184" max="2184" width="41" style="7" customWidth="1"/>
    <col min="2185" max="2191" width="9.44140625" style="7" customWidth="1"/>
    <col min="2192" max="2192" width="10.5546875" style="7" customWidth="1"/>
    <col min="2193" max="2203" width="9.44140625" style="7" customWidth="1"/>
    <col min="2204" max="2204" width="12.5546875" style="7" customWidth="1"/>
    <col min="2205" max="2205" width="13.44140625" style="7" customWidth="1"/>
    <col min="2206" max="2241" width="9.44140625" style="7" customWidth="1"/>
    <col min="2242" max="2247" width="11.44140625" style="7" customWidth="1"/>
    <col min="2248" max="2248" width="10.5546875" style="7" customWidth="1"/>
    <col min="2249" max="2439" width="9.44140625" style="7"/>
    <col min="2440" max="2440" width="41" style="7" customWidth="1"/>
    <col min="2441" max="2447" width="9.44140625" style="7" customWidth="1"/>
    <col min="2448" max="2448" width="10.5546875" style="7" customWidth="1"/>
    <col min="2449" max="2459" width="9.44140625" style="7" customWidth="1"/>
    <col min="2460" max="2460" width="12.5546875" style="7" customWidth="1"/>
    <col min="2461" max="2461" width="13.44140625" style="7" customWidth="1"/>
    <col min="2462" max="2497" width="9.44140625" style="7" customWidth="1"/>
    <col min="2498" max="2503" width="11.44140625" style="7" customWidth="1"/>
    <col min="2504" max="2504" width="10.5546875" style="7" customWidth="1"/>
    <col min="2505" max="2695" width="9.44140625" style="7"/>
    <col min="2696" max="2696" width="41" style="7" customWidth="1"/>
    <col min="2697" max="2703" width="9.44140625" style="7" customWidth="1"/>
    <col min="2704" max="2704" width="10.5546875" style="7" customWidth="1"/>
    <col min="2705" max="2715" width="9.44140625" style="7" customWidth="1"/>
    <col min="2716" max="2716" width="12.5546875" style="7" customWidth="1"/>
    <col min="2717" max="2717" width="13.44140625" style="7" customWidth="1"/>
    <col min="2718" max="2753" width="9.44140625" style="7" customWidth="1"/>
    <col min="2754" max="2759" width="11.44140625" style="7" customWidth="1"/>
    <col min="2760" max="2760" width="10.5546875" style="7" customWidth="1"/>
    <col min="2761" max="2951" width="9.44140625" style="7"/>
    <col min="2952" max="2952" width="41" style="7" customWidth="1"/>
    <col min="2953" max="2959" width="9.44140625" style="7" customWidth="1"/>
    <col min="2960" max="2960" width="10.5546875" style="7" customWidth="1"/>
    <col min="2961" max="2971" width="9.44140625" style="7" customWidth="1"/>
    <col min="2972" max="2972" width="12.5546875" style="7" customWidth="1"/>
    <col min="2973" max="2973" width="13.44140625" style="7" customWidth="1"/>
    <col min="2974" max="3009" width="9.44140625" style="7" customWidth="1"/>
    <col min="3010" max="3015" width="11.44140625" style="7" customWidth="1"/>
    <col min="3016" max="3016" width="10.5546875" style="7" customWidth="1"/>
    <col min="3017" max="3207" width="9.44140625" style="7"/>
    <col min="3208" max="3208" width="41" style="7" customWidth="1"/>
    <col min="3209" max="3215" width="9.44140625" style="7" customWidth="1"/>
    <col min="3216" max="3216" width="10.5546875" style="7" customWidth="1"/>
    <col min="3217" max="3227" width="9.44140625" style="7" customWidth="1"/>
    <col min="3228" max="3228" width="12.5546875" style="7" customWidth="1"/>
    <col min="3229" max="3229" width="13.44140625" style="7" customWidth="1"/>
    <col min="3230" max="3265" width="9.44140625" style="7" customWidth="1"/>
    <col min="3266" max="3271" width="11.44140625" style="7" customWidth="1"/>
    <col min="3272" max="3272" width="10.5546875" style="7" customWidth="1"/>
    <col min="3273" max="3463" width="9.44140625" style="7"/>
    <col min="3464" max="3464" width="41" style="7" customWidth="1"/>
    <col min="3465" max="3471" width="9.44140625" style="7" customWidth="1"/>
    <col min="3472" max="3472" width="10.5546875" style="7" customWidth="1"/>
    <col min="3473" max="3483" width="9.44140625" style="7" customWidth="1"/>
    <col min="3484" max="3484" width="12.5546875" style="7" customWidth="1"/>
    <col min="3485" max="3485" width="13.44140625" style="7" customWidth="1"/>
    <col min="3486" max="3521" width="9.44140625" style="7" customWidth="1"/>
    <col min="3522" max="3527" width="11.44140625" style="7" customWidth="1"/>
    <col min="3528" max="3528" width="10.5546875" style="7" customWidth="1"/>
    <col min="3529" max="3719" width="9.44140625" style="7"/>
    <col min="3720" max="3720" width="41" style="7" customWidth="1"/>
    <col min="3721" max="3727" width="9.44140625" style="7" customWidth="1"/>
    <col min="3728" max="3728" width="10.5546875" style="7" customWidth="1"/>
    <col min="3729" max="3739" width="9.44140625" style="7" customWidth="1"/>
    <col min="3740" max="3740" width="12.5546875" style="7" customWidth="1"/>
    <col min="3741" max="3741" width="13.44140625" style="7" customWidth="1"/>
    <col min="3742" max="3777" width="9.44140625" style="7" customWidth="1"/>
    <col min="3778" max="3783" width="11.44140625" style="7" customWidth="1"/>
    <col min="3784" max="3784" width="10.5546875" style="7" customWidth="1"/>
    <col min="3785" max="3975" width="9.44140625" style="7"/>
    <col min="3976" max="3976" width="41" style="7" customWidth="1"/>
    <col min="3977" max="3983" width="9.44140625" style="7" customWidth="1"/>
    <col min="3984" max="3984" width="10.5546875" style="7" customWidth="1"/>
    <col min="3985" max="3995" width="9.44140625" style="7" customWidth="1"/>
    <col min="3996" max="3996" width="12.5546875" style="7" customWidth="1"/>
    <col min="3997" max="3997" width="13.44140625" style="7" customWidth="1"/>
    <col min="3998" max="4033" width="9.44140625" style="7" customWidth="1"/>
    <col min="4034" max="4039" width="11.44140625" style="7" customWidth="1"/>
    <col min="4040" max="4040" width="10.5546875" style="7" customWidth="1"/>
    <col min="4041" max="4231" width="9.44140625" style="7"/>
    <col min="4232" max="4232" width="41" style="7" customWidth="1"/>
    <col min="4233" max="4239" width="9.44140625" style="7" customWidth="1"/>
    <col min="4240" max="4240" width="10.5546875" style="7" customWidth="1"/>
    <col min="4241" max="4251" width="9.44140625" style="7" customWidth="1"/>
    <col min="4252" max="4252" width="12.5546875" style="7" customWidth="1"/>
    <col min="4253" max="4253" width="13.44140625" style="7" customWidth="1"/>
    <col min="4254" max="4289" width="9.44140625" style="7" customWidth="1"/>
    <col min="4290" max="4295" width="11.44140625" style="7" customWidth="1"/>
    <col min="4296" max="4296" width="10.5546875" style="7" customWidth="1"/>
    <col min="4297" max="4487" width="9.44140625" style="7"/>
    <col min="4488" max="4488" width="41" style="7" customWidth="1"/>
    <col min="4489" max="4495" width="9.44140625" style="7" customWidth="1"/>
    <col min="4496" max="4496" width="10.5546875" style="7" customWidth="1"/>
    <col min="4497" max="4507" width="9.44140625" style="7" customWidth="1"/>
    <col min="4508" max="4508" width="12.5546875" style="7" customWidth="1"/>
    <col min="4509" max="4509" width="13.44140625" style="7" customWidth="1"/>
    <col min="4510" max="4545" width="9.44140625" style="7" customWidth="1"/>
    <col min="4546" max="4551" width="11.44140625" style="7" customWidth="1"/>
    <col min="4552" max="4552" width="10.5546875" style="7" customWidth="1"/>
    <col min="4553" max="4743" width="9.44140625" style="7"/>
    <col min="4744" max="4744" width="41" style="7" customWidth="1"/>
    <col min="4745" max="4751" width="9.44140625" style="7" customWidth="1"/>
    <col min="4752" max="4752" width="10.5546875" style="7" customWidth="1"/>
    <col min="4753" max="4763" width="9.44140625" style="7" customWidth="1"/>
    <col min="4764" max="4764" width="12.5546875" style="7" customWidth="1"/>
    <col min="4765" max="4765" width="13.44140625" style="7" customWidth="1"/>
    <col min="4766" max="4801" width="9.44140625" style="7" customWidth="1"/>
    <col min="4802" max="4807" width="11.44140625" style="7" customWidth="1"/>
    <col min="4808" max="4808" width="10.5546875" style="7" customWidth="1"/>
    <col min="4809" max="4999" width="9.44140625" style="7"/>
    <col min="5000" max="5000" width="41" style="7" customWidth="1"/>
    <col min="5001" max="5007" width="9.44140625" style="7" customWidth="1"/>
    <col min="5008" max="5008" width="10.5546875" style="7" customWidth="1"/>
    <col min="5009" max="5019" width="9.44140625" style="7" customWidth="1"/>
    <col min="5020" max="5020" width="12.5546875" style="7" customWidth="1"/>
    <col min="5021" max="5021" width="13.44140625" style="7" customWidth="1"/>
    <col min="5022" max="5057" width="9.44140625" style="7" customWidth="1"/>
    <col min="5058" max="5063" width="11.44140625" style="7" customWidth="1"/>
    <col min="5064" max="5064" width="10.5546875" style="7" customWidth="1"/>
    <col min="5065" max="5255" width="9.44140625" style="7"/>
    <col min="5256" max="5256" width="41" style="7" customWidth="1"/>
    <col min="5257" max="5263" width="9.44140625" style="7" customWidth="1"/>
    <col min="5264" max="5264" width="10.5546875" style="7" customWidth="1"/>
    <col min="5265" max="5275" width="9.44140625" style="7" customWidth="1"/>
    <col min="5276" max="5276" width="12.5546875" style="7" customWidth="1"/>
    <col min="5277" max="5277" width="13.44140625" style="7" customWidth="1"/>
    <col min="5278" max="5313" width="9.44140625" style="7" customWidth="1"/>
    <col min="5314" max="5319" width="11.44140625" style="7" customWidth="1"/>
    <col min="5320" max="5320" width="10.5546875" style="7" customWidth="1"/>
    <col min="5321" max="5511" width="9.44140625" style="7"/>
    <col min="5512" max="5512" width="41" style="7" customWidth="1"/>
    <col min="5513" max="5519" width="9.44140625" style="7" customWidth="1"/>
    <col min="5520" max="5520" width="10.5546875" style="7" customWidth="1"/>
    <col min="5521" max="5531" width="9.44140625" style="7" customWidth="1"/>
    <col min="5532" max="5532" width="12.5546875" style="7" customWidth="1"/>
    <col min="5533" max="5533" width="13.44140625" style="7" customWidth="1"/>
    <col min="5534" max="5569" width="9.44140625" style="7" customWidth="1"/>
    <col min="5570" max="5575" width="11.44140625" style="7" customWidth="1"/>
    <col min="5576" max="5576" width="10.5546875" style="7" customWidth="1"/>
    <col min="5577" max="5767" width="9.44140625" style="7"/>
    <col min="5768" max="5768" width="41" style="7" customWidth="1"/>
    <col min="5769" max="5775" width="9.44140625" style="7" customWidth="1"/>
    <col min="5776" max="5776" width="10.5546875" style="7" customWidth="1"/>
    <col min="5777" max="5787" width="9.44140625" style="7" customWidth="1"/>
    <col min="5788" max="5788" width="12.5546875" style="7" customWidth="1"/>
    <col min="5789" max="5789" width="13.44140625" style="7" customWidth="1"/>
    <col min="5790" max="5825" width="9.44140625" style="7" customWidth="1"/>
    <col min="5826" max="5831" width="11.44140625" style="7" customWidth="1"/>
    <col min="5832" max="5832" width="10.5546875" style="7" customWidth="1"/>
    <col min="5833" max="6023" width="9.44140625" style="7"/>
    <col min="6024" max="6024" width="41" style="7" customWidth="1"/>
    <col min="6025" max="6031" width="9.44140625" style="7" customWidth="1"/>
    <col min="6032" max="6032" width="10.5546875" style="7" customWidth="1"/>
    <col min="6033" max="6043" width="9.44140625" style="7" customWidth="1"/>
    <col min="6044" max="6044" width="12.5546875" style="7" customWidth="1"/>
    <col min="6045" max="6045" width="13.44140625" style="7" customWidth="1"/>
    <col min="6046" max="6081" width="9.44140625" style="7" customWidth="1"/>
    <col min="6082" max="6087" width="11.44140625" style="7" customWidth="1"/>
    <col min="6088" max="6088" width="10.5546875" style="7" customWidth="1"/>
    <col min="6089" max="6279" width="9.44140625" style="7"/>
    <col min="6280" max="6280" width="41" style="7" customWidth="1"/>
    <col min="6281" max="6287" width="9.44140625" style="7" customWidth="1"/>
    <col min="6288" max="6288" width="10.5546875" style="7" customWidth="1"/>
    <col min="6289" max="6299" width="9.44140625" style="7" customWidth="1"/>
    <col min="6300" max="6300" width="12.5546875" style="7" customWidth="1"/>
    <col min="6301" max="6301" width="13.44140625" style="7" customWidth="1"/>
    <col min="6302" max="6337" width="9.44140625" style="7" customWidth="1"/>
    <col min="6338" max="6343" width="11.44140625" style="7" customWidth="1"/>
    <col min="6344" max="6344" width="10.5546875" style="7" customWidth="1"/>
    <col min="6345" max="6535" width="9.44140625" style="7"/>
    <col min="6536" max="6536" width="41" style="7" customWidth="1"/>
    <col min="6537" max="6543" width="9.44140625" style="7" customWidth="1"/>
    <col min="6544" max="6544" width="10.5546875" style="7" customWidth="1"/>
    <col min="6545" max="6555" width="9.44140625" style="7" customWidth="1"/>
    <col min="6556" max="6556" width="12.5546875" style="7" customWidth="1"/>
    <col min="6557" max="6557" width="13.44140625" style="7" customWidth="1"/>
    <col min="6558" max="6593" width="9.44140625" style="7" customWidth="1"/>
    <col min="6594" max="6599" width="11.44140625" style="7" customWidth="1"/>
    <col min="6600" max="6600" width="10.5546875" style="7" customWidth="1"/>
    <col min="6601" max="6791" width="9.44140625" style="7"/>
    <col min="6792" max="6792" width="41" style="7" customWidth="1"/>
    <col min="6793" max="6799" width="9.44140625" style="7" customWidth="1"/>
    <col min="6800" max="6800" width="10.5546875" style="7" customWidth="1"/>
    <col min="6801" max="6811" width="9.44140625" style="7" customWidth="1"/>
    <col min="6812" max="6812" width="12.5546875" style="7" customWidth="1"/>
    <col min="6813" max="6813" width="13.44140625" style="7" customWidth="1"/>
    <col min="6814" max="6849" width="9.44140625" style="7" customWidth="1"/>
    <col min="6850" max="6855" width="11.44140625" style="7" customWidth="1"/>
    <col min="6856" max="6856" width="10.5546875" style="7" customWidth="1"/>
    <col min="6857" max="7047" width="9.44140625" style="7"/>
    <col min="7048" max="7048" width="41" style="7" customWidth="1"/>
    <col min="7049" max="7055" width="9.44140625" style="7" customWidth="1"/>
    <col min="7056" max="7056" width="10.5546875" style="7" customWidth="1"/>
    <col min="7057" max="7067" width="9.44140625" style="7" customWidth="1"/>
    <col min="7068" max="7068" width="12.5546875" style="7" customWidth="1"/>
    <col min="7069" max="7069" width="13.44140625" style="7" customWidth="1"/>
    <col min="7070" max="7105" width="9.44140625" style="7" customWidth="1"/>
    <col min="7106" max="7111" width="11.44140625" style="7" customWidth="1"/>
    <col min="7112" max="7112" width="10.5546875" style="7" customWidth="1"/>
    <col min="7113" max="7303" width="9.44140625" style="7"/>
    <col min="7304" max="7304" width="41" style="7" customWidth="1"/>
    <col min="7305" max="7311" width="9.44140625" style="7" customWidth="1"/>
    <col min="7312" max="7312" width="10.5546875" style="7" customWidth="1"/>
    <col min="7313" max="7323" width="9.44140625" style="7" customWidth="1"/>
    <col min="7324" max="7324" width="12.5546875" style="7" customWidth="1"/>
    <col min="7325" max="7325" width="13.44140625" style="7" customWidth="1"/>
    <col min="7326" max="7361" width="9.44140625" style="7" customWidth="1"/>
    <col min="7362" max="7367" width="11.44140625" style="7" customWidth="1"/>
    <col min="7368" max="7368" width="10.5546875" style="7" customWidth="1"/>
    <col min="7369" max="7559" width="9.44140625" style="7"/>
    <col min="7560" max="7560" width="41" style="7" customWidth="1"/>
    <col min="7561" max="7567" width="9.44140625" style="7" customWidth="1"/>
    <col min="7568" max="7568" width="10.5546875" style="7" customWidth="1"/>
    <col min="7569" max="7579" width="9.44140625" style="7" customWidth="1"/>
    <col min="7580" max="7580" width="12.5546875" style="7" customWidth="1"/>
    <col min="7581" max="7581" width="13.44140625" style="7" customWidth="1"/>
    <col min="7582" max="7617" width="9.44140625" style="7" customWidth="1"/>
    <col min="7618" max="7623" width="11.44140625" style="7" customWidth="1"/>
    <col min="7624" max="7624" width="10.5546875" style="7" customWidth="1"/>
    <col min="7625" max="7815" width="9.44140625" style="7"/>
    <col min="7816" max="7816" width="41" style="7" customWidth="1"/>
    <col min="7817" max="7823" width="9.44140625" style="7" customWidth="1"/>
    <col min="7824" max="7824" width="10.5546875" style="7" customWidth="1"/>
    <col min="7825" max="7835" width="9.44140625" style="7" customWidth="1"/>
    <col min="7836" max="7836" width="12.5546875" style="7" customWidth="1"/>
    <col min="7837" max="7837" width="13.44140625" style="7" customWidth="1"/>
    <col min="7838" max="7873" width="9.44140625" style="7" customWidth="1"/>
    <col min="7874" max="7879" width="11.44140625" style="7" customWidth="1"/>
    <col min="7880" max="7880" width="10.5546875" style="7" customWidth="1"/>
    <col min="7881" max="8071" width="9.44140625" style="7"/>
    <col min="8072" max="8072" width="41" style="7" customWidth="1"/>
    <col min="8073" max="8079" width="9.44140625" style="7" customWidth="1"/>
    <col min="8080" max="8080" width="10.5546875" style="7" customWidth="1"/>
    <col min="8081" max="8091" width="9.44140625" style="7" customWidth="1"/>
    <col min="8092" max="8092" width="12.5546875" style="7" customWidth="1"/>
    <col min="8093" max="8093" width="13.44140625" style="7" customWidth="1"/>
    <col min="8094" max="8129" width="9.44140625" style="7" customWidth="1"/>
    <col min="8130" max="8135" width="11.44140625" style="7" customWidth="1"/>
    <col min="8136" max="8136" width="10.5546875" style="7" customWidth="1"/>
    <col min="8137" max="8327" width="9.44140625" style="7"/>
    <col min="8328" max="8328" width="41" style="7" customWidth="1"/>
    <col min="8329" max="8335" width="9.44140625" style="7" customWidth="1"/>
    <col min="8336" max="8336" width="10.5546875" style="7" customWidth="1"/>
    <col min="8337" max="8347" width="9.44140625" style="7" customWidth="1"/>
    <col min="8348" max="8348" width="12.5546875" style="7" customWidth="1"/>
    <col min="8349" max="8349" width="13.44140625" style="7" customWidth="1"/>
    <col min="8350" max="8385" width="9.44140625" style="7" customWidth="1"/>
    <col min="8386" max="8391" width="11.44140625" style="7" customWidth="1"/>
    <col min="8392" max="8392" width="10.5546875" style="7" customWidth="1"/>
    <col min="8393" max="8583" width="9.44140625" style="7"/>
    <col min="8584" max="8584" width="41" style="7" customWidth="1"/>
    <col min="8585" max="8591" width="9.44140625" style="7" customWidth="1"/>
    <col min="8592" max="8592" width="10.5546875" style="7" customWidth="1"/>
    <col min="8593" max="8603" width="9.44140625" style="7" customWidth="1"/>
    <col min="8604" max="8604" width="12.5546875" style="7" customWidth="1"/>
    <col min="8605" max="8605" width="13.44140625" style="7" customWidth="1"/>
    <col min="8606" max="8641" width="9.44140625" style="7" customWidth="1"/>
    <col min="8642" max="8647" width="11.44140625" style="7" customWidth="1"/>
    <col min="8648" max="8648" width="10.5546875" style="7" customWidth="1"/>
    <col min="8649" max="8839" width="9.44140625" style="7"/>
    <col min="8840" max="8840" width="41" style="7" customWidth="1"/>
    <col min="8841" max="8847" width="9.44140625" style="7" customWidth="1"/>
    <col min="8848" max="8848" width="10.5546875" style="7" customWidth="1"/>
    <col min="8849" max="8859" width="9.44140625" style="7" customWidth="1"/>
    <col min="8860" max="8860" width="12.5546875" style="7" customWidth="1"/>
    <col min="8861" max="8861" width="13.44140625" style="7" customWidth="1"/>
    <col min="8862" max="8897" width="9.44140625" style="7" customWidth="1"/>
    <col min="8898" max="8903" width="11.44140625" style="7" customWidth="1"/>
    <col min="8904" max="8904" width="10.5546875" style="7" customWidth="1"/>
    <col min="8905" max="9095" width="9.44140625" style="7"/>
    <col min="9096" max="9096" width="41" style="7" customWidth="1"/>
    <col min="9097" max="9103" width="9.44140625" style="7" customWidth="1"/>
    <col min="9104" max="9104" width="10.5546875" style="7" customWidth="1"/>
    <col min="9105" max="9115" width="9.44140625" style="7" customWidth="1"/>
    <col min="9116" max="9116" width="12.5546875" style="7" customWidth="1"/>
    <col min="9117" max="9117" width="13.44140625" style="7" customWidth="1"/>
    <col min="9118" max="9153" width="9.44140625" style="7" customWidth="1"/>
    <col min="9154" max="9159" width="11.44140625" style="7" customWidth="1"/>
    <col min="9160" max="9160" width="10.5546875" style="7" customWidth="1"/>
    <col min="9161" max="9351" width="9.44140625" style="7"/>
    <col min="9352" max="9352" width="41" style="7" customWidth="1"/>
    <col min="9353" max="9359" width="9.44140625" style="7" customWidth="1"/>
    <col min="9360" max="9360" width="10.5546875" style="7" customWidth="1"/>
    <col min="9361" max="9371" width="9.44140625" style="7" customWidth="1"/>
    <col min="9372" max="9372" width="12.5546875" style="7" customWidth="1"/>
    <col min="9373" max="9373" width="13.44140625" style="7" customWidth="1"/>
    <col min="9374" max="9409" width="9.44140625" style="7" customWidth="1"/>
    <col min="9410" max="9415" width="11.44140625" style="7" customWidth="1"/>
    <col min="9416" max="9416" width="10.5546875" style="7" customWidth="1"/>
    <col min="9417" max="9607" width="9.44140625" style="7"/>
    <col min="9608" max="9608" width="41" style="7" customWidth="1"/>
    <col min="9609" max="9615" width="9.44140625" style="7" customWidth="1"/>
    <col min="9616" max="9616" width="10.5546875" style="7" customWidth="1"/>
    <col min="9617" max="9627" width="9.44140625" style="7" customWidth="1"/>
    <col min="9628" max="9628" width="12.5546875" style="7" customWidth="1"/>
    <col min="9629" max="9629" width="13.44140625" style="7" customWidth="1"/>
    <col min="9630" max="9665" width="9.44140625" style="7" customWidth="1"/>
    <col min="9666" max="9671" width="11.44140625" style="7" customWidth="1"/>
    <col min="9672" max="9672" width="10.5546875" style="7" customWidth="1"/>
    <col min="9673" max="9863" width="9.44140625" style="7"/>
    <col min="9864" max="9864" width="41" style="7" customWidth="1"/>
    <col min="9865" max="9871" width="9.44140625" style="7" customWidth="1"/>
    <col min="9872" max="9872" width="10.5546875" style="7" customWidth="1"/>
    <col min="9873" max="9883" width="9.44140625" style="7" customWidth="1"/>
    <col min="9884" max="9884" width="12.5546875" style="7" customWidth="1"/>
    <col min="9885" max="9885" width="13.44140625" style="7" customWidth="1"/>
    <col min="9886" max="9921" width="9.44140625" style="7" customWidth="1"/>
    <col min="9922" max="9927" width="11.44140625" style="7" customWidth="1"/>
    <col min="9928" max="9928" width="10.5546875" style="7" customWidth="1"/>
    <col min="9929" max="10119" width="9.44140625" style="7"/>
    <col min="10120" max="10120" width="41" style="7" customWidth="1"/>
    <col min="10121" max="10127" width="9.44140625" style="7" customWidth="1"/>
    <col min="10128" max="10128" width="10.5546875" style="7" customWidth="1"/>
    <col min="10129" max="10139" width="9.44140625" style="7" customWidth="1"/>
    <col min="10140" max="10140" width="12.5546875" style="7" customWidth="1"/>
    <col min="10141" max="10141" width="13.44140625" style="7" customWidth="1"/>
    <col min="10142" max="10177" width="9.44140625" style="7" customWidth="1"/>
    <col min="10178" max="10183" width="11.44140625" style="7" customWidth="1"/>
    <col min="10184" max="10184" width="10.5546875" style="7" customWidth="1"/>
    <col min="10185" max="10375" width="9.44140625" style="7"/>
    <col min="10376" max="10376" width="41" style="7" customWidth="1"/>
    <col min="10377" max="10383" width="9.44140625" style="7" customWidth="1"/>
    <col min="10384" max="10384" width="10.5546875" style="7" customWidth="1"/>
    <col min="10385" max="10395" width="9.44140625" style="7" customWidth="1"/>
    <col min="10396" max="10396" width="12.5546875" style="7" customWidth="1"/>
    <col min="10397" max="10397" width="13.44140625" style="7" customWidth="1"/>
    <col min="10398" max="10433" width="9.44140625" style="7" customWidth="1"/>
    <col min="10434" max="10439" width="11.44140625" style="7" customWidth="1"/>
    <col min="10440" max="10440" width="10.5546875" style="7" customWidth="1"/>
    <col min="10441" max="10631" width="9.44140625" style="7"/>
    <col min="10632" max="10632" width="41" style="7" customWidth="1"/>
    <col min="10633" max="10639" width="9.44140625" style="7" customWidth="1"/>
    <col min="10640" max="10640" width="10.5546875" style="7" customWidth="1"/>
    <col min="10641" max="10651" width="9.44140625" style="7" customWidth="1"/>
    <col min="10652" max="10652" width="12.5546875" style="7" customWidth="1"/>
    <col min="10653" max="10653" width="13.44140625" style="7" customWidth="1"/>
    <col min="10654" max="10689" width="9.44140625" style="7" customWidth="1"/>
    <col min="10690" max="10695" width="11.44140625" style="7" customWidth="1"/>
    <col min="10696" max="10696" width="10.5546875" style="7" customWidth="1"/>
    <col min="10697" max="10887" width="9.44140625" style="7"/>
    <col min="10888" max="10888" width="41" style="7" customWidth="1"/>
    <col min="10889" max="10895" width="9.44140625" style="7" customWidth="1"/>
    <col min="10896" max="10896" width="10.5546875" style="7" customWidth="1"/>
    <col min="10897" max="10907" width="9.44140625" style="7" customWidth="1"/>
    <col min="10908" max="10908" width="12.5546875" style="7" customWidth="1"/>
    <col min="10909" max="10909" width="13.44140625" style="7" customWidth="1"/>
    <col min="10910" max="10945" width="9.44140625" style="7" customWidth="1"/>
    <col min="10946" max="10951" width="11.44140625" style="7" customWidth="1"/>
    <col min="10952" max="10952" width="10.5546875" style="7" customWidth="1"/>
    <col min="10953" max="11143" width="9.44140625" style="7"/>
    <col min="11144" max="11144" width="41" style="7" customWidth="1"/>
    <col min="11145" max="11151" width="9.44140625" style="7" customWidth="1"/>
    <col min="11152" max="11152" width="10.5546875" style="7" customWidth="1"/>
    <col min="11153" max="11163" width="9.44140625" style="7" customWidth="1"/>
    <col min="11164" max="11164" width="12.5546875" style="7" customWidth="1"/>
    <col min="11165" max="11165" width="13.44140625" style="7" customWidth="1"/>
    <col min="11166" max="11201" width="9.44140625" style="7" customWidth="1"/>
    <col min="11202" max="11207" width="11.44140625" style="7" customWidth="1"/>
    <col min="11208" max="11208" width="10.5546875" style="7" customWidth="1"/>
    <col min="11209" max="11399" width="9.44140625" style="7"/>
    <col min="11400" max="11400" width="41" style="7" customWidth="1"/>
    <col min="11401" max="11407" width="9.44140625" style="7" customWidth="1"/>
    <col min="11408" max="11408" width="10.5546875" style="7" customWidth="1"/>
    <col min="11409" max="11419" width="9.44140625" style="7" customWidth="1"/>
    <col min="11420" max="11420" width="12.5546875" style="7" customWidth="1"/>
    <col min="11421" max="11421" width="13.44140625" style="7" customWidth="1"/>
    <col min="11422" max="11457" width="9.44140625" style="7" customWidth="1"/>
    <col min="11458" max="11463" width="11.44140625" style="7" customWidth="1"/>
    <col min="11464" max="11464" width="10.5546875" style="7" customWidth="1"/>
    <col min="11465" max="11655" width="9.44140625" style="7"/>
    <col min="11656" max="11656" width="41" style="7" customWidth="1"/>
    <col min="11657" max="11663" width="9.44140625" style="7" customWidth="1"/>
    <col min="11664" max="11664" width="10.5546875" style="7" customWidth="1"/>
    <col min="11665" max="11675" width="9.44140625" style="7" customWidth="1"/>
    <col min="11676" max="11676" width="12.5546875" style="7" customWidth="1"/>
    <col min="11677" max="11677" width="13.44140625" style="7" customWidth="1"/>
    <col min="11678" max="11713" width="9.44140625" style="7" customWidth="1"/>
    <col min="11714" max="11719" width="11.44140625" style="7" customWidth="1"/>
    <col min="11720" max="11720" width="10.5546875" style="7" customWidth="1"/>
    <col min="11721" max="11911" width="9.44140625" style="7"/>
    <col min="11912" max="11912" width="41" style="7" customWidth="1"/>
    <col min="11913" max="11919" width="9.44140625" style="7" customWidth="1"/>
    <col min="11920" max="11920" width="10.5546875" style="7" customWidth="1"/>
    <col min="11921" max="11931" width="9.44140625" style="7" customWidth="1"/>
    <col min="11932" max="11932" width="12.5546875" style="7" customWidth="1"/>
    <col min="11933" max="11933" width="13.44140625" style="7" customWidth="1"/>
    <col min="11934" max="11969" width="9.44140625" style="7" customWidth="1"/>
    <col min="11970" max="11975" width="11.44140625" style="7" customWidth="1"/>
    <col min="11976" max="11976" width="10.5546875" style="7" customWidth="1"/>
    <col min="11977" max="12167" width="9.44140625" style="7"/>
    <col min="12168" max="12168" width="41" style="7" customWidth="1"/>
    <col min="12169" max="12175" width="9.44140625" style="7" customWidth="1"/>
    <col min="12176" max="12176" width="10.5546875" style="7" customWidth="1"/>
    <col min="12177" max="12187" width="9.44140625" style="7" customWidth="1"/>
    <col min="12188" max="12188" width="12.5546875" style="7" customWidth="1"/>
    <col min="12189" max="12189" width="13.44140625" style="7" customWidth="1"/>
    <col min="12190" max="12225" width="9.44140625" style="7" customWidth="1"/>
    <col min="12226" max="12231" width="11.44140625" style="7" customWidth="1"/>
    <col min="12232" max="12232" width="10.5546875" style="7" customWidth="1"/>
    <col min="12233" max="12423" width="9.44140625" style="7"/>
    <col min="12424" max="12424" width="41" style="7" customWidth="1"/>
    <col min="12425" max="12431" width="9.44140625" style="7" customWidth="1"/>
    <col min="12432" max="12432" width="10.5546875" style="7" customWidth="1"/>
    <col min="12433" max="12443" width="9.44140625" style="7" customWidth="1"/>
    <col min="12444" max="12444" width="12.5546875" style="7" customWidth="1"/>
    <col min="12445" max="12445" width="13.44140625" style="7" customWidth="1"/>
    <col min="12446" max="12481" width="9.44140625" style="7" customWidth="1"/>
    <col min="12482" max="12487" width="11.44140625" style="7" customWidth="1"/>
    <col min="12488" max="12488" width="10.5546875" style="7" customWidth="1"/>
    <col min="12489" max="12679" width="9.44140625" style="7"/>
    <col min="12680" max="12680" width="41" style="7" customWidth="1"/>
    <col min="12681" max="12687" width="9.44140625" style="7" customWidth="1"/>
    <col min="12688" max="12688" width="10.5546875" style="7" customWidth="1"/>
    <col min="12689" max="12699" width="9.44140625" style="7" customWidth="1"/>
    <col min="12700" max="12700" width="12.5546875" style="7" customWidth="1"/>
    <col min="12701" max="12701" width="13.44140625" style="7" customWidth="1"/>
    <col min="12702" max="12737" width="9.44140625" style="7" customWidth="1"/>
    <col min="12738" max="12743" width="11.44140625" style="7" customWidth="1"/>
    <col min="12744" max="12744" width="10.5546875" style="7" customWidth="1"/>
    <col min="12745" max="12935" width="9.44140625" style="7"/>
    <col min="12936" max="12936" width="41" style="7" customWidth="1"/>
    <col min="12937" max="12943" width="9.44140625" style="7" customWidth="1"/>
    <col min="12944" max="12944" width="10.5546875" style="7" customWidth="1"/>
    <col min="12945" max="12955" width="9.44140625" style="7" customWidth="1"/>
    <col min="12956" max="12956" width="12.5546875" style="7" customWidth="1"/>
    <col min="12957" max="12957" width="13.44140625" style="7" customWidth="1"/>
    <col min="12958" max="12993" width="9.44140625" style="7" customWidth="1"/>
    <col min="12994" max="12999" width="11.44140625" style="7" customWidth="1"/>
    <col min="13000" max="13000" width="10.5546875" style="7" customWidth="1"/>
    <col min="13001" max="13191" width="9.44140625" style="7"/>
    <col min="13192" max="13192" width="41" style="7" customWidth="1"/>
    <col min="13193" max="13199" width="9.44140625" style="7" customWidth="1"/>
    <col min="13200" max="13200" width="10.5546875" style="7" customWidth="1"/>
    <col min="13201" max="13211" width="9.44140625" style="7" customWidth="1"/>
    <col min="13212" max="13212" width="12.5546875" style="7" customWidth="1"/>
    <col min="13213" max="13213" width="13.44140625" style="7" customWidth="1"/>
    <col min="13214" max="13249" width="9.44140625" style="7" customWidth="1"/>
    <col min="13250" max="13255" width="11.44140625" style="7" customWidth="1"/>
    <col min="13256" max="13256" width="10.5546875" style="7" customWidth="1"/>
    <col min="13257" max="13447" width="9.44140625" style="7"/>
    <col min="13448" max="13448" width="41" style="7" customWidth="1"/>
    <col min="13449" max="13455" width="9.44140625" style="7" customWidth="1"/>
    <col min="13456" max="13456" width="10.5546875" style="7" customWidth="1"/>
    <col min="13457" max="13467" width="9.44140625" style="7" customWidth="1"/>
    <col min="13468" max="13468" width="12.5546875" style="7" customWidth="1"/>
    <col min="13469" max="13469" width="13.44140625" style="7" customWidth="1"/>
    <col min="13470" max="13505" width="9.44140625" style="7" customWidth="1"/>
    <col min="13506" max="13511" width="11.44140625" style="7" customWidth="1"/>
    <col min="13512" max="13512" width="10.5546875" style="7" customWidth="1"/>
    <col min="13513" max="13703" width="9.44140625" style="7"/>
    <col min="13704" max="13704" width="41" style="7" customWidth="1"/>
    <col min="13705" max="13711" width="9.44140625" style="7" customWidth="1"/>
    <col min="13712" max="13712" width="10.5546875" style="7" customWidth="1"/>
    <col min="13713" max="13723" width="9.44140625" style="7" customWidth="1"/>
    <col min="13724" max="13724" width="12.5546875" style="7" customWidth="1"/>
    <col min="13725" max="13725" width="13.44140625" style="7" customWidth="1"/>
    <col min="13726" max="13761" width="9.44140625" style="7" customWidth="1"/>
    <col min="13762" max="13767" width="11.44140625" style="7" customWidth="1"/>
    <col min="13768" max="13768" width="10.5546875" style="7" customWidth="1"/>
    <col min="13769" max="13959" width="9.44140625" style="7"/>
    <col min="13960" max="13960" width="41" style="7" customWidth="1"/>
    <col min="13961" max="13967" width="9.44140625" style="7" customWidth="1"/>
    <col min="13968" max="13968" width="10.5546875" style="7" customWidth="1"/>
    <col min="13969" max="13979" width="9.44140625" style="7" customWidth="1"/>
    <col min="13980" max="13980" width="12.5546875" style="7" customWidth="1"/>
    <col min="13981" max="13981" width="13.44140625" style="7" customWidth="1"/>
    <col min="13982" max="14017" width="9.44140625" style="7" customWidth="1"/>
    <col min="14018" max="14023" width="11.44140625" style="7" customWidth="1"/>
    <col min="14024" max="14024" width="10.5546875" style="7" customWidth="1"/>
    <col min="14025" max="14215" width="9.44140625" style="7"/>
    <col min="14216" max="14216" width="41" style="7" customWidth="1"/>
    <col min="14217" max="14223" width="9.44140625" style="7" customWidth="1"/>
    <col min="14224" max="14224" width="10.5546875" style="7" customWidth="1"/>
    <col min="14225" max="14235" width="9.44140625" style="7" customWidth="1"/>
    <col min="14236" max="14236" width="12.5546875" style="7" customWidth="1"/>
    <col min="14237" max="14237" width="13.44140625" style="7" customWidth="1"/>
    <col min="14238" max="14273" width="9.44140625" style="7" customWidth="1"/>
    <col min="14274" max="14279" width="11.44140625" style="7" customWidth="1"/>
    <col min="14280" max="14280" width="10.5546875" style="7" customWidth="1"/>
    <col min="14281" max="14471" width="9.44140625" style="7"/>
    <col min="14472" max="14472" width="41" style="7" customWidth="1"/>
    <col min="14473" max="14479" width="9.44140625" style="7" customWidth="1"/>
    <col min="14480" max="14480" width="10.5546875" style="7" customWidth="1"/>
    <col min="14481" max="14491" width="9.44140625" style="7" customWidth="1"/>
    <col min="14492" max="14492" width="12.5546875" style="7" customWidth="1"/>
    <col min="14493" max="14493" width="13.44140625" style="7" customWidth="1"/>
    <col min="14494" max="14529" width="9.44140625" style="7" customWidth="1"/>
    <col min="14530" max="14535" width="11.44140625" style="7" customWidth="1"/>
    <col min="14536" max="14536" width="10.5546875" style="7" customWidth="1"/>
    <col min="14537" max="14727" width="9.44140625" style="7"/>
    <col min="14728" max="14728" width="41" style="7" customWidth="1"/>
    <col min="14729" max="14735" width="9.44140625" style="7" customWidth="1"/>
    <col min="14736" max="14736" width="10.5546875" style="7" customWidth="1"/>
    <col min="14737" max="14747" width="9.44140625" style="7" customWidth="1"/>
    <col min="14748" max="14748" width="12.5546875" style="7" customWidth="1"/>
    <col min="14749" max="14749" width="13.44140625" style="7" customWidth="1"/>
    <col min="14750" max="14785" width="9.44140625" style="7" customWidth="1"/>
    <col min="14786" max="14791" width="11.44140625" style="7" customWidth="1"/>
    <col min="14792" max="14792" width="10.5546875" style="7" customWidth="1"/>
    <col min="14793" max="14983" width="9.44140625" style="7"/>
    <col min="14984" max="14984" width="41" style="7" customWidth="1"/>
    <col min="14985" max="14991" width="9.44140625" style="7" customWidth="1"/>
    <col min="14992" max="14992" width="10.5546875" style="7" customWidth="1"/>
    <col min="14993" max="15003" width="9.44140625" style="7" customWidth="1"/>
    <col min="15004" max="15004" width="12.5546875" style="7" customWidth="1"/>
    <col min="15005" max="15005" width="13.44140625" style="7" customWidth="1"/>
    <col min="15006" max="15041" width="9.44140625" style="7" customWidth="1"/>
    <col min="15042" max="15047" width="11.44140625" style="7" customWidth="1"/>
    <col min="15048" max="15048" width="10.5546875" style="7" customWidth="1"/>
    <col min="15049" max="15239" width="9.44140625" style="7"/>
    <col min="15240" max="15240" width="41" style="7" customWidth="1"/>
    <col min="15241" max="15247" width="9.44140625" style="7" customWidth="1"/>
    <col min="15248" max="15248" width="10.5546875" style="7" customWidth="1"/>
    <col min="15249" max="15259" width="9.44140625" style="7" customWidth="1"/>
    <col min="15260" max="15260" width="12.5546875" style="7" customWidth="1"/>
    <col min="15261" max="15261" width="13.44140625" style="7" customWidth="1"/>
    <col min="15262" max="15297" width="9.44140625" style="7" customWidth="1"/>
    <col min="15298" max="15303" width="11.44140625" style="7" customWidth="1"/>
    <col min="15304" max="15304" width="10.5546875" style="7" customWidth="1"/>
    <col min="15305" max="15495" width="9.44140625" style="7"/>
    <col min="15496" max="15496" width="41" style="7" customWidth="1"/>
    <col min="15497" max="15503" width="9.44140625" style="7" customWidth="1"/>
    <col min="15504" max="15504" width="10.5546875" style="7" customWidth="1"/>
    <col min="15505" max="15515" width="9.44140625" style="7" customWidth="1"/>
    <col min="15516" max="15516" width="12.5546875" style="7" customWidth="1"/>
    <col min="15517" max="15517" width="13.44140625" style="7" customWidth="1"/>
    <col min="15518" max="15553" width="9.44140625" style="7" customWidth="1"/>
    <col min="15554" max="15559" width="11.44140625" style="7" customWidth="1"/>
    <col min="15560" max="15560" width="10.5546875" style="7" customWidth="1"/>
    <col min="15561" max="15751" width="9.44140625" style="7"/>
    <col min="15752" max="15752" width="41" style="7" customWidth="1"/>
    <col min="15753" max="15759" width="9.44140625" style="7" customWidth="1"/>
    <col min="15760" max="15760" width="10.5546875" style="7" customWidth="1"/>
    <col min="15761" max="15771" width="9.44140625" style="7" customWidth="1"/>
    <col min="15772" max="15772" width="12.5546875" style="7" customWidth="1"/>
    <col min="15773" max="15773" width="13.44140625" style="7" customWidth="1"/>
    <col min="15774" max="15809" width="9.44140625" style="7" customWidth="1"/>
    <col min="15810" max="15815" width="11.44140625" style="7" customWidth="1"/>
    <col min="15816" max="15816" width="10.5546875" style="7" customWidth="1"/>
    <col min="15817" max="16007" width="9.44140625" style="7"/>
    <col min="16008" max="16008" width="41" style="7" customWidth="1"/>
    <col min="16009" max="16015" width="9.44140625" style="7" customWidth="1"/>
    <col min="16016" max="16016" width="10.5546875" style="7" customWidth="1"/>
    <col min="16017" max="16027" width="9.44140625" style="7" customWidth="1"/>
    <col min="16028" max="16028" width="12.5546875" style="7" customWidth="1"/>
    <col min="16029" max="16029" width="13.44140625" style="7" customWidth="1"/>
    <col min="16030" max="16065" width="9.44140625" style="7" customWidth="1"/>
    <col min="16066" max="16071" width="11.44140625" style="7" customWidth="1"/>
    <col min="16072" max="16072" width="10.5546875" style="7" customWidth="1"/>
    <col min="16073" max="16382" width="9.44140625" style="7"/>
    <col min="16383" max="16384" width="9.44140625" style="7" customWidth="1"/>
  </cols>
  <sheetData>
    <row r="1" spans="1:97" s="50" customFormat="1" ht="18" x14ac:dyDescent="0.35">
      <c r="A1" s="303" t="s">
        <v>129</v>
      </c>
      <c r="B1" s="203" t="s">
        <v>209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5"/>
    </row>
    <row r="2" spans="1:97" ht="18" x14ac:dyDescent="0.35">
      <c r="A2" s="304"/>
      <c r="B2" s="321" t="s">
        <v>158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  <c r="BW2" s="322"/>
      <c r="BX2" s="322"/>
      <c r="BY2" s="322"/>
      <c r="BZ2" s="322"/>
      <c r="CA2" s="322"/>
      <c r="CB2" s="322"/>
      <c r="CC2" s="322"/>
      <c r="CD2" s="322"/>
      <c r="CE2" s="322"/>
      <c r="CF2" s="322"/>
      <c r="CG2" s="322"/>
      <c r="CH2" s="322"/>
      <c r="CI2" s="322"/>
      <c r="CJ2" s="322"/>
      <c r="CK2" s="322"/>
      <c r="CL2" s="322"/>
      <c r="CM2" s="322"/>
      <c r="CN2" s="322"/>
      <c r="CO2" s="322"/>
      <c r="CP2" s="322"/>
      <c r="CQ2" s="322"/>
      <c r="CR2" s="323"/>
    </row>
    <row r="3" spans="1:97" s="51" customFormat="1" ht="15" customHeight="1" x14ac:dyDescent="0.3">
      <c r="A3" s="305" t="s">
        <v>114</v>
      </c>
      <c r="B3" s="313" t="s">
        <v>149</v>
      </c>
      <c r="C3" s="314"/>
      <c r="D3" s="314"/>
      <c r="E3" s="314"/>
      <c r="F3" s="314"/>
      <c r="G3" s="314"/>
      <c r="H3" s="314"/>
      <c r="I3" s="314"/>
      <c r="J3" s="314"/>
      <c r="K3" s="314"/>
      <c r="L3" s="315"/>
      <c r="M3" s="308" t="s">
        <v>62</v>
      </c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  <c r="AC3" s="311"/>
      <c r="AD3" s="311"/>
      <c r="AE3" s="311"/>
      <c r="AF3" s="311"/>
      <c r="AG3" s="311"/>
      <c r="AH3" s="311"/>
      <c r="AI3" s="311"/>
      <c r="AJ3" s="311"/>
      <c r="AK3" s="311"/>
      <c r="AL3" s="311"/>
      <c r="AM3" s="311"/>
      <c r="AN3" s="311"/>
      <c r="AO3" s="311"/>
      <c r="AP3" s="311"/>
      <c r="AQ3" s="311"/>
      <c r="AR3" s="311"/>
      <c r="AS3" s="311"/>
      <c r="AT3" s="311"/>
      <c r="AU3" s="311"/>
      <c r="AV3" s="311"/>
      <c r="AW3" s="311"/>
      <c r="AX3" s="311"/>
      <c r="AY3" s="311"/>
      <c r="AZ3" s="311"/>
      <c r="BA3" s="311"/>
      <c r="BB3" s="311"/>
      <c r="BC3" s="311"/>
      <c r="BD3" s="311"/>
      <c r="BE3" s="311"/>
      <c r="BF3" s="311"/>
      <c r="BG3" s="311"/>
      <c r="BH3" s="311"/>
      <c r="BI3" s="311"/>
      <c r="BJ3" s="311"/>
      <c r="BK3" s="311"/>
      <c r="BL3" s="311"/>
      <c r="BM3" s="311"/>
      <c r="BN3" s="311"/>
      <c r="BO3" s="311"/>
      <c r="BP3" s="311"/>
      <c r="BQ3" s="311"/>
      <c r="BR3" s="311"/>
      <c r="BS3" s="311"/>
      <c r="BT3" s="311"/>
      <c r="BU3" s="311"/>
      <c r="BV3" s="311"/>
      <c r="BW3" s="311"/>
      <c r="BX3" s="311"/>
      <c r="BY3" s="311"/>
      <c r="BZ3" s="311"/>
      <c r="CA3" s="311"/>
      <c r="CB3" s="311"/>
      <c r="CC3" s="311"/>
      <c r="CD3" s="311"/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2"/>
    </row>
    <row r="4" spans="1:97" s="52" customFormat="1" ht="15.6" x14ac:dyDescent="0.3">
      <c r="A4" s="306"/>
      <c r="B4" s="316"/>
      <c r="C4" s="317"/>
      <c r="D4" s="317"/>
      <c r="E4" s="317"/>
      <c r="F4" s="317"/>
      <c r="G4" s="317"/>
      <c r="H4" s="317"/>
      <c r="I4" s="317"/>
      <c r="J4" s="317"/>
      <c r="K4" s="317"/>
      <c r="L4" s="318"/>
      <c r="M4" s="308">
        <v>2016</v>
      </c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10"/>
      <c r="Y4" s="308">
        <v>2017</v>
      </c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10"/>
      <c r="AK4" s="308">
        <v>2018</v>
      </c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2"/>
      <c r="AW4" s="308">
        <v>2019</v>
      </c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20"/>
      <c r="BI4" s="308">
        <v>2020</v>
      </c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2"/>
      <c r="BU4" s="308">
        <v>2021</v>
      </c>
      <c r="BV4" s="311"/>
      <c r="BW4" s="311"/>
      <c r="BX4" s="311"/>
      <c r="BY4" s="311"/>
      <c r="BZ4" s="311"/>
      <c r="CA4" s="311"/>
      <c r="CB4" s="311"/>
      <c r="CC4" s="311"/>
      <c r="CD4" s="311"/>
      <c r="CE4" s="311"/>
      <c r="CF4" s="312"/>
      <c r="CG4" s="300" t="s">
        <v>284</v>
      </c>
      <c r="CH4" s="301"/>
      <c r="CI4" s="301"/>
      <c r="CJ4" s="301"/>
      <c r="CK4" s="301"/>
      <c r="CL4" s="301"/>
      <c r="CM4" s="301"/>
      <c r="CN4" s="301"/>
      <c r="CO4" s="301"/>
      <c r="CP4" s="301"/>
      <c r="CQ4" s="301"/>
      <c r="CR4" s="302"/>
    </row>
    <row r="5" spans="1:97" ht="15.6" x14ac:dyDescent="0.3">
      <c r="A5" s="307"/>
      <c r="B5" s="53">
        <v>2012</v>
      </c>
      <c r="C5" s="53">
        <v>2013</v>
      </c>
      <c r="D5" s="53">
        <v>2014</v>
      </c>
      <c r="E5" s="53">
        <v>2015</v>
      </c>
      <c r="F5" s="53">
        <v>2016</v>
      </c>
      <c r="G5" s="53">
        <v>2017</v>
      </c>
      <c r="H5" s="53">
        <v>2018</v>
      </c>
      <c r="I5" s="51">
        <v>2019</v>
      </c>
      <c r="J5" s="51">
        <v>2020</v>
      </c>
      <c r="K5" s="51">
        <v>2021</v>
      </c>
      <c r="L5" s="51" t="s">
        <v>284</v>
      </c>
      <c r="M5" s="53" t="s">
        <v>3</v>
      </c>
      <c r="N5" s="53" t="s">
        <v>4</v>
      </c>
      <c r="O5" s="53" t="s">
        <v>5</v>
      </c>
      <c r="P5" s="53" t="s">
        <v>6</v>
      </c>
      <c r="Q5" s="54" t="s">
        <v>7</v>
      </c>
      <c r="R5" s="54" t="s">
        <v>159</v>
      </c>
      <c r="S5" s="54" t="s">
        <v>160</v>
      </c>
      <c r="T5" s="54" t="s">
        <v>161</v>
      </c>
      <c r="U5" s="54" t="s">
        <v>162</v>
      </c>
      <c r="V5" s="54" t="s">
        <v>163</v>
      </c>
      <c r="W5" s="54" t="s">
        <v>164</v>
      </c>
      <c r="X5" s="54" t="s">
        <v>165</v>
      </c>
      <c r="Y5" s="53" t="s">
        <v>3</v>
      </c>
      <c r="Z5" s="53" t="s">
        <v>4</v>
      </c>
      <c r="AA5" s="53" t="s">
        <v>5</v>
      </c>
      <c r="AB5" s="53" t="s">
        <v>6</v>
      </c>
      <c r="AC5" s="54" t="s">
        <v>7</v>
      </c>
      <c r="AD5" s="54" t="s">
        <v>159</v>
      </c>
      <c r="AE5" s="54" t="s">
        <v>160</v>
      </c>
      <c r="AF5" s="54" t="s">
        <v>161</v>
      </c>
      <c r="AG5" s="54" t="s">
        <v>162</v>
      </c>
      <c r="AH5" s="54" t="s">
        <v>163</v>
      </c>
      <c r="AI5" s="54" t="s">
        <v>164</v>
      </c>
      <c r="AJ5" s="54" t="s">
        <v>165</v>
      </c>
      <c r="AK5" s="53" t="s">
        <v>3</v>
      </c>
      <c r="AL5" s="53" t="s">
        <v>4</v>
      </c>
      <c r="AM5" s="53" t="s">
        <v>5</v>
      </c>
      <c r="AN5" s="53" t="s">
        <v>6</v>
      </c>
      <c r="AO5" s="54" t="s">
        <v>7</v>
      </c>
      <c r="AP5" s="54" t="s">
        <v>159</v>
      </c>
      <c r="AQ5" s="54" t="s">
        <v>160</v>
      </c>
      <c r="AR5" s="54" t="s">
        <v>161</v>
      </c>
      <c r="AS5" s="54" t="s">
        <v>162</v>
      </c>
      <c r="AT5" s="54" t="s">
        <v>163</v>
      </c>
      <c r="AU5" s="54" t="s">
        <v>164</v>
      </c>
      <c r="AV5" s="54" t="s">
        <v>165</v>
      </c>
      <c r="AW5" s="53" t="s">
        <v>3</v>
      </c>
      <c r="AX5" s="53" t="s">
        <v>4</v>
      </c>
      <c r="AY5" s="53" t="s">
        <v>5</v>
      </c>
      <c r="AZ5" s="53" t="s">
        <v>6</v>
      </c>
      <c r="BA5" s="53" t="s">
        <v>7</v>
      </c>
      <c r="BB5" s="53" t="s">
        <v>159</v>
      </c>
      <c r="BC5" s="53" t="s">
        <v>160</v>
      </c>
      <c r="BD5" s="53" t="s">
        <v>161</v>
      </c>
      <c r="BE5" s="53" t="s">
        <v>162</v>
      </c>
      <c r="BF5" s="53" t="s">
        <v>163</v>
      </c>
      <c r="BG5" s="53" t="s">
        <v>164</v>
      </c>
      <c r="BH5" s="53" t="s">
        <v>165</v>
      </c>
      <c r="BI5" s="53" t="s">
        <v>3</v>
      </c>
      <c r="BJ5" s="53" t="s">
        <v>4</v>
      </c>
      <c r="BK5" s="53" t="s">
        <v>5</v>
      </c>
      <c r="BL5" s="53" t="s">
        <v>6</v>
      </c>
      <c r="BM5" s="53" t="s">
        <v>7</v>
      </c>
      <c r="BN5" s="53" t="s">
        <v>159</v>
      </c>
      <c r="BO5" s="53" t="s">
        <v>160</v>
      </c>
      <c r="BP5" s="53" t="s">
        <v>161</v>
      </c>
      <c r="BQ5" s="53" t="s">
        <v>162</v>
      </c>
      <c r="BR5" s="53" t="s">
        <v>163</v>
      </c>
      <c r="BS5" s="53" t="s">
        <v>164</v>
      </c>
      <c r="BT5" s="53" t="s">
        <v>165</v>
      </c>
      <c r="BU5" s="53" t="s">
        <v>3</v>
      </c>
      <c r="BV5" s="53" t="s">
        <v>4</v>
      </c>
      <c r="BW5" s="53" t="s">
        <v>5</v>
      </c>
      <c r="BX5" s="53" t="s">
        <v>6</v>
      </c>
      <c r="BY5" s="53" t="s">
        <v>7</v>
      </c>
      <c r="BZ5" s="53" t="s">
        <v>159</v>
      </c>
      <c r="CA5" s="53" t="s">
        <v>160</v>
      </c>
      <c r="CB5" s="53" t="s">
        <v>161</v>
      </c>
      <c r="CC5" s="53" t="s">
        <v>162</v>
      </c>
      <c r="CD5" s="53" t="s">
        <v>163</v>
      </c>
      <c r="CE5" s="53" t="s">
        <v>164</v>
      </c>
      <c r="CF5" s="53" t="s">
        <v>165</v>
      </c>
      <c r="CG5" s="53" t="s">
        <v>3</v>
      </c>
      <c r="CH5" s="53" t="s">
        <v>4</v>
      </c>
      <c r="CI5" s="53" t="s">
        <v>5</v>
      </c>
      <c r="CJ5" s="53" t="s">
        <v>6</v>
      </c>
      <c r="CK5" s="53" t="s">
        <v>7</v>
      </c>
      <c r="CL5" s="53" t="s">
        <v>159</v>
      </c>
      <c r="CM5" s="53" t="s">
        <v>160</v>
      </c>
      <c r="CN5" s="53" t="s">
        <v>161</v>
      </c>
      <c r="CO5" s="53" t="s">
        <v>162</v>
      </c>
      <c r="CP5" s="53" t="s">
        <v>163</v>
      </c>
      <c r="CQ5" s="53" t="s">
        <v>164</v>
      </c>
      <c r="CR5" s="53" t="s">
        <v>165</v>
      </c>
    </row>
    <row r="6" spans="1:97" x14ac:dyDescent="0.3">
      <c r="A6" s="223" t="s">
        <v>208</v>
      </c>
      <c r="B6" s="52"/>
      <c r="C6" s="52"/>
      <c r="D6" s="52"/>
      <c r="E6" s="52"/>
      <c r="F6" s="52"/>
      <c r="G6" s="52"/>
      <c r="M6" s="52"/>
      <c r="N6" s="52"/>
      <c r="O6" s="52"/>
      <c r="P6" s="52"/>
      <c r="Q6" s="51"/>
      <c r="R6" s="51"/>
      <c r="S6" s="51"/>
      <c r="T6" s="51"/>
      <c r="U6" s="51"/>
      <c r="V6" s="51"/>
      <c r="W6" s="51"/>
      <c r="X6" s="51"/>
      <c r="Y6" s="52"/>
      <c r="Z6" s="52"/>
      <c r="AA6" s="52"/>
      <c r="AB6" s="52"/>
      <c r="AC6" s="51"/>
      <c r="AD6" s="51"/>
      <c r="AE6" s="51"/>
      <c r="AF6" s="51"/>
      <c r="AG6" s="51"/>
      <c r="AH6" s="51"/>
      <c r="AI6" s="51"/>
      <c r="AJ6" s="51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</row>
    <row r="7" spans="1:97" x14ac:dyDescent="0.3">
      <c r="A7" s="7" t="s">
        <v>216</v>
      </c>
      <c r="B7" s="58">
        <v>915</v>
      </c>
      <c r="C7" s="58">
        <v>630.41650000000004</v>
      </c>
      <c r="D7" s="58">
        <v>3265.203590000001</v>
      </c>
      <c r="E7" s="58">
        <v>6109.145059800001</v>
      </c>
      <c r="F7" s="58">
        <v>3626.5342999999993</v>
      </c>
      <c r="G7" s="58">
        <f t="shared" ref="G7:G11" si="0">SUM(Y7:AJ7)</f>
        <v>4395.1847400000006</v>
      </c>
      <c r="H7" s="58">
        <v>4703.9696000000004</v>
      </c>
      <c r="I7" s="58">
        <f>SUM(AW7:BH7)</f>
        <v>9882.4670499999993</v>
      </c>
      <c r="J7" s="58">
        <v>6633.4047499999997</v>
      </c>
      <c r="K7" s="4">
        <f t="shared" ref="K7:K14" si="1">SUM(BU7:CF7)</f>
        <v>3537.0779999999995</v>
      </c>
      <c r="L7" s="4">
        <v>5744.2012699999996</v>
      </c>
      <c r="M7" s="58">
        <v>341.315</v>
      </c>
      <c r="N7" s="58">
        <v>15.4192</v>
      </c>
      <c r="O7" s="58">
        <v>208.036</v>
      </c>
      <c r="P7" s="58">
        <v>1.6</v>
      </c>
      <c r="Q7" s="58">
        <v>148.48699999999999</v>
      </c>
      <c r="R7" s="58">
        <v>315.34300000000002</v>
      </c>
      <c r="S7" s="58">
        <v>836.88199999999995</v>
      </c>
      <c r="T7" s="58">
        <v>0</v>
      </c>
      <c r="U7" s="58">
        <v>681.47659999999996</v>
      </c>
      <c r="V7" s="58">
        <v>199.5033</v>
      </c>
      <c r="W7" s="58">
        <v>878.47219999999993</v>
      </c>
      <c r="X7" s="58">
        <v>0</v>
      </c>
      <c r="Y7" s="58">
        <v>195.95529999999999</v>
      </c>
      <c r="Z7" s="58">
        <v>279.1275</v>
      </c>
      <c r="AA7" s="58">
        <v>217.10300000000001</v>
      </c>
      <c r="AB7" s="58">
        <v>453.68</v>
      </c>
      <c r="AC7" s="58">
        <v>278.34620000000001</v>
      </c>
      <c r="AD7" s="58">
        <v>208.86473999999998</v>
      </c>
      <c r="AE7" s="58">
        <v>818.95400000000018</v>
      </c>
      <c r="AF7" s="58">
        <v>31.36</v>
      </c>
      <c r="AG7" s="58">
        <v>962.63200000000006</v>
      </c>
      <c r="AH7" s="58">
        <v>421.80400000000003</v>
      </c>
      <c r="AI7" s="58">
        <v>527.35799999999995</v>
      </c>
      <c r="AJ7" s="58">
        <v>0</v>
      </c>
      <c r="AK7" s="58">
        <v>167.89699999999999</v>
      </c>
      <c r="AL7" s="58">
        <v>712.78399999999999</v>
      </c>
      <c r="AM7" s="58">
        <v>374.9</v>
      </c>
      <c r="AN7" s="58">
        <v>313.80399999999997</v>
      </c>
      <c r="AO7" s="58">
        <v>523.06700000000001</v>
      </c>
      <c r="AP7" s="58">
        <v>241.745</v>
      </c>
      <c r="AQ7" s="58">
        <v>442.19799999999998</v>
      </c>
      <c r="AR7" s="58">
        <v>747.34780000000001</v>
      </c>
      <c r="AS7" s="58">
        <v>652.75600000000009</v>
      </c>
      <c r="AT7" s="58">
        <v>214.99299999999999</v>
      </c>
      <c r="AU7" s="58">
        <v>82.94380000000001</v>
      </c>
      <c r="AV7" s="58">
        <v>229.53399999999999</v>
      </c>
      <c r="AW7" s="58">
        <v>792.05600000000004</v>
      </c>
      <c r="AX7" s="58">
        <v>563.97969999999998</v>
      </c>
      <c r="AY7" s="58">
        <v>356.43449999999996</v>
      </c>
      <c r="AZ7" s="58">
        <v>1008</v>
      </c>
      <c r="BA7" s="58">
        <v>872</v>
      </c>
      <c r="BB7" s="58">
        <v>1523.8639999999998</v>
      </c>
      <c r="BC7" s="58">
        <v>687.63200000000018</v>
      </c>
      <c r="BD7" s="58">
        <v>1246.5649999999998</v>
      </c>
      <c r="BE7" s="58">
        <v>914.50585000000001</v>
      </c>
      <c r="BF7" s="58">
        <v>362</v>
      </c>
      <c r="BG7" s="58">
        <v>776.70100000000014</v>
      </c>
      <c r="BH7" s="58">
        <v>778.72899999999993</v>
      </c>
      <c r="BI7" s="4">
        <v>2504.6547500000001</v>
      </c>
      <c r="BJ7" s="4">
        <v>840.30200000000002</v>
      </c>
      <c r="BK7" s="4">
        <v>79.98</v>
      </c>
      <c r="BL7" s="4">
        <v>406.59499999999997</v>
      </c>
      <c r="BM7" s="4">
        <v>262.45</v>
      </c>
      <c r="BN7" s="4">
        <v>914.27500000000009</v>
      </c>
      <c r="BO7" s="4">
        <v>350.75700000000001</v>
      </c>
      <c r="BP7" s="4">
        <v>223.10900000000001</v>
      </c>
      <c r="BQ7" s="4">
        <v>419.53400000000005</v>
      </c>
      <c r="BR7" s="4">
        <v>0</v>
      </c>
      <c r="BS7" s="4">
        <v>522.548</v>
      </c>
      <c r="BT7" s="4">
        <v>109.2</v>
      </c>
      <c r="BU7" s="4">
        <f>BU8</f>
        <v>380.798</v>
      </c>
      <c r="BV7" s="4">
        <f t="shared" ref="BV7:CF9" si="2">BV8</f>
        <v>0</v>
      </c>
      <c r="BW7" s="4">
        <f t="shared" si="2"/>
        <v>355.63400000000001</v>
      </c>
      <c r="BX7" s="4">
        <f t="shared" si="2"/>
        <v>137.31700000000001</v>
      </c>
      <c r="BY7" s="4">
        <f t="shared" si="2"/>
        <v>0</v>
      </c>
      <c r="BZ7" s="4">
        <f t="shared" si="2"/>
        <v>556.83899999999994</v>
      </c>
      <c r="CA7" s="4">
        <f t="shared" si="2"/>
        <v>127.288</v>
      </c>
      <c r="CB7" s="4">
        <f t="shared" si="2"/>
        <v>592.67899999999997</v>
      </c>
      <c r="CC7" s="4">
        <f t="shared" si="2"/>
        <v>136.38</v>
      </c>
      <c r="CD7" s="4">
        <f t="shared" si="2"/>
        <v>604.62599999999998</v>
      </c>
      <c r="CE7" s="4">
        <f t="shared" si="2"/>
        <v>0</v>
      </c>
      <c r="CF7" s="4">
        <f t="shared" si="2"/>
        <v>645.51700000000005</v>
      </c>
      <c r="CG7" s="222">
        <v>840.88800000000003</v>
      </c>
      <c r="CH7" s="222">
        <v>128.01900000000001</v>
      </c>
      <c r="CI7" s="222">
        <v>953.61799999999994</v>
      </c>
      <c r="CJ7" s="222">
        <v>328.56527000000006</v>
      </c>
      <c r="CK7" s="222">
        <v>674.40200000000004</v>
      </c>
      <c r="CL7" s="222">
        <v>115.806</v>
      </c>
      <c r="CM7" s="222">
        <v>0</v>
      </c>
      <c r="CN7" s="222">
        <v>0</v>
      </c>
      <c r="CO7" s="222">
        <v>0</v>
      </c>
      <c r="CP7" s="222">
        <v>1194.4309999999998</v>
      </c>
      <c r="CQ7" s="222">
        <v>1079.509</v>
      </c>
      <c r="CR7" s="222">
        <v>428.96300000000002</v>
      </c>
    </row>
    <row r="8" spans="1:97" ht="28.5" customHeight="1" x14ac:dyDescent="0.3">
      <c r="A8" s="224" t="s">
        <v>280</v>
      </c>
      <c r="B8" s="58">
        <v>44</v>
      </c>
      <c r="C8" s="58">
        <v>263.017</v>
      </c>
      <c r="D8" s="58">
        <v>3127.3692300000007</v>
      </c>
      <c r="E8" s="58">
        <v>6105.0766798000004</v>
      </c>
      <c r="F8" s="58">
        <v>3626.5342999999993</v>
      </c>
      <c r="G8" s="58">
        <f t="shared" si="0"/>
        <v>4395.1847400000006</v>
      </c>
      <c r="H8" s="58">
        <v>4703.9696000000004</v>
      </c>
      <c r="I8" s="58">
        <f t="shared" ref="I8:I21" si="3">SUM(AW8:BH8)</f>
        <v>9882.4670499999993</v>
      </c>
      <c r="J8" s="58">
        <v>6633.4047499999997</v>
      </c>
      <c r="K8" s="4">
        <f t="shared" si="1"/>
        <v>3537.0779999999995</v>
      </c>
      <c r="L8" s="4">
        <v>5744.2012699999996</v>
      </c>
      <c r="M8" s="58">
        <v>341.315</v>
      </c>
      <c r="N8" s="58">
        <v>15.4192</v>
      </c>
      <c r="O8" s="58">
        <v>208.036</v>
      </c>
      <c r="P8" s="58">
        <v>1.6</v>
      </c>
      <c r="Q8" s="58">
        <v>148.48699999999999</v>
      </c>
      <c r="R8" s="58">
        <v>315.34300000000002</v>
      </c>
      <c r="S8" s="58">
        <v>836.88199999999995</v>
      </c>
      <c r="T8" s="58">
        <v>0</v>
      </c>
      <c r="U8" s="58">
        <v>681.47659999999996</v>
      </c>
      <c r="V8" s="58">
        <v>199.5033</v>
      </c>
      <c r="W8" s="58">
        <v>878.47219999999993</v>
      </c>
      <c r="X8" s="58">
        <v>0</v>
      </c>
      <c r="Y8" s="58">
        <v>195.95529999999999</v>
      </c>
      <c r="Z8" s="58">
        <v>279.1275</v>
      </c>
      <c r="AA8" s="58">
        <v>217.10300000000001</v>
      </c>
      <c r="AB8" s="58">
        <v>453.68</v>
      </c>
      <c r="AC8" s="58">
        <v>278.34620000000001</v>
      </c>
      <c r="AD8" s="58">
        <v>208.86473999999998</v>
      </c>
      <c r="AE8" s="58">
        <v>818.95400000000018</v>
      </c>
      <c r="AF8" s="58">
        <v>31.36</v>
      </c>
      <c r="AG8" s="58">
        <v>962.63200000000006</v>
      </c>
      <c r="AH8" s="58">
        <v>421.80400000000003</v>
      </c>
      <c r="AI8" s="58">
        <v>527.35799999999995</v>
      </c>
      <c r="AJ8" s="58">
        <v>0</v>
      </c>
      <c r="AK8" s="58">
        <v>167.89699999999999</v>
      </c>
      <c r="AL8" s="58">
        <v>712.78399999999999</v>
      </c>
      <c r="AM8" s="58">
        <v>374.9</v>
      </c>
      <c r="AN8" s="58">
        <v>313.80399999999997</v>
      </c>
      <c r="AO8" s="58">
        <v>523.06700000000001</v>
      </c>
      <c r="AP8" s="58">
        <v>241.745</v>
      </c>
      <c r="AQ8" s="58">
        <v>442.19799999999998</v>
      </c>
      <c r="AR8" s="58">
        <v>747.34780000000001</v>
      </c>
      <c r="AS8" s="58">
        <v>652.75600000000009</v>
      </c>
      <c r="AT8" s="58">
        <v>214.99299999999999</v>
      </c>
      <c r="AU8" s="58">
        <v>82.94380000000001</v>
      </c>
      <c r="AV8" s="58">
        <v>229.53399999999999</v>
      </c>
      <c r="AW8" s="58">
        <v>792.05600000000004</v>
      </c>
      <c r="AX8" s="58">
        <v>563.97969999999998</v>
      </c>
      <c r="AY8" s="58">
        <v>356.43449999999996</v>
      </c>
      <c r="AZ8" s="58">
        <v>1008</v>
      </c>
      <c r="BA8" s="58">
        <v>872</v>
      </c>
      <c r="BB8" s="58">
        <v>1523.8639999999998</v>
      </c>
      <c r="BC8" s="58">
        <v>687.63200000000018</v>
      </c>
      <c r="BD8" s="58">
        <v>1246.5649999999998</v>
      </c>
      <c r="BE8" s="58">
        <v>914.50585000000001</v>
      </c>
      <c r="BF8" s="58">
        <v>362</v>
      </c>
      <c r="BG8" s="58">
        <v>776.70100000000014</v>
      </c>
      <c r="BH8" s="58">
        <v>778.72899999999993</v>
      </c>
      <c r="BI8" s="4">
        <v>2504.6547500000001</v>
      </c>
      <c r="BJ8" s="4">
        <v>840.30200000000002</v>
      </c>
      <c r="BK8" s="4">
        <v>79.98</v>
      </c>
      <c r="BL8" s="4">
        <v>406.59499999999997</v>
      </c>
      <c r="BM8" s="4">
        <v>262.45</v>
      </c>
      <c r="BN8" s="4">
        <v>914.27500000000009</v>
      </c>
      <c r="BO8" s="4">
        <v>350.75700000000001</v>
      </c>
      <c r="BP8" s="4">
        <v>223.10900000000001</v>
      </c>
      <c r="BQ8" s="4">
        <v>419.53400000000005</v>
      </c>
      <c r="BR8" s="4">
        <v>0</v>
      </c>
      <c r="BS8" s="4">
        <v>522.548</v>
      </c>
      <c r="BT8" s="4">
        <v>109.2</v>
      </c>
      <c r="BU8" s="4">
        <v>380.798</v>
      </c>
      <c r="BV8" s="4">
        <v>0</v>
      </c>
      <c r="BW8" s="4">
        <v>355.63400000000001</v>
      </c>
      <c r="BX8" s="4">
        <v>137.31700000000001</v>
      </c>
      <c r="BY8" s="4">
        <v>0</v>
      </c>
      <c r="BZ8" s="4">
        <v>556.83899999999994</v>
      </c>
      <c r="CA8" s="4">
        <v>127.288</v>
      </c>
      <c r="CB8" s="4">
        <v>592.67899999999997</v>
      </c>
      <c r="CC8" s="4">
        <v>136.38</v>
      </c>
      <c r="CD8" s="4">
        <v>604.62599999999998</v>
      </c>
      <c r="CE8" s="4">
        <f t="shared" si="2"/>
        <v>0</v>
      </c>
      <c r="CF8" s="4">
        <v>645.51700000000005</v>
      </c>
      <c r="CG8" s="3">
        <v>840.88800000000003</v>
      </c>
      <c r="CH8" s="3">
        <v>128.01900000000001</v>
      </c>
      <c r="CI8" s="3">
        <v>953.61799999999994</v>
      </c>
      <c r="CJ8" s="3">
        <v>328.56527000000006</v>
      </c>
      <c r="CK8" s="3">
        <v>674.40200000000004</v>
      </c>
      <c r="CL8" s="3">
        <v>115.806</v>
      </c>
      <c r="CM8" s="4">
        <v>0</v>
      </c>
      <c r="CN8" s="4">
        <v>0</v>
      </c>
      <c r="CO8" s="4">
        <v>0</v>
      </c>
      <c r="CP8" s="3">
        <v>1194.4309999999998</v>
      </c>
      <c r="CQ8" s="3">
        <v>1079.509</v>
      </c>
      <c r="CR8" s="3">
        <v>428.96300000000002</v>
      </c>
    </row>
    <row r="9" spans="1:97" x14ac:dyDescent="0.3">
      <c r="A9" s="7" t="s">
        <v>192</v>
      </c>
      <c r="B9" s="58">
        <v>0</v>
      </c>
      <c r="C9" s="58">
        <v>863.7</v>
      </c>
      <c r="D9" s="58">
        <v>1065.8000000000002</v>
      </c>
      <c r="E9" s="58">
        <v>66.649000000000001</v>
      </c>
      <c r="F9" s="58">
        <v>1353.136</v>
      </c>
      <c r="G9" s="58">
        <f t="shared" si="0"/>
        <v>6311.8470000000007</v>
      </c>
      <c r="H9" s="58">
        <v>923.12400000000002</v>
      </c>
      <c r="I9" s="58">
        <f>SUM(AW9:BH9)</f>
        <v>159.72399999999999</v>
      </c>
      <c r="J9" s="58">
        <v>353.27499999999998</v>
      </c>
      <c r="K9" s="4">
        <f t="shared" si="1"/>
        <v>2083.9109999999996</v>
      </c>
      <c r="L9" s="4">
        <v>466.84</v>
      </c>
      <c r="M9" s="58">
        <v>0</v>
      </c>
      <c r="N9" s="58">
        <v>0</v>
      </c>
      <c r="O9" s="58">
        <v>0</v>
      </c>
      <c r="P9" s="58">
        <v>64.153000000000006</v>
      </c>
      <c r="Q9" s="58">
        <v>59.408999999999999</v>
      </c>
      <c r="R9" s="58">
        <v>0</v>
      </c>
      <c r="S9" s="58">
        <v>0</v>
      </c>
      <c r="T9" s="58">
        <v>272.84100000000001</v>
      </c>
      <c r="U9" s="58">
        <v>231.684</v>
      </c>
      <c r="V9" s="58">
        <v>273.721</v>
      </c>
      <c r="W9" s="58">
        <v>351.70299999999997</v>
      </c>
      <c r="X9" s="58">
        <v>99.625</v>
      </c>
      <c r="Y9" s="58">
        <v>0</v>
      </c>
      <c r="Z9" s="58">
        <v>280.46300000000002</v>
      </c>
      <c r="AA9" s="58">
        <v>3800.8890000000001</v>
      </c>
      <c r="AB9" s="58">
        <v>157.58799999999999</v>
      </c>
      <c r="AC9" s="58">
        <v>589.822</v>
      </c>
      <c r="AD9" s="58">
        <v>144.97399999999999</v>
      </c>
      <c r="AE9" s="58">
        <v>217.38799999999998</v>
      </c>
      <c r="AF9" s="58">
        <v>0</v>
      </c>
      <c r="AG9" s="58">
        <v>337.36799999999999</v>
      </c>
      <c r="AH9" s="58">
        <v>451.69899999999996</v>
      </c>
      <c r="AI9" s="58">
        <v>331.65600000000001</v>
      </c>
      <c r="AJ9" s="58">
        <v>0</v>
      </c>
      <c r="AK9" s="58">
        <v>215.75800000000001</v>
      </c>
      <c r="AL9" s="58">
        <v>259.41500000000002</v>
      </c>
      <c r="AM9" s="58">
        <v>0</v>
      </c>
      <c r="AN9" s="58">
        <v>129.37</v>
      </c>
      <c r="AO9" s="58">
        <v>318.58100000000002</v>
      </c>
      <c r="AP9" s="58">
        <v>0</v>
      </c>
      <c r="AQ9" s="58">
        <v>0</v>
      </c>
      <c r="AR9" s="58">
        <v>0</v>
      </c>
      <c r="AS9" s="58">
        <v>0</v>
      </c>
      <c r="AT9" s="58">
        <v>0</v>
      </c>
      <c r="AU9" s="58">
        <v>0</v>
      </c>
      <c r="AV9" s="58">
        <v>0</v>
      </c>
      <c r="AW9" s="58">
        <v>2.512</v>
      </c>
      <c r="AX9" s="58">
        <v>0</v>
      </c>
      <c r="AY9" s="58">
        <v>0</v>
      </c>
      <c r="AZ9" s="58">
        <v>0</v>
      </c>
      <c r="BA9" s="58">
        <v>0</v>
      </c>
      <c r="BB9" s="58">
        <v>0</v>
      </c>
      <c r="BC9" s="58">
        <v>0</v>
      </c>
      <c r="BD9" s="58">
        <v>0</v>
      </c>
      <c r="BE9" s="58">
        <v>0</v>
      </c>
      <c r="BF9" s="58">
        <v>33</v>
      </c>
      <c r="BG9" s="58">
        <v>124.212</v>
      </c>
      <c r="BH9" s="58">
        <v>0</v>
      </c>
      <c r="BI9" s="4">
        <v>155.673</v>
      </c>
      <c r="BJ9" s="4">
        <v>197.602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180.77600000000001</v>
      </c>
      <c r="BW9" s="4">
        <v>0</v>
      </c>
      <c r="BX9" s="4">
        <v>563.995</v>
      </c>
      <c r="BY9" s="4">
        <v>361.53899999999999</v>
      </c>
      <c r="BZ9" s="4">
        <v>488.55499999999995</v>
      </c>
      <c r="CA9" s="4">
        <v>0</v>
      </c>
      <c r="CB9" s="4">
        <v>251.221</v>
      </c>
      <c r="CC9" s="4">
        <v>237.82499999999999</v>
      </c>
      <c r="CD9" s="4">
        <v>0</v>
      </c>
      <c r="CE9" s="4">
        <f t="shared" si="2"/>
        <v>0</v>
      </c>
      <c r="CF9" s="4">
        <v>0</v>
      </c>
      <c r="CG9" s="3">
        <v>0</v>
      </c>
      <c r="CH9" s="3">
        <v>0</v>
      </c>
      <c r="CI9" s="3">
        <v>0</v>
      </c>
      <c r="CJ9" s="3">
        <v>310.25700000000001</v>
      </c>
      <c r="CK9" s="3">
        <v>110.64700000000001</v>
      </c>
      <c r="CL9" s="3">
        <v>0</v>
      </c>
      <c r="CM9" s="4">
        <v>0</v>
      </c>
      <c r="CN9" s="4">
        <v>0</v>
      </c>
      <c r="CO9" s="4">
        <v>0</v>
      </c>
      <c r="CP9" s="3">
        <v>45.935999999999993</v>
      </c>
      <c r="CQ9" s="3"/>
      <c r="CR9" s="3"/>
    </row>
    <row r="10" spans="1:97" x14ac:dyDescent="0.3">
      <c r="A10" s="7" t="s">
        <v>155</v>
      </c>
      <c r="B10" s="58">
        <v>0</v>
      </c>
      <c r="C10" s="58">
        <v>212.33500000000001</v>
      </c>
      <c r="D10" s="58">
        <v>0</v>
      </c>
      <c r="E10" s="58">
        <v>0</v>
      </c>
      <c r="F10" s="58">
        <v>0</v>
      </c>
      <c r="G10" s="58">
        <f t="shared" si="0"/>
        <v>95.728999999999999</v>
      </c>
      <c r="H10" s="58">
        <v>0</v>
      </c>
      <c r="I10" s="58">
        <f t="shared" si="3"/>
        <v>0</v>
      </c>
      <c r="J10" s="58">
        <v>0</v>
      </c>
      <c r="K10" s="4">
        <f t="shared" si="1"/>
        <v>0</v>
      </c>
      <c r="L10" s="4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22.646000000000001</v>
      </c>
      <c r="AC10" s="58">
        <v>18.899000000000001</v>
      </c>
      <c r="AD10" s="58">
        <v>0</v>
      </c>
      <c r="AE10" s="58">
        <v>0</v>
      </c>
      <c r="AF10" s="58">
        <v>8.0860000000000003</v>
      </c>
      <c r="AG10" s="58">
        <v>46.097999999999999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8">
        <v>0</v>
      </c>
      <c r="AP10" s="58">
        <v>0</v>
      </c>
      <c r="AQ10" s="58">
        <v>0</v>
      </c>
      <c r="AR10" s="58">
        <v>0</v>
      </c>
      <c r="AS10" s="58">
        <v>0</v>
      </c>
      <c r="AT10" s="58">
        <v>0</v>
      </c>
      <c r="AU10" s="58">
        <v>0</v>
      </c>
      <c r="AV10" s="58">
        <v>0</v>
      </c>
      <c r="AW10" s="58">
        <v>0</v>
      </c>
      <c r="AX10" s="58">
        <v>0</v>
      </c>
      <c r="AY10" s="58">
        <v>0</v>
      </c>
      <c r="AZ10" s="58">
        <v>0</v>
      </c>
      <c r="BA10" s="58">
        <v>0</v>
      </c>
      <c r="BB10" s="58">
        <v>0</v>
      </c>
      <c r="BC10" s="58">
        <v>0</v>
      </c>
      <c r="BD10" s="58">
        <v>0</v>
      </c>
      <c r="BE10" s="58">
        <v>0</v>
      </c>
      <c r="BF10" s="58">
        <v>0</v>
      </c>
      <c r="BG10" s="58">
        <v>0</v>
      </c>
      <c r="BH10" s="58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4">
        <v>0</v>
      </c>
      <c r="CN10" s="4">
        <v>0</v>
      </c>
      <c r="CO10" s="4">
        <v>0</v>
      </c>
      <c r="CP10" s="5"/>
      <c r="CQ10" s="5"/>
      <c r="CR10" s="5"/>
    </row>
    <row r="11" spans="1:97" x14ac:dyDescent="0.3">
      <c r="A11" s="7" t="s">
        <v>156</v>
      </c>
      <c r="B11" s="58">
        <v>3648</v>
      </c>
      <c r="C11" s="58">
        <v>2338.7161799999999</v>
      </c>
      <c r="D11" s="58">
        <v>3892.998</v>
      </c>
      <c r="E11" s="58">
        <v>3270.6739999999995</v>
      </c>
      <c r="F11" s="58">
        <v>4341.23819</v>
      </c>
      <c r="G11" s="58">
        <f t="shared" si="0"/>
        <v>5131.7739999999994</v>
      </c>
      <c r="H11" s="58">
        <v>3182.74</v>
      </c>
      <c r="I11" s="58">
        <f t="shared" si="3"/>
        <v>2805.0430000000006</v>
      </c>
      <c r="J11" s="58">
        <v>4303.7146499999999</v>
      </c>
      <c r="K11" s="4">
        <f t="shared" si="1"/>
        <v>5857.5869999999995</v>
      </c>
      <c r="L11" s="4">
        <v>4516.5280000000002</v>
      </c>
      <c r="M11" s="58">
        <v>1518.2809999999999</v>
      </c>
      <c r="N11" s="58">
        <v>0</v>
      </c>
      <c r="O11" s="58">
        <v>0</v>
      </c>
      <c r="P11" s="58">
        <v>605.202</v>
      </c>
      <c r="Q11" s="58">
        <v>0</v>
      </c>
      <c r="R11" s="58">
        <v>186.738</v>
      </c>
      <c r="S11" s="58">
        <v>0</v>
      </c>
      <c r="T11" s="58">
        <v>578.21400000000006</v>
      </c>
      <c r="U11" s="58">
        <v>0</v>
      </c>
      <c r="V11" s="58">
        <v>797.20818999999995</v>
      </c>
      <c r="W11" s="58">
        <v>499.52600000000001</v>
      </c>
      <c r="X11" s="58">
        <v>156.06899999999999</v>
      </c>
      <c r="Y11" s="58">
        <v>0</v>
      </c>
      <c r="Z11" s="58">
        <v>639.37699999999995</v>
      </c>
      <c r="AA11" s="58">
        <v>0</v>
      </c>
      <c r="AB11" s="58">
        <v>1189.6969999999999</v>
      </c>
      <c r="AC11" s="58">
        <v>216.84899999999999</v>
      </c>
      <c r="AD11" s="58">
        <v>0</v>
      </c>
      <c r="AE11" s="58">
        <v>1285.741</v>
      </c>
      <c r="AF11" s="58">
        <v>0</v>
      </c>
      <c r="AG11" s="58">
        <v>840.93799999999999</v>
      </c>
      <c r="AH11" s="58">
        <v>250.14699999999999</v>
      </c>
      <c r="AI11" s="58">
        <v>709.02499999999998</v>
      </c>
      <c r="AJ11" s="58">
        <v>0</v>
      </c>
      <c r="AK11" s="58">
        <v>0</v>
      </c>
      <c r="AL11" s="58">
        <v>938.61599999999999</v>
      </c>
      <c r="AM11" s="58">
        <v>0</v>
      </c>
      <c r="AN11" s="58">
        <v>838.86599999999999</v>
      </c>
      <c r="AO11" s="58">
        <v>577.08900000000006</v>
      </c>
      <c r="AP11" s="58">
        <v>413.928</v>
      </c>
      <c r="AQ11" s="58"/>
      <c r="AR11" s="58">
        <v>414.24099999999999</v>
      </c>
      <c r="AS11" s="58">
        <v>0</v>
      </c>
      <c r="AT11" s="58">
        <v>0</v>
      </c>
      <c r="AU11" s="58">
        <v>0</v>
      </c>
      <c r="AV11" s="58">
        <v>0</v>
      </c>
      <c r="AW11" s="58">
        <v>327.82299999999998</v>
      </c>
      <c r="AX11" s="58">
        <v>359.14</v>
      </c>
      <c r="AY11" s="58">
        <v>0</v>
      </c>
      <c r="AZ11" s="58">
        <v>165</v>
      </c>
      <c r="BA11" s="58">
        <v>307.17200000000003</v>
      </c>
      <c r="BB11" s="58">
        <v>373.99699999999996</v>
      </c>
      <c r="BC11" s="58">
        <v>0</v>
      </c>
      <c r="BD11" s="58">
        <v>622.62799999999993</v>
      </c>
      <c r="BE11" s="58">
        <v>269.08999999999997</v>
      </c>
      <c r="BF11" s="58">
        <v>171</v>
      </c>
      <c r="BG11" s="58">
        <v>209.19299999999998</v>
      </c>
      <c r="BH11" s="58">
        <v>0</v>
      </c>
      <c r="BI11" s="4">
        <v>664.53899999999999</v>
      </c>
      <c r="BJ11" s="4">
        <v>313.04300000000001</v>
      </c>
      <c r="BK11" s="4">
        <v>0</v>
      </c>
      <c r="BL11" s="4">
        <v>0</v>
      </c>
      <c r="BM11" s="4">
        <v>786.65499999999997</v>
      </c>
      <c r="BN11" s="4">
        <v>604.93799999999999</v>
      </c>
      <c r="BO11" s="4">
        <v>390.28399999999999</v>
      </c>
      <c r="BP11" s="4">
        <v>0</v>
      </c>
      <c r="BQ11" s="4">
        <v>0</v>
      </c>
      <c r="BR11" s="4">
        <v>0</v>
      </c>
      <c r="BS11" s="4">
        <v>862.95699999999999</v>
      </c>
      <c r="BT11" s="4">
        <v>681.29865000000007</v>
      </c>
      <c r="BU11" s="4">
        <v>0</v>
      </c>
      <c r="BV11" s="4">
        <v>838.32600000000002</v>
      </c>
      <c r="BW11" s="4">
        <v>0</v>
      </c>
      <c r="BX11" s="4">
        <v>0</v>
      </c>
      <c r="BY11" s="4">
        <v>547.899</v>
      </c>
      <c r="BZ11" s="4">
        <v>1221.0239999999999</v>
      </c>
      <c r="CA11" s="4">
        <v>414.05</v>
      </c>
      <c r="CB11" s="4">
        <v>569.05700000000002</v>
      </c>
      <c r="CC11" s="4">
        <v>0</v>
      </c>
      <c r="CD11" s="4">
        <v>1057.33</v>
      </c>
      <c r="CE11" s="4">
        <v>462.976</v>
      </c>
      <c r="CF11" s="4">
        <v>746.92499999999995</v>
      </c>
      <c r="CG11" s="3">
        <v>0</v>
      </c>
      <c r="CH11" s="3">
        <v>879.80799999999999</v>
      </c>
      <c r="CI11" s="3">
        <v>334.14600000000002</v>
      </c>
      <c r="CJ11" s="3">
        <v>989.43600000000004</v>
      </c>
      <c r="CK11" s="3">
        <v>554.27300000000002</v>
      </c>
      <c r="CL11" s="3">
        <v>430.66500000000002</v>
      </c>
      <c r="CM11" s="4">
        <v>0</v>
      </c>
      <c r="CN11" s="4">
        <v>0</v>
      </c>
      <c r="CO11" s="4">
        <v>0</v>
      </c>
      <c r="CP11" s="3">
        <v>507.00900000000001</v>
      </c>
      <c r="CQ11" s="3">
        <v>317.93100000000004</v>
      </c>
      <c r="CR11" s="3">
        <v>503.26000000000016</v>
      </c>
    </row>
    <row r="12" spans="1:97" x14ac:dyDescent="0.3">
      <c r="A12" s="7" t="s">
        <v>157</v>
      </c>
      <c r="B12" s="58">
        <v>188</v>
      </c>
      <c r="C12" s="58">
        <v>127.49699999999999</v>
      </c>
      <c r="D12" s="58">
        <v>54.300000000000004</v>
      </c>
      <c r="E12" s="58">
        <v>0</v>
      </c>
      <c r="F12" s="58">
        <v>0</v>
      </c>
      <c r="G12" s="58">
        <f>SUM(Y13:AJ13)</f>
        <v>0</v>
      </c>
      <c r="H12" s="58">
        <v>0</v>
      </c>
      <c r="I12" s="58">
        <f t="shared" si="3"/>
        <v>0</v>
      </c>
      <c r="J12" s="58">
        <v>0</v>
      </c>
      <c r="K12" s="4">
        <f t="shared" si="1"/>
        <v>0</v>
      </c>
      <c r="L12" s="4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0</v>
      </c>
      <c r="AW12" s="58">
        <v>0</v>
      </c>
      <c r="AX12" s="58">
        <v>0</v>
      </c>
      <c r="AY12" s="58">
        <v>0</v>
      </c>
      <c r="AZ12" s="58">
        <v>0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0</v>
      </c>
      <c r="BG12" s="58">
        <v>0</v>
      </c>
      <c r="BH12" s="58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</row>
    <row r="13" spans="1:97" s="227" customFormat="1" x14ac:dyDescent="0.3">
      <c r="A13" s="7" t="s">
        <v>285</v>
      </c>
      <c r="B13" s="58">
        <v>26</v>
      </c>
      <c r="C13" s="58">
        <v>16.912999999999982</v>
      </c>
      <c r="D13" s="58">
        <v>56.826500000000003</v>
      </c>
      <c r="E13" s="58">
        <v>1.1636</v>
      </c>
      <c r="F13" s="58">
        <v>0.34450000000000003</v>
      </c>
      <c r="G13" s="58">
        <f>G14-G8-G9-G10-G11</f>
        <v>0.46525999999903433</v>
      </c>
      <c r="H13" s="58">
        <v>105.45649999999999</v>
      </c>
      <c r="I13" s="58">
        <f t="shared" si="3"/>
        <v>53.307999999999822</v>
      </c>
      <c r="J13" s="58">
        <v>68.519000000000005</v>
      </c>
      <c r="K13" s="4">
        <f t="shared" si="1"/>
        <v>33.86</v>
      </c>
      <c r="L13" s="4">
        <v>101.053</v>
      </c>
      <c r="M13" s="225">
        <v>0</v>
      </c>
      <c r="N13" s="225">
        <v>0.23200000000000001</v>
      </c>
      <c r="O13" s="225">
        <v>0</v>
      </c>
      <c r="P13" s="225">
        <v>0</v>
      </c>
      <c r="Q13" s="225">
        <v>0</v>
      </c>
      <c r="R13" s="225">
        <v>0</v>
      </c>
      <c r="S13" s="225">
        <v>0</v>
      </c>
      <c r="T13" s="225">
        <v>0</v>
      </c>
      <c r="U13" s="225">
        <v>0</v>
      </c>
      <c r="V13" s="225">
        <v>0.1125</v>
      </c>
      <c r="W13" s="225">
        <v>0</v>
      </c>
      <c r="X13" s="225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50.16</v>
      </c>
      <c r="AL13" s="58">
        <v>16.260000000000002</v>
      </c>
      <c r="AM13" s="58">
        <v>0</v>
      </c>
      <c r="AN13" s="58">
        <v>3.85</v>
      </c>
      <c r="AO13" s="58">
        <v>0.16</v>
      </c>
      <c r="AP13" s="58">
        <v>0</v>
      </c>
      <c r="AQ13" s="58">
        <v>0.16</v>
      </c>
      <c r="AR13" s="58">
        <v>17.25</v>
      </c>
      <c r="AS13" s="58">
        <v>0.2</v>
      </c>
      <c r="AT13" s="58">
        <v>0.75749999999999995</v>
      </c>
      <c r="AU13" s="58">
        <v>0.55899999999999994</v>
      </c>
      <c r="AV13" s="58">
        <v>16.100000000000001</v>
      </c>
      <c r="AW13" s="58">
        <v>0</v>
      </c>
      <c r="AX13" s="58">
        <v>0</v>
      </c>
      <c r="AY13" s="58">
        <v>0</v>
      </c>
      <c r="AZ13" s="58">
        <v>0</v>
      </c>
      <c r="BA13" s="225">
        <v>17.25</v>
      </c>
      <c r="BB13" s="58">
        <v>0</v>
      </c>
      <c r="BC13" s="58">
        <f>BC14-BC8</f>
        <v>4.3679999999998245</v>
      </c>
      <c r="BD13" s="225">
        <v>17.25</v>
      </c>
      <c r="BE13" s="58">
        <v>0</v>
      </c>
      <c r="BF13" s="58">
        <f>BF14-BF8-BF9-BF11</f>
        <v>1</v>
      </c>
      <c r="BG13" s="58">
        <v>0</v>
      </c>
      <c r="BH13" s="225">
        <v>13.44</v>
      </c>
      <c r="BI13" s="4">
        <v>29.944000000000003</v>
      </c>
      <c r="BJ13" s="4">
        <v>0.6</v>
      </c>
      <c r="BK13" s="4">
        <v>0.05</v>
      </c>
      <c r="BL13" s="4">
        <v>0</v>
      </c>
      <c r="BM13" s="4">
        <v>7.45</v>
      </c>
      <c r="BN13" s="4">
        <v>14.95</v>
      </c>
      <c r="BO13" s="4">
        <v>0</v>
      </c>
      <c r="BP13" s="4">
        <v>0</v>
      </c>
      <c r="BQ13" s="4">
        <v>0</v>
      </c>
      <c r="BR13" s="4">
        <v>15.525</v>
      </c>
      <c r="BS13" s="4">
        <v>0</v>
      </c>
      <c r="BT13" s="4">
        <v>0</v>
      </c>
      <c r="BU13" s="4">
        <v>13.86</v>
      </c>
      <c r="BV13" s="4">
        <v>0</v>
      </c>
      <c r="BW13" s="4">
        <v>0</v>
      </c>
      <c r="BX13" s="4">
        <v>7</v>
      </c>
      <c r="BY13" s="4">
        <v>0</v>
      </c>
      <c r="BZ13" s="4">
        <v>0</v>
      </c>
      <c r="CA13" s="4">
        <v>0</v>
      </c>
      <c r="CB13" s="4">
        <v>13</v>
      </c>
      <c r="CC13" s="4">
        <v>0</v>
      </c>
      <c r="CD13" s="4">
        <v>0</v>
      </c>
      <c r="CE13" s="4">
        <v>0</v>
      </c>
      <c r="CF13" s="4">
        <v>0</v>
      </c>
      <c r="CG13" s="3">
        <v>14.85</v>
      </c>
      <c r="CH13" s="3">
        <v>0</v>
      </c>
      <c r="CI13" s="3">
        <v>0</v>
      </c>
      <c r="CJ13" s="3">
        <v>0</v>
      </c>
      <c r="CK13" s="3">
        <f>CK14-CK8-CK9-CK11</f>
        <v>13.677999999999884</v>
      </c>
      <c r="CL13" s="3">
        <f t="shared" ref="CL13:CR13" si="4">CL14-CL8-CL9-CL11</f>
        <v>-0.47100000000000364</v>
      </c>
      <c r="CM13" s="3">
        <f t="shared" si="4"/>
        <v>0</v>
      </c>
      <c r="CN13" s="3">
        <f t="shared" si="4"/>
        <v>0</v>
      </c>
      <c r="CO13" s="3">
        <f t="shared" si="4"/>
        <v>0</v>
      </c>
      <c r="CP13" s="3">
        <f t="shared" si="4"/>
        <v>11.624000000000137</v>
      </c>
      <c r="CQ13" s="3">
        <f t="shared" si="4"/>
        <v>-0.44000000000005457</v>
      </c>
      <c r="CR13" s="3">
        <f t="shared" si="4"/>
        <v>-0.22300000000018372</v>
      </c>
      <c r="CS13" s="226"/>
    </row>
    <row r="14" spans="1:97" s="51" customFormat="1" x14ac:dyDescent="0.3">
      <c r="A14" s="228" t="s">
        <v>212</v>
      </c>
      <c r="B14" s="229">
        <v>4777</v>
      </c>
      <c r="C14" s="229">
        <v>4189.5776800000003</v>
      </c>
      <c r="D14" s="230">
        <v>8335.1280900000002</v>
      </c>
      <c r="E14" s="230">
        <v>9447.6316597999994</v>
      </c>
      <c r="F14" s="230">
        <v>9321.252989999999</v>
      </c>
      <c r="G14" s="229">
        <v>15935</v>
      </c>
      <c r="H14" s="229">
        <v>8915.2901000000002</v>
      </c>
      <c r="I14" s="229">
        <f t="shared" si="3"/>
        <v>12900.54205</v>
      </c>
      <c r="J14" s="231">
        <f>SUM(J8:J13)</f>
        <v>11358.913399999999</v>
      </c>
      <c r="K14" s="60">
        <f t="shared" si="1"/>
        <v>11512.436000000002</v>
      </c>
      <c r="L14" s="4">
        <f>SUM(L8:L13)</f>
        <v>10828.62227</v>
      </c>
      <c r="M14" s="229">
        <f t="shared" ref="M14:AJ14" si="5">SUM(M8:M13)</f>
        <v>1859.596</v>
      </c>
      <c r="N14" s="229">
        <f t="shared" si="5"/>
        <v>15.651199999999999</v>
      </c>
      <c r="O14" s="229">
        <f t="shared" si="5"/>
        <v>208.036</v>
      </c>
      <c r="P14" s="229">
        <f t="shared" si="5"/>
        <v>670.95500000000004</v>
      </c>
      <c r="Q14" s="229">
        <f t="shared" si="5"/>
        <v>207.89599999999999</v>
      </c>
      <c r="R14" s="229">
        <f t="shared" si="5"/>
        <v>502.08100000000002</v>
      </c>
      <c r="S14" s="229">
        <f t="shared" si="5"/>
        <v>836.88199999999995</v>
      </c>
      <c r="T14" s="229">
        <f t="shared" si="5"/>
        <v>851.05500000000006</v>
      </c>
      <c r="U14" s="229">
        <f t="shared" si="5"/>
        <v>913.16059999999993</v>
      </c>
      <c r="V14" s="229">
        <f t="shared" si="5"/>
        <v>1270.5449899999999</v>
      </c>
      <c r="W14" s="229">
        <f t="shared" si="5"/>
        <v>1729.7012</v>
      </c>
      <c r="X14" s="229">
        <f t="shared" si="5"/>
        <v>255.69399999999999</v>
      </c>
      <c r="Y14" s="229">
        <f t="shared" si="5"/>
        <v>195.95529999999999</v>
      </c>
      <c r="Z14" s="229">
        <f t="shared" si="5"/>
        <v>1198.9675</v>
      </c>
      <c r="AA14" s="229">
        <f t="shared" si="5"/>
        <v>4017.9920000000002</v>
      </c>
      <c r="AB14" s="229">
        <f t="shared" si="5"/>
        <v>1823.6109999999999</v>
      </c>
      <c r="AC14" s="229">
        <f t="shared" si="5"/>
        <v>1103.9162000000001</v>
      </c>
      <c r="AD14" s="229">
        <f t="shared" si="5"/>
        <v>353.83873999999997</v>
      </c>
      <c r="AE14" s="229">
        <f t="shared" si="5"/>
        <v>2322.0830000000001</v>
      </c>
      <c r="AF14" s="229">
        <f t="shared" si="5"/>
        <v>39.445999999999998</v>
      </c>
      <c r="AG14" s="229">
        <f t="shared" si="5"/>
        <v>2187.0360000000001</v>
      </c>
      <c r="AH14" s="229">
        <f t="shared" si="5"/>
        <v>1123.6499999999999</v>
      </c>
      <c r="AI14" s="229">
        <f t="shared" si="5"/>
        <v>1568.0389999999998</v>
      </c>
      <c r="AJ14" s="229">
        <f t="shared" si="5"/>
        <v>0</v>
      </c>
      <c r="AK14" s="229">
        <v>433.815</v>
      </c>
      <c r="AL14" s="229">
        <v>1927.075</v>
      </c>
      <c r="AM14" s="229">
        <v>374.9</v>
      </c>
      <c r="AN14" s="229">
        <v>1285.8899999999999</v>
      </c>
      <c r="AO14" s="229">
        <v>1418.8970000000002</v>
      </c>
      <c r="AP14" s="229">
        <v>655.673</v>
      </c>
      <c r="AQ14" s="229">
        <v>442.358</v>
      </c>
      <c r="AR14" s="229">
        <v>1178.8388</v>
      </c>
      <c r="AS14" s="229">
        <v>652.95600000000013</v>
      </c>
      <c r="AT14" s="229">
        <v>215.75049999999999</v>
      </c>
      <c r="AU14" s="229">
        <v>83.502800000000008</v>
      </c>
      <c r="AV14" s="229">
        <v>245.63399999999999</v>
      </c>
      <c r="AW14" s="229">
        <f>SUM(AW7:AW13)-AW7</f>
        <v>1122.3910000000001</v>
      </c>
      <c r="AX14" s="229">
        <f t="shared" ref="AX14:CF14" si="6">SUM(AX7:AX13)-AX7</f>
        <v>923.11970000000008</v>
      </c>
      <c r="AY14" s="229">
        <f t="shared" si="6"/>
        <v>356.43449999999996</v>
      </c>
      <c r="AZ14" s="229">
        <f t="shared" si="6"/>
        <v>1173</v>
      </c>
      <c r="BA14" s="229">
        <f t="shared" si="6"/>
        <v>1196.422</v>
      </c>
      <c r="BB14" s="229">
        <f t="shared" si="6"/>
        <v>1897.8609999999996</v>
      </c>
      <c r="BC14" s="229">
        <v>692</v>
      </c>
      <c r="BD14" s="229">
        <f t="shared" si="6"/>
        <v>1886.443</v>
      </c>
      <c r="BE14" s="229">
        <f t="shared" si="6"/>
        <v>1183.5958500000002</v>
      </c>
      <c r="BF14" s="229">
        <v>567</v>
      </c>
      <c r="BG14" s="229">
        <f t="shared" si="6"/>
        <v>1110.1060000000002</v>
      </c>
      <c r="BH14" s="229">
        <f t="shared" si="6"/>
        <v>792.16899999999998</v>
      </c>
      <c r="BI14" s="229">
        <f t="shared" si="6"/>
        <v>3354.8107500000001</v>
      </c>
      <c r="BJ14" s="229">
        <f t="shared" si="6"/>
        <v>1351.547</v>
      </c>
      <c r="BK14" s="229">
        <f t="shared" si="6"/>
        <v>80.030000000000015</v>
      </c>
      <c r="BL14" s="229">
        <f t="shared" si="6"/>
        <v>406.59499999999997</v>
      </c>
      <c r="BM14" s="229">
        <f t="shared" si="6"/>
        <v>1056.5549999999998</v>
      </c>
      <c r="BN14" s="229">
        <f t="shared" si="6"/>
        <v>1534.163</v>
      </c>
      <c r="BO14" s="229">
        <f t="shared" si="6"/>
        <v>741.04099999999994</v>
      </c>
      <c r="BP14" s="229">
        <f t="shared" si="6"/>
        <v>223.10900000000001</v>
      </c>
      <c r="BQ14" s="229">
        <f t="shared" si="6"/>
        <v>419.53400000000005</v>
      </c>
      <c r="BR14" s="229">
        <f t="shared" si="6"/>
        <v>15.525</v>
      </c>
      <c r="BS14" s="229">
        <f t="shared" si="6"/>
        <v>1385.5049999999999</v>
      </c>
      <c r="BT14" s="229">
        <f t="shared" si="6"/>
        <v>790.49865</v>
      </c>
      <c r="BU14" s="229">
        <f t="shared" si="6"/>
        <v>394.65800000000002</v>
      </c>
      <c r="BV14" s="229">
        <f t="shared" si="6"/>
        <v>1019.1020000000001</v>
      </c>
      <c r="BW14" s="229">
        <f t="shared" si="6"/>
        <v>355.63400000000001</v>
      </c>
      <c r="BX14" s="229">
        <f t="shared" si="6"/>
        <v>708.31200000000001</v>
      </c>
      <c r="BY14" s="229">
        <f t="shared" si="6"/>
        <v>909.43799999999999</v>
      </c>
      <c r="BZ14" s="229">
        <f t="shared" si="6"/>
        <v>2266.4179999999997</v>
      </c>
      <c r="CA14" s="229">
        <f t="shared" si="6"/>
        <v>541.33799999999997</v>
      </c>
      <c r="CB14" s="229">
        <f t="shared" si="6"/>
        <v>1425.9569999999999</v>
      </c>
      <c r="CC14" s="229">
        <f t="shared" si="6"/>
        <v>374.20499999999998</v>
      </c>
      <c r="CD14" s="229">
        <f t="shared" si="6"/>
        <v>1661.9559999999999</v>
      </c>
      <c r="CE14" s="229">
        <f t="shared" si="6"/>
        <v>462.976</v>
      </c>
      <c r="CF14" s="229">
        <f t="shared" si="6"/>
        <v>1392.442</v>
      </c>
      <c r="CG14" s="229">
        <f t="shared" ref="CG14:CJ14" si="7">SUM(CG7:CG13)-CG7</f>
        <v>855.73799999999994</v>
      </c>
      <c r="CH14" s="229">
        <f t="shared" si="7"/>
        <v>1007.827</v>
      </c>
      <c r="CI14" s="229">
        <f t="shared" si="7"/>
        <v>1287.7640000000001</v>
      </c>
      <c r="CJ14" s="229">
        <f t="shared" si="7"/>
        <v>1628.2582700000003</v>
      </c>
      <c r="CK14" s="229">
        <v>1353</v>
      </c>
      <c r="CL14" s="229">
        <v>546</v>
      </c>
      <c r="CM14" s="3">
        <v>0</v>
      </c>
      <c r="CN14" s="3">
        <v>0</v>
      </c>
      <c r="CO14" s="3">
        <v>0</v>
      </c>
      <c r="CP14" s="229">
        <v>1759</v>
      </c>
      <c r="CQ14" s="229">
        <v>1397</v>
      </c>
      <c r="CR14" s="229">
        <v>932</v>
      </c>
    </row>
    <row r="15" spans="1:97" x14ac:dyDescent="0.3">
      <c r="A15" s="228"/>
      <c r="B15" s="58"/>
      <c r="C15" s="58"/>
      <c r="D15" s="230"/>
      <c r="E15" s="230"/>
      <c r="F15" s="230"/>
      <c r="G15" s="230"/>
      <c r="H15" s="229"/>
      <c r="I15" s="58" t="s">
        <v>75</v>
      </c>
      <c r="J15" s="58"/>
      <c r="K15" s="4" t="s">
        <v>75</v>
      </c>
      <c r="L15" s="4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CG15" s="4"/>
      <c r="CH15" s="4"/>
      <c r="CI15" s="4"/>
      <c r="CJ15" s="4"/>
      <c r="CK15" s="4"/>
      <c r="CL15" s="226"/>
      <c r="CM15" s="60"/>
      <c r="CN15" s="4"/>
      <c r="CO15" s="4"/>
      <c r="CP15" s="4"/>
      <c r="CQ15" s="4"/>
      <c r="CR15" s="60"/>
    </row>
    <row r="16" spans="1:97" x14ac:dyDescent="0.3">
      <c r="A16" s="232" t="s">
        <v>210</v>
      </c>
      <c r="B16" s="58"/>
      <c r="C16" s="58"/>
      <c r="D16" s="230"/>
      <c r="E16" s="230"/>
      <c r="F16" s="230"/>
      <c r="G16" s="230"/>
      <c r="H16" s="229"/>
      <c r="I16" s="58" t="s">
        <v>75</v>
      </c>
      <c r="J16" s="58"/>
      <c r="K16" s="4" t="s">
        <v>75</v>
      </c>
      <c r="L16" s="4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</row>
    <row r="17" spans="1:96" x14ac:dyDescent="0.3">
      <c r="A17" s="227" t="s">
        <v>211</v>
      </c>
      <c r="B17" s="58">
        <v>1182</v>
      </c>
      <c r="C17" s="58">
        <v>1995.29602</v>
      </c>
      <c r="D17" s="58">
        <v>932.40229999999985</v>
      </c>
      <c r="E17" s="58">
        <v>1286.0674000000001</v>
      </c>
      <c r="F17" s="225">
        <f>SUM(M17:X17)</f>
        <v>1744.9218500000002</v>
      </c>
      <c r="G17" s="225">
        <f>SUM(Y17:AJ17)</f>
        <v>1430.4764</v>
      </c>
      <c r="H17" s="58">
        <v>1661.7521900000002</v>
      </c>
      <c r="I17" s="58">
        <f t="shared" si="3"/>
        <v>1521.1833000000001</v>
      </c>
      <c r="J17" s="58">
        <v>455.65485000000001</v>
      </c>
      <c r="K17" s="4">
        <f>SUM(BU17:CF17)</f>
        <v>335.88850000000002</v>
      </c>
      <c r="L17" s="4">
        <v>1475.8751999999997</v>
      </c>
      <c r="M17" s="58">
        <v>3.5842000000000001</v>
      </c>
      <c r="N17" s="58">
        <v>46.185699999999997</v>
      </c>
      <c r="O17" s="58">
        <v>17.997599999999998</v>
      </c>
      <c r="P17" s="58">
        <v>1.341</v>
      </c>
      <c r="Q17" s="58">
        <v>0</v>
      </c>
      <c r="R17" s="58">
        <v>20.925599999999999</v>
      </c>
      <c r="S17" s="58">
        <v>63.720399999999991</v>
      </c>
      <c r="T17" s="58">
        <v>17.22195</v>
      </c>
      <c r="U17" s="58">
        <v>2.4271999999999996</v>
      </c>
      <c r="V17" s="58">
        <v>0</v>
      </c>
      <c r="W17" s="58">
        <v>0.36</v>
      </c>
      <c r="X17" s="58">
        <v>1571.1582000000001</v>
      </c>
      <c r="Y17" s="58">
        <v>45.212399999999995</v>
      </c>
      <c r="Z17" s="58">
        <v>160.9572</v>
      </c>
      <c r="AA17" s="58">
        <v>80.324999999999989</v>
      </c>
      <c r="AB17" s="58">
        <v>61.878599999999999</v>
      </c>
      <c r="AC17" s="58">
        <v>81.579599999999999</v>
      </c>
      <c r="AD17" s="58">
        <v>116.78580000000001</v>
      </c>
      <c r="AE17" s="58">
        <v>182.95440000000002</v>
      </c>
      <c r="AF17" s="58">
        <v>77.563800000000001</v>
      </c>
      <c r="AG17" s="58">
        <v>121.01855</v>
      </c>
      <c r="AH17" s="58">
        <v>134.10690000000002</v>
      </c>
      <c r="AI17" s="58">
        <v>184.3073</v>
      </c>
      <c r="AJ17" s="58">
        <v>183.78684999999999</v>
      </c>
      <c r="AK17" s="58">
        <v>153.06424000000001</v>
      </c>
      <c r="AL17" s="58">
        <v>141.59195</v>
      </c>
      <c r="AM17" s="58">
        <v>176.14879999999999</v>
      </c>
      <c r="AN17" s="58">
        <v>85.290199999999984</v>
      </c>
      <c r="AO17" s="58">
        <v>59.740400000000001</v>
      </c>
      <c r="AP17" s="58">
        <v>128.98680000000002</v>
      </c>
      <c r="AQ17" s="58">
        <v>144.14100000000002</v>
      </c>
      <c r="AR17" s="58">
        <v>74.401799999999994</v>
      </c>
      <c r="AS17" s="58">
        <v>189.05000000000004</v>
      </c>
      <c r="AT17" s="58">
        <v>124.38440000000001</v>
      </c>
      <c r="AU17" s="58">
        <v>210.80440000000002</v>
      </c>
      <c r="AV17" s="58">
        <v>174.14820000000003</v>
      </c>
      <c r="AW17" s="58">
        <v>113.15915</v>
      </c>
      <c r="AX17" s="58">
        <v>30.824999999999996</v>
      </c>
      <c r="AY17" s="58">
        <v>114.62480000000004</v>
      </c>
      <c r="AZ17" s="58">
        <v>35.809600000000003</v>
      </c>
      <c r="BA17" s="58">
        <v>164.95500000000001</v>
      </c>
      <c r="BB17" s="58">
        <v>91.067350000000019</v>
      </c>
      <c r="BC17" s="58">
        <v>76.001400000000004</v>
      </c>
      <c r="BD17" s="58">
        <v>265.67885000000001</v>
      </c>
      <c r="BE17" s="58">
        <v>169.51290000000003</v>
      </c>
      <c r="BF17" s="58">
        <v>129.16919999999999</v>
      </c>
      <c r="BG17" s="58">
        <v>220.29784999999998</v>
      </c>
      <c r="BH17" s="58">
        <v>110.0822</v>
      </c>
      <c r="BI17" s="4">
        <v>122.43825</v>
      </c>
      <c r="BJ17" s="4">
        <v>81.451200000000014</v>
      </c>
      <c r="BK17" s="4">
        <v>71.102400000000003</v>
      </c>
      <c r="BL17" s="4">
        <v>12.496799999999999</v>
      </c>
      <c r="BM17" s="4">
        <v>30.105</v>
      </c>
      <c r="BN17" s="4">
        <v>0</v>
      </c>
      <c r="BO17" s="4">
        <v>0</v>
      </c>
      <c r="BP17" s="4">
        <v>28.091999999999999</v>
      </c>
      <c r="BQ17" s="4"/>
      <c r="BR17" s="4">
        <v>27.543599999999998</v>
      </c>
      <c r="BS17" s="4">
        <v>55.045199999999994</v>
      </c>
      <c r="BT17" s="4">
        <v>27.380399999999998</v>
      </c>
      <c r="BU17" s="4">
        <v>21.805199999999999</v>
      </c>
      <c r="BV17" s="4">
        <v>6.9408000000000003</v>
      </c>
      <c r="BW17" s="4">
        <v>11.1654</v>
      </c>
      <c r="BX17" s="4">
        <v>55.648199999999989</v>
      </c>
      <c r="BY17" s="4">
        <v>6.7696999999999994</v>
      </c>
      <c r="BZ17" s="4">
        <v>10.504799999999999</v>
      </c>
      <c r="CA17" s="4">
        <v>9.01</v>
      </c>
      <c r="CB17" s="4">
        <v>23.030600000000003</v>
      </c>
      <c r="CC17" s="4">
        <v>41.201099999999997</v>
      </c>
      <c r="CD17" s="4">
        <v>41.700200000000002</v>
      </c>
      <c r="CE17" s="4">
        <v>38.3825</v>
      </c>
      <c r="CF17" s="4">
        <v>69.730000000000018</v>
      </c>
      <c r="CG17" s="3">
        <v>11.071249999999999</v>
      </c>
      <c r="CH17" s="3">
        <v>176.06040000000002</v>
      </c>
      <c r="CI17" s="3">
        <v>41.167749999999998</v>
      </c>
      <c r="CJ17" s="3">
        <v>41.7425</v>
      </c>
      <c r="CK17" s="3">
        <v>74.471500000000006</v>
      </c>
      <c r="CL17" s="3">
        <v>103.30239999999999</v>
      </c>
      <c r="CM17" s="3">
        <v>138.87439999999998</v>
      </c>
      <c r="CN17" s="3">
        <v>220.40099999999995</v>
      </c>
      <c r="CO17" s="3">
        <v>134.20929999999998</v>
      </c>
      <c r="CP17" s="3">
        <v>230.65884999999997</v>
      </c>
      <c r="CQ17" s="3">
        <v>161.37359999999998</v>
      </c>
      <c r="CR17" s="3">
        <v>142.54224999999997</v>
      </c>
    </row>
    <row r="18" spans="1:96" x14ac:dyDescent="0.3">
      <c r="A18" s="7" t="s">
        <v>286</v>
      </c>
      <c r="B18" s="58">
        <f>B19-B17</f>
        <v>824</v>
      </c>
      <c r="C18" s="58">
        <f t="shared" ref="C18:F18" si="8">C19-C17</f>
        <v>734.25830000000019</v>
      </c>
      <c r="D18" s="58">
        <f t="shared" si="8"/>
        <v>1986.0197100000009</v>
      </c>
      <c r="E18" s="58">
        <f t="shared" si="8"/>
        <v>2564.9251097999995</v>
      </c>
      <c r="F18" s="58">
        <f t="shared" si="8"/>
        <v>3056.9454999999994</v>
      </c>
      <c r="G18" s="58">
        <f>G19-G17</f>
        <v>2518.6473500000002</v>
      </c>
      <c r="H18" s="58">
        <v>379.53839999999997</v>
      </c>
      <c r="I18" s="58">
        <f t="shared" si="3"/>
        <v>3162.8710000000005</v>
      </c>
      <c r="J18" s="58">
        <v>1656.9996500000002</v>
      </c>
      <c r="K18" s="4">
        <f>SUM(BU18:CF18)</f>
        <v>299.71400000000006</v>
      </c>
      <c r="L18" s="4">
        <v>12.783999999999999</v>
      </c>
      <c r="M18" s="58">
        <f>M19-M17</f>
        <v>4.5699999999999994</v>
      </c>
      <c r="N18" s="58">
        <f t="shared" ref="N18:X18" si="9">N19-N17</f>
        <v>29.823650000000001</v>
      </c>
      <c r="O18" s="58">
        <f t="shared" si="9"/>
        <v>13.883000000000003</v>
      </c>
      <c r="P18" s="58">
        <f t="shared" si="9"/>
        <v>9.59</v>
      </c>
      <c r="Q18" s="58">
        <f t="shared" si="9"/>
        <v>20.669</v>
      </c>
      <c r="R18" s="58">
        <f t="shared" si="9"/>
        <v>361.00720000000013</v>
      </c>
      <c r="S18" s="58">
        <f t="shared" si="9"/>
        <v>74.185500000000019</v>
      </c>
      <c r="T18" s="58">
        <f t="shared" si="9"/>
        <v>108.46260000000001</v>
      </c>
      <c r="U18" s="58">
        <f t="shared" si="9"/>
        <v>203.39500000000001</v>
      </c>
      <c r="V18" s="58">
        <f t="shared" si="9"/>
        <v>17.228249999999999</v>
      </c>
      <c r="W18" s="58">
        <f t="shared" si="9"/>
        <v>701.29549999999949</v>
      </c>
      <c r="X18" s="58">
        <f t="shared" si="9"/>
        <v>1512.8357999999996</v>
      </c>
      <c r="Y18" s="58">
        <v>360.56115</v>
      </c>
      <c r="Z18" s="58">
        <v>35.472999999999999</v>
      </c>
      <c r="AA18" s="58">
        <v>210.67699999999999</v>
      </c>
      <c r="AB18" s="58">
        <v>2.0997999999999997</v>
      </c>
      <c r="AC18" s="58">
        <v>1238.5867999999998</v>
      </c>
      <c r="AD18" s="58">
        <v>116.14949999999999</v>
      </c>
      <c r="AE18" s="58">
        <v>42.228500000000004</v>
      </c>
      <c r="AF18" s="58">
        <v>45.887199999999986</v>
      </c>
      <c r="AG18" s="58">
        <v>311.99360000000001</v>
      </c>
      <c r="AH18" s="58">
        <v>149.83739999999997</v>
      </c>
      <c r="AI18" s="58">
        <v>5.1534000000000004</v>
      </c>
      <c r="AJ18" s="58">
        <v>0</v>
      </c>
      <c r="AK18" s="58">
        <v>63.336999999999996</v>
      </c>
      <c r="AL18" s="58">
        <v>0.10300000000000001</v>
      </c>
      <c r="AM18" s="58">
        <v>71.054000000000016</v>
      </c>
      <c r="AN18" s="58">
        <v>12.019</v>
      </c>
      <c r="AO18" s="58">
        <v>0.255</v>
      </c>
      <c r="AP18" s="58">
        <v>127.468</v>
      </c>
      <c r="AQ18" s="58">
        <v>43.91</v>
      </c>
      <c r="AR18" s="58">
        <v>10.710749999999999</v>
      </c>
      <c r="AS18" s="58">
        <v>36.248999999999995</v>
      </c>
      <c r="AT18" s="58">
        <v>3.0856500000000002</v>
      </c>
      <c r="AU18" s="58">
        <v>4.7119999999999997</v>
      </c>
      <c r="AV18" s="58">
        <v>6.6349999999999998</v>
      </c>
      <c r="AW18" s="58">
        <v>512.81299999999987</v>
      </c>
      <c r="AX18" s="58">
        <v>100.39899999999999</v>
      </c>
      <c r="AY18" s="58">
        <v>435.85500000000002</v>
      </c>
      <c r="AZ18" s="58">
        <v>602.48699999999997</v>
      </c>
      <c r="BA18" s="58">
        <v>768.46100000000001</v>
      </c>
      <c r="BB18" s="58">
        <v>179.91000000000003</v>
      </c>
      <c r="BC18" s="58">
        <v>351.32600000000002</v>
      </c>
      <c r="BD18" s="58">
        <v>40.841999999999999</v>
      </c>
      <c r="BE18" s="58">
        <v>22.596999999999998</v>
      </c>
      <c r="BF18" s="58">
        <v>60.786999999999999</v>
      </c>
      <c r="BG18" s="58">
        <v>82.33799999999998</v>
      </c>
      <c r="BH18" s="58">
        <v>5.056</v>
      </c>
      <c r="BI18" s="4">
        <v>170.61399999999998</v>
      </c>
      <c r="BJ18" s="4">
        <v>968.65165000000002</v>
      </c>
      <c r="BK18" s="4">
        <v>0.6</v>
      </c>
      <c r="BL18" s="4">
        <v>5.9219999999999997</v>
      </c>
      <c r="BM18" s="4">
        <v>92.758999999999986</v>
      </c>
      <c r="BN18" s="4">
        <v>22.52</v>
      </c>
      <c r="BO18" s="4">
        <v>7.0449999999999999</v>
      </c>
      <c r="BP18" s="4">
        <v>41.15100000000001</v>
      </c>
      <c r="BQ18" s="4">
        <v>226.45599999999993</v>
      </c>
      <c r="BR18" s="4">
        <v>38.015000000000008</v>
      </c>
      <c r="BS18" s="4">
        <v>37.265999999999984</v>
      </c>
      <c r="BT18" s="4">
        <v>46</v>
      </c>
      <c r="BU18" s="4">
        <v>48.129000000000005</v>
      </c>
      <c r="BV18" s="4">
        <v>7.4840000000000009</v>
      </c>
      <c r="BW18" s="4">
        <v>1.1659999999999999</v>
      </c>
      <c r="BX18" s="4">
        <v>203.09199999999998</v>
      </c>
      <c r="BY18" s="4">
        <v>36.941000000000024</v>
      </c>
      <c r="BZ18" s="4">
        <v>2.86</v>
      </c>
      <c r="CA18" s="4">
        <v>0</v>
      </c>
      <c r="CB18" s="4">
        <v>2.1000000000000001E-2</v>
      </c>
      <c r="CC18" s="4">
        <v>2.1000000000000001E-2</v>
      </c>
      <c r="CD18" s="4">
        <v>0</v>
      </c>
      <c r="CE18" s="4">
        <v>0</v>
      </c>
      <c r="CF18" s="4">
        <v>0</v>
      </c>
      <c r="CG18" s="3">
        <v>0.01</v>
      </c>
      <c r="CH18" s="3">
        <v>0</v>
      </c>
      <c r="CI18" s="3">
        <v>3.5909999999999997</v>
      </c>
      <c r="CJ18" s="3">
        <v>3.5909999999999997</v>
      </c>
      <c r="CK18" s="3">
        <f>CK19-CK17</f>
        <v>15.528499999999994</v>
      </c>
      <c r="CL18" s="3">
        <f t="shared" ref="CL18:CR18" si="10">CL19-CL17</f>
        <v>14.697600000000008</v>
      </c>
      <c r="CM18" s="3">
        <f t="shared" si="10"/>
        <v>0.12560000000001992</v>
      </c>
      <c r="CN18" s="3">
        <f t="shared" si="10"/>
        <v>-0.40099999999995362</v>
      </c>
      <c r="CO18" s="3">
        <f t="shared" si="10"/>
        <v>10.790700000000015</v>
      </c>
      <c r="CP18" s="3">
        <f t="shared" si="10"/>
        <v>0.34115000000002738</v>
      </c>
      <c r="CQ18" s="3">
        <f t="shared" si="10"/>
        <v>3.6264000000000181</v>
      </c>
      <c r="CR18" s="3">
        <f t="shared" si="10"/>
        <v>21.457750000000033</v>
      </c>
    </row>
    <row r="19" spans="1:96" s="51" customFormat="1" x14ac:dyDescent="0.3">
      <c r="A19" s="228" t="s">
        <v>213</v>
      </c>
      <c r="B19" s="229">
        <v>2006</v>
      </c>
      <c r="C19" s="229">
        <v>2729.5543200000002</v>
      </c>
      <c r="D19" s="229">
        <v>2918.4220100000007</v>
      </c>
      <c r="E19" s="229">
        <v>3850.9925097999994</v>
      </c>
      <c r="F19" s="229">
        <v>4801.8673499999995</v>
      </c>
      <c r="G19" s="229">
        <f>SUM(Y19:AJ19)</f>
        <v>3949.1237500000002</v>
      </c>
      <c r="H19" s="229">
        <v>2041.2905900000001</v>
      </c>
      <c r="I19" s="229">
        <f t="shared" si="3"/>
        <v>4684.0542999999998</v>
      </c>
      <c r="J19" s="231">
        <f>SUM(J17:J18)</f>
        <v>2112.6545000000001</v>
      </c>
      <c r="K19" s="60">
        <f>SUM(BU19:CF19)</f>
        <v>635.60250000000008</v>
      </c>
      <c r="L19" s="4">
        <v>1488.6591999999998</v>
      </c>
      <c r="M19" s="229">
        <v>8.1541999999999994</v>
      </c>
      <c r="N19" s="229">
        <v>76.009349999999998</v>
      </c>
      <c r="O19" s="229">
        <v>31.880600000000001</v>
      </c>
      <c r="P19" s="229">
        <v>10.930999999999999</v>
      </c>
      <c r="Q19" s="229">
        <v>20.669</v>
      </c>
      <c r="R19" s="229">
        <v>381.9328000000001</v>
      </c>
      <c r="S19" s="229">
        <v>137.9059</v>
      </c>
      <c r="T19" s="229">
        <v>125.68455</v>
      </c>
      <c r="U19" s="229">
        <v>205.82220000000001</v>
      </c>
      <c r="V19" s="229">
        <v>17.228249999999999</v>
      </c>
      <c r="W19" s="229">
        <v>701.65549999999951</v>
      </c>
      <c r="X19" s="229">
        <v>3083.9939999999997</v>
      </c>
      <c r="Y19" s="229">
        <f>Y17+Y18</f>
        <v>405.77355</v>
      </c>
      <c r="Z19" s="229">
        <f t="shared" ref="Z19:AJ19" si="11">Z17+Z18</f>
        <v>196.43020000000001</v>
      </c>
      <c r="AA19" s="229">
        <f t="shared" si="11"/>
        <v>291.00199999999995</v>
      </c>
      <c r="AB19" s="229">
        <f t="shared" si="11"/>
        <v>63.978400000000001</v>
      </c>
      <c r="AC19" s="229">
        <f t="shared" si="11"/>
        <v>1320.1663999999998</v>
      </c>
      <c r="AD19" s="229">
        <f t="shared" si="11"/>
        <v>232.93529999999998</v>
      </c>
      <c r="AE19" s="229">
        <f t="shared" si="11"/>
        <v>225.18290000000002</v>
      </c>
      <c r="AF19" s="229">
        <f t="shared" si="11"/>
        <v>123.45099999999999</v>
      </c>
      <c r="AG19" s="229">
        <f t="shared" si="11"/>
        <v>433.01215000000002</v>
      </c>
      <c r="AH19" s="229">
        <f t="shared" si="11"/>
        <v>283.9443</v>
      </c>
      <c r="AI19" s="229">
        <f t="shared" si="11"/>
        <v>189.4607</v>
      </c>
      <c r="AJ19" s="229">
        <f t="shared" si="11"/>
        <v>183.78684999999999</v>
      </c>
      <c r="AK19" s="229">
        <v>216.40124</v>
      </c>
      <c r="AL19" s="229">
        <v>141.69495000000001</v>
      </c>
      <c r="AM19" s="229">
        <v>247.20280000000002</v>
      </c>
      <c r="AN19" s="229">
        <v>97.30919999999999</v>
      </c>
      <c r="AO19" s="229">
        <v>59.995400000000004</v>
      </c>
      <c r="AP19" s="229">
        <v>256.45480000000003</v>
      </c>
      <c r="AQ19" s="229">
        <v>188.05100000000002</v>
      </c>
      <c r="AR19" s="229">
        <v>85.112549999999999</v>
      </c>
      <c r="AS19" s="229">
        <v>225.29900000000004</v>
      </c>
      <c r="AT19" s="229">
        <v>127.47005000000001</v>
      </c>
      <c r="AU19" s="229">
        <v>215.5164</v>
      </c>
      <c r="AV19" s="229">
        <v>180.78320000000002</v>
      </c>
      <c r="AW19" s="229">
        <v>625.97214999999983</v>
      </c>
      <c r="AX19" s="229">
        <v>131.22399999999999</v>
      </c>
      <c r="AY19" s="229">
        <v>550.47980000000007</v>
      </c>
      <c r="AZ19" s="229">
        <v>638.29660000000001</v>
      </c>
      <c r="BA19" s="229">
        <v>933.41600000000005</v>
      </c>
      <c r="BB19" s="229">
        <v>270.97735000000006</v>
      </c>
      <c r="BC19" s="229">
        <v>427.32740000000001</v>
      </c>
      <c r="BD19" s="229">
        <v>306.52085</v>
      </c>
      <c r="BE19" s="229">
        <v>192.10990000000004</v>
      </c>
      <c r="BF19" s="229">
        <v>189.9562</v>
      </c>
      <c r="BG19" s="229">
        <v>302.63584999999995</v>
      </c>
      <c r="BH19" s="229">
        <v>115.1382</v>
      </c>
      <c r="BI19" s="60">
        <f>SUM(BI17:BI18)</f>
        <v>293.05224999999996</v>
      </c>
      <c r="BJ19" s="60">
        <f t="shared" ref="BJ19:CI19" si="12">SUM(BJ17:BJ18)</f>
        <v>1050.10285</v>
      </c>
      <c r="BK19" s="60">
        <f t="shared" si="12"/>
        <v>71.702399999999997</v>
      </c>
      <c r="BL19" s="60">
        <f t="shared" si="12"/>
        <v>18.418799999999997</v>
      </c>
      <c r="BM19" s="60">
        <f t="shared" si="12"/>
        <v>122.86399999999999</v>
      </c>
      <c r="BN19" s="60">
        <f t="shared" si="12"/>
        <v>22.52</v>
      </c>
      <c r="BO19" s="60">
        <f t="shared" si="12"/>
        <v>7.0449999999999999</v>
      </c>
      <c r="BP19" s="60">
        <f t="shared" si="12"/>
        <v>69.243000000000009</v>
      </c>
      <c r="BQ19" s="60">
        <f t="shared" si="12"/>
        <v>226.45599999999993</v>
      </c>
      <c r="BR19" s="60">
        <f t="shared" si="12"/>
        <v>65.558600000000013</v>
      </c>
      <c r="BS19" s="60">
        <f t="shared" si="12"/>
        <v>92.311199999999985</v>
      </c>
      <c r="BT19" s="60">
        <f t="shared" si="12"/>
        <v>73.380399999999995</v>
      </c>
      <c r="BU19" s="60">
        <f t="shared" si="12"/>
        <v>69.934200000000004</v>
      </c>
      <c r="BV19" s="60">
        <f t="shared" si="12"/>
        <v>14.424800000000001</v>
      </c>
      <c r="BW19" s="60">
        <f t="shared" si="12"/>
        <v>12.3314</v>
      </c>
      <c r="BX19" s="60">
        <f t="shared" si="12"/>
        <v>258.74019999999996</v>
      </c>
      <c r="BY19" s="60">
        <f t="shared" si="12"/>
        <v>43.710700000000024</v>
      </c>
      <c r="BZ19" s="60">
        <f t="shared" si="12"/>
        <v>13.364799999999999</v>
      </c>
      <c r="CA19" s="60">
        <f t="shared" si="12"/>
        <v>9.01</v>
      </c>
      <c r="CB19" s="60">
        <f t="shared" si="12"/>
        <v>23.051600000000004</v>
      </c>
      <c r="CC19" s="60">
        <f t="shared" si="12"/>
        <v>41.222099999999998</v>
      </c>
      <c r="CD19" s="60">
        <f t="shared" si="12"/>
        <v>41.700200000000002</v>
      </c>
      <c r="CE19" s="60">
        <f t="shared" si="12"/>
        <v>38.3825</v>
      </c>
      <c r="CF19" s="60">
        <f t="shared" si="12"/>
        <v>69.730000000000018</v>
      </c>
      <c r="CG19" s="60">
        <f t="shared" si="12"/>
        <v>11.081249999999999</v>
      </c>
      <c r="CH19" s="60">
        <f t="shared" si="12"/>
        <v>176.06040000000002</v>
      </c>
      <c r="CI19" s="60">
        <f t="shared" si="12"/>
        <v>44.758749999999999</v>
      </c>
      <c r="CJ19" s="60">
        <v>46</v>
      </c>
      <c r="CK19" s="60">
        <v>90</v>
      </c>
      <c r="CL19" s="60">
        <v>118</v>
      </c>
      <c r="CM19" s="60">
        <v>139</v>
      </c>
      <c r="CN19" s="60">
        <v>220</v>
      </c>
      <c r="CO19" s="60">
        <v>145</v>
      </c>
      <c r="CP19" s="60">
        <v>231</v>
      </c>
      <c r="CQ19" s="60">
        <v>165</v>
      </c>
      <c r="CR19" s="60">
        <v>164</v>
      </c>
    </row>
    <row r="20" spans="1:96" x14ac:dyDescent="0.3">
      <c r="B20" s="58"/>
      <c r="C20" s="58"/>
      <c r="D20" s="230"/>
      <c r="E20" s="230"/>
      <c r="F20" s="230"/>
      <c r="G20" s="229"/>
      <c r="H20" s="58"/>
      <c r="I20" s="58" t="s">
        <v>75</v>
      </c>
      <c r="J20" s="58"/>
      <c r="K20" s="4" t="s">
        <v>75</v>
      </c>
      <c r="L20" s="4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29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CG20" s="4">
        <v>11.081249999999999</v>
      </c>
      <c r="CH20" s="4">
        <v>176.06040000000002</v>
      </c>
      <c r="CI20" s="4">
        <v>44.758749999999992</v>
      </c>
      <c r="CJ20" s="4">
        <v>46.333499999999994</v>
      </c>
      <c r="CK20" s="4">
        <v>90.389500000000027</v>
      </c>
      <c r="CL20" s="226">
        <v>117.88339999999999</v>
      </c>
      <c r="CM20" s="60">
        <v>138.87439999999998</v>
      </c>
      <c r="CN20" s="4">
        <v>220.40099999999995</v>
      </c>
      <c r="CO20" s="4">
        <v>144.90929999999997</v>
      </c>
      <c r="CP20" s="4">
        <v>230.67685</v>
      </c>
      <c r="CQ20" s="4">
        <v>164.87459999999999</v>
      </c>
      <c r="CR20" s="60">
        <v>163.57424999999995</v>
      </c>
    </row>
    <row r="21" spans="1:96" s="51" customFormat="1" x14ac:dyDescent="0.3">
      <c r="A21" s="233" t="s">
        <v>214</v>
      </c>
      <c r="B21" s="229">
        <f>B14+B19</f>
        <v>6783</v>
      </c>
      <c r="C21" s="229">
        <f t="shared" ref="C21:AJ21" si="13">C14+C19</f>
        <v>6919.1320000000005</v>
      </c>
      <c r="D21" s="229">
        <f t="shared" si="13"/>
        <v>11253.5501</v>
      </c>
      <c r="E21" s="229">
        <f t="shared" si="13"/>
        <v>13298.6241696</v>
      </c>
      <c r="F21" s="229">
        <f t="shared" si="13"/>
        <v>14123.120339999998</v>
      </c>
      <c r="G21" s="229">
        <f>G14+G19</f>
        <v>19884.123749999999</v>
      </c>
      <c r="H21" s="229">
        <v>10956.580690000001</v>
      </c>
      <c r="I21" s="229">
        <f t="shared" si="3"/>
        <v>17584.737149999997</v>
      </c>
      <c r="J21" s="231">
        <v>13471.5679</v>
      </c>
      <c r="K21" s="60">
        <f>SUM(BU21:CF21)</f>
        <v>12148.038500000001</v>
      </c>
      <c r="L21" s="60">
        <f>L14+L19</f>
        <v>12317.28147</v>
      </c>
      <c r="M21" s="229">
        <f t="shared" si="13"/>
        <v>1867.7501999999999</v>
      </c>
      <c r="N21" s="229">
        <f t="shared" si="13"/>
        <v>91.660550000000001</v>
      </c>
      <c r="O21" s="229">
        <f t="shared" si="13"/>
        <v>239.91660000000002</v>
      </c>
      <c r="P21" s="229">
        <f t="shared" si="13"/>
        <v>681.88600000000008</v>
      </c>
      <c r="Q21" s="229">
        <f t="shared" si="13"/>
        <v>228.565</v>
      </c>
      <c r="R21" s="229">
        <f t="shared" si="13"/>
        <v>884.01380000000017</v>
      </c>
      <c r="S21" s="229">
        <f t="shared" si="13"/>
        <v>974.78789999999992</v>
      </c>
      <c r="T21" s="229">
        <f t="shared" si="13"/>
        <v>976.73955000000001</v>
      </c>
      <c r="U21" s="229">
        <f t="shared" si="13"/>
        <v>1118.9828</v>
      </c>
      <c r="V21" s="229">
        <f t="shared" si="13"/>
        <v>1287.7732399999998</v>
      </c>
      <c r="W21" s="229">
        <f t="shared" si="13"/>
        <v>2431.3566999999994</v>
      </c>
      <c r="X21" s="229">
        <f t="shared" si="13"/>
        <v>3339.6879999999996</v>
      </c>
      <c r="Y21" s="229">
        <f t="shared" si="13"/>
        <v>601.72884999999997</v>
      </c>
      <c r="Z21" s="229">
        <f t="shared" si="13"/>
        <v>1395.3977</v>
      </c>
      <c r="AA21" s="229">
        <f t="shared" si="13"/>
        <v>4308.9940000000006</v>
      </c>
      <c r="AB21" s="229">
        <f t="shared" si="13"/>
        <v>1887.5893999999998</v>
      </c>
      <c r="AC21" s="229">
        <f t="shared" si="13"/>
        <v>2424.0825999999997</v>
      </c>
      <c r="AD21" s="229">
        <f t="shared" si="13"/>
        <v>586.77404000000001</v>
      </c>
      <c r="AE21" s="229">
        <f t="shared" si="13"/>
        <v>2547.2659000000003</v>
      </c>
      <c r="AF21" s="229">
        <f t="shared" si="13"/>
        <v>162.89699999999999</v>
      </c>
      <c r="AG21" s="229">
        <f t="shared" si="13"/>
        <v>2620.0481500000001</v>
      </c>
      <c r="AH21" s="229">
        <f t="shared" si="13"/>
        <v>1407.5942999999997</v>
      </c>
      <c r="AI21" s="229">
        <f t="shared" si="13"/>
        <v>1757.4996999999998</v>
      </c>
      <c r="AJ21" s="229">
        <f t="shared" si="13"/>
        <v>183.78684999999999</v>
      </c>
      <c r="AK21" s="229">
        <v>650.21623999999997</v>
      </c>
      <c r="AL21" s="229">
        <v>2068.7699499999999</v>
      </c>
      <c r="AM21" s="229">
        <v>622.1028</v>
      </c>
      <c r="AN21" s="229">
        <v>1383.1991999999998</v>
      </c>
      <c r="AO21" s="229">
        <v>1478.8924000000002</v>
      </c>
      <c r="AP21" s="229">
        <v>912.12779999999998</v>
      </c>
      <c r="AQ21" s="229">
        <v>630.40899999999999</v>
      </c>
      <c r="AR21" s="229">
        <v>1263.95135</v>
      </c>
      <c r="AS21" s="229">
        <v>878.25500000000011</v>
      </c>
      <c r="AT21" s="229">
        <v>343.22055</v>
      </c>
      <c r="AU21" s="229">
        <v>299.01920000000001</v>
      </c>
      <c r="AV21" s="229">
        <v>426.41719999999998</v>
      </c>
      <c r="AW21" s="229">
        <v>1748.3631499999999</v>
      </c>
      <c r="AX21" s="229">
        <v>1054.5436999999999</v>
      </c>
      <c r="AY21" s="229">
        <v>906.91430000000003</v>
      </c>
      <c r="AZ21" s="229">
        <v>1811.0744</v>
      </c>
      <c r="BA21" s="229">
        <v>2129.5790000000002</v>
      </c>
      <c r="BB21" s="229">
        <v>2169.1383499999997</v>
      </c>
      <c r="BC21" s="229">
        <v>1119.5844000000002</v>
      </c>
      <c r="BD21" s="229">
        <v>2192.9638499999996</v>
      </c>
      <c r="BE21" s="229">
        <v>1375.80575</v>
      </c>
      <c r="BF21" s="229">
        <v>756.72119999999995</v>
      </c>
      <c r="BG21" s="229">
        <v>1412.7418500000001</v>
      </c>
      <c r="BH21" s="229">
        <v>907.30719999999997</v>
      </c>
      <c r="BI21" s="60">
        <v>3647.8630000000003</v>
      </c>
      <c r="BJ21" s="60">
        <v>2401.6498499999998</v>
      </c>
      <c r="BK21" s="60">
        <v>151.73240000000001</v>
      </c>
      <c r="BL21" s="60">
        <v>425.0138</v>
      </c>
      <c r="BM21" s="60">
        <v>1179.4190000000001</v>
      </c>
      <c r="BN21" s="60">
        <v>1556.6830000000002</v>
      </c>
      <c r="BO21" s="60">
        <v>748.0859999999999</v>
      </c>
      <c r="BP21" s="60">
        <v>292.35200000000003</v>
      </c>
      <c r="BQ21" s="60">
        <v>645.99</v>
      </c>
      <c r="BR21" s="60">
        <v>81.083600000000004</v>
      </c>
      <c r="BS21" s="60">
        <v>1477.8162000000002</v>
      </c>
      <c r="BT21" s="60">
        <v>863.87905000000012</v>
      </c>
      <c r="BU21" s="60">
        <f>BU14+BU19</f>
        <v>464.59220000000005</v>
      </c>
      <c r="BV21" s="60">
        <f t="shared" ref="BV21:CR21" si="14">BV14+BV19</f>
        <v>1033.5268000000001</v>
      </c>
      <c r="BW21" s="60">
        <f t="shared" si="14"/>
        <v>367.96539999999999</v>
      </c>
      <c r="BX21" s="60">
        <f t="shared" si="14"/>
        <v>967.05219999999997</v>
      </c>
      <c r="BY21" s="60">
        <f t="shared" si="14"/>
        <v>953.14869999999996</v>
      </c>
      <c r="BZ21" s="60">
        <f t="shared" si="14"/>
        <v>2279.7827999999995</v>
      </c>
      <c r="CA21" s="60">
        <f t="shared" si="14"/>
        <v>550.34799999999996</v>
      </c>
      <c r="CB21" s="60">
        <f t="shared" si="14"/>
        <v>1449.0085999999999</v>
      </c>
      <c r="CC21" s="60">
        <f t="shared" si="14"/>
        <v>415.4271</v>
      </c>
      <c r="CD21" s="60">
        <f t="shared" si="14"/>
        <v>1703.6561999999999</v>
      </c>
      <c r="CE21" s="60">
        <f t="shared" si="14"/>
        <v>501.35849999999999</v>
      </c>
      <c r="CF21" s="60">
        <f t="shared" si="14"/>
        <v>1462.172</v>
      </c>
      <c r="CG21" s="60">
        <f t="shared" si="14"/>
        <v>866.8192499999999</v>
      </c>
      <c r="CH21" s="60">
        <f t="shared" si="14"/>
        <v>1183.8874000000001</v>
      </c>
      <c r="CI21" s="60">
        <f t="shared" si="14"/>
        <v>1332.5227500000001</v>
      </c>
      <c r="CJ21" s="60">
        <f t="shared" si="14"/>
        <v>1674.2582700000003</v>
      </c>
      <c r="CK21" s="60">
        <f t="shared" si="14"/>
        <v>1443</v>
      </c>
      <c r="CL21" s="60">
        <f t="shared" si="14"/>
        <v>664</v>
      </c>
      <c r="CM21" s="60">
        <f t="shared" si="14"/>
        <v>139</v>
      </c>
      <c r="CN21" s="60">
        <f t="shared" si="14"/>
        <v>220</v>
      </c>
      <c r="CO21" s="60">
        <f t="shared" si="14"/>
        <v>145</v>
      </c>
      <c r="CP21" s="60">
        <f t="shared" si="14"/>
        <v>1990</v>
      </c>
      <c r="CQ21" s="60">
        <f t="shared" si="14"/>
        <v>1562</v>
      </c>
      <c r="CR21" s="60">
        <f t="shared" si="14"/>
        <v>1096</v>
      </c>
    </row>
    <row r="22" spans="1:96" x14ac:dyDescent="0.3">
      <c r="A22" s="228"/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46"/>
      <c r="M22" s="8"/>
      <c r="N22" s="23"/>
      <c r="O22" s="23"/>
      <c r="P22" s="23"/>
      <c r="Q22" s="23"/>
      <c r="R22" s="8"/>
      <c r="AK22" s="7" t="s">
        <v>75</v>
      </c>
    </row>
    <row r="23" spans="1:96" x14ac:dyDescent="0.3">
      <c r="A23" s="235" t="s">
        <v>272</v>
      </c>
      <c r="B23" s="64"/>
      <c r="K23" s="4"/>
      <c r="L23" s="4" t="s">
        <v>75</v>
      </c>
      <c r="M23" s="4"/>
      <c r="V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K23" s="4" t="s">
        <v>75</v>
      </c>
    </row>
    <row r="24" spans="1:96" x14ac:dyDescent="0.3">
      <c r="A24" s="235" t="s">
        <v>273</v>
      </c>
      <c r="B24" s="58"/>
      <c r="C24" s="6"/>
      <c r="F24" s="58"/>
      <c r="G24" s="58"/>
      <c r="H24" s="58"/>
      <c r="I24" s="4"/>
      <c r="J24" s="4"/>
      <c r="K24" s="4"/>
      <c r="L24" s="4"/>
      <c r="M24" s="59"/>
      <c r="N24" s="59"/>
      <c r="O24" s="59"/>
      <c r="P24" s="59"/>
      <c r="Q24" s="59"/>
      <c r="R24" s="59" t="s">
        <v>75</v>
      </c>
      <c r="S24" s="59"/>
      <c r="T24" s="59"/>
      <c r="U24" s="59"/>
      <c r="V24" s="59"/>
      <c r="W24" s="59"/>
      <c r="X24" s="59"/>
      <c r="Y24" s="59"/>
      <c r="Z24" s="59"/>
      <c r="AC24" s="4"/>
      <c r="BH24" s="5"/>
      <c r="CH24" s="4"/>
      <c r="CI24" s="4"/>
    </row>
    <row r="25" spans="1:96" x14ac:dyDescent="0.3">
      <c r="A25" s="235" t="s">
        <v>274</v>
      </c>
      <c r="C25" s="6"/>
      <c r="D25" s="52"/>
      <c r="G25" s="58"/>
      <c r="H25" s="58"/>
      <c r="BH25" s="5"/>
      <c r="CH25" s="4"/>
      <c r="CI25" s="4"/>
    </row>
    <row r="26" spans="1:96" x14ac:dyDescent="0.3">
      <c r="A26" s="235" t="s">
        <v>276</v>
      </c>
      <c r="L26" s="4"/>
      <c r="BH26" s="5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</row>
    <row r="27" spans="1:96" x14ac:dyDescent="0.3">
      <c r="A27" s="57"/>
      <c r="G27" s="58"/>
      <c r="H27" s="58"/>
      <c r="BH27" s="5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</row>
    <row r="28" spans="1:96" x14ac:dyDescent="0.3">
      <c r="A28" s="57"/>
      <c r="G28" s="58"/>
      <c r="H28" s="58"/>
      <c r="BH28" s="5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</row>
    <row r="29" spans="1:96" x14ac:dyDescent="0.3">
      <c r="A29" s="57"/>
      <c r="G29" s="58"/>
      <c r="H29" s="58"/>
      <c r="BH29" s="5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</row>
    <row r="30" spans="1:96" x14ac:dyDescent="0.3">
      <c r="A30" s="57"/>
      <c r="BH30" s="5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</row>
    <row r="31" spans="1:96" x14ac:dyDescent="0.3">
      <c r="A31" s="57"/>
      <c r="BH31" s="5"/>
    </row>
    <row r="32" spans="1:96" x14ac:dyDescent="0.3">
      <c r="BH32" s="5"/>
    </row>
  </sheetData>
  <sortState xmlns:xlrd2="http://schemas.microsoft.com/office/spreadsheetml/2017/richdata2" ref="A7:A13">
    <sortCondition ref="A6"/>
  </sortState>
  <mergeCells count="12">
    <mergeCell ref="CG4:CR4"/>
    <mergeCell ref="A1:A2"/>
    <mergeCell ref="A3:A5"/>
    <mergeCell ref="M4:X4"/>
    <mergeCell ref="Y4:AJ4"/>
    <mergeCell ref="BU4:CF4"/>
    <mergeCell ref="BI4:BT4"/>
    <mergeCell ref="B3:L4"/>
    <mergeCell ref="AK4:AV4"/>
    <mergeCell ref="AW4:BH4"/>
    <mergeCell ref="M3:CR3"/>
    <mergeCell ref="B2:CR2"/>
  </mergeCells>
  <pageMargins left="0.7" right="0.7" top="0.75" bottom="0.75" header="0.3" footer="0.3"/>
  <pageSetup paperSize="11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CR3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38" sqref="J38"/>
    </sheetView>
  </sheetViews>
  <sheetFormatPr defaultColWidth="9.44140625" defaultRowHeight="14.4" x14ac:dyDescent="0.3"/>
  <cols>
    <col min="1" max="1" width="45.44140625" style="118" customWidth="1"/>
    <col min="2" max="8" width="7.33203125" style="118" customWidth="1"/>
    <col min="9" max="11" width="7.33203125" style="137" customWidth="1"/>
    <col min="12" max="12" width="7.5546875" style="137" bestFit="1" customWidth="1"/>
    <col min="13" max="84" width="7" style="118" customWidth="1"/>
    <col min="85" max="96" width="6.5546875" style="118" bestFit="1" customWidth="1"/>
    <col min="97" max="16384" width="9.44140625" style="118"/>
  </cols>
  <sheetData>
    <row r="1" spans="1:96" ht="18" x14ac:dyDescent="0.35">
      <c r="A1" s="339" t="s">
        <v>135</v>
      </c>
      <c r="B1" s="327" t="s">
        <v>150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9"/>
    </row>
    <row r="2" spans="1:96" ht="18" x14ac:dyDescent="0.35">
      <c r="A2" s="294"/>
      <c r="B2" s="327" t="s">
        <v>158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9"/>
    </row>
    <row r="3" spans="1:96" ht="15" customHeight="1" x14ac:dyDescent="0.3">
      <c r="A3" s="340" t="s">
        <v>114</v>
      </c>
      <c r="B3" s="333" t="s">
        <v>149</v>
      </c>
      <c r="C3" s="334"/>
      <c r="D3" s="334"/>
      <c r="E3" s="334"/>
      <c r="F3" s="334"/>
      <c r="G3" s="334"/>
      <c r="H3" s="334"/>
      <c r="I3" s="334"/>
      <c r="J3" s="334"/>
      <c r="K3" s="334"/>
      <c r="L3" s="335"/>
      <c r="M3" s="330" t="s">
        <v>62</v>
      </c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1"/>
      <c r="AJ3" s="331"/>
      <c r="AK3" s="331"/>
      <c r="AL3" s="331"/>
      <c r="AM3" s="331"/>
      <c r="AN3" s="331"/>
      <c r="AO3" s="331"/>
      <c r="AP3" s="331"/>
      <c r="AQ3" s="331"/>
      <c r="AR3" s="331"/>
      <c r="AS3" s="331"/>
      <c r="AT3" s="331"/>
      <c r="AU3" s="331"/>
      <c r="AV3" s="331"/>
      <c r="AW3" s="331"/>
      <c r="AX3" s="331"/>
      <c r="AY3" s="331"/>
      <c r="AZ3" s="331"/>
      <c r="BA3" s="331"/>
      <c r="BB3" s="33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331"/>
      <c r="BO3" s="331"/>
      <c r="BP3" s="331"/>
      <c r="BQ3" s="331"/>
      <c r="BR3" s="331"/>
      <c r="BS3" s="331"/>
      <c r="BT3" s="331"/>
      <c r="BU3" s="331"/>
      <c r="BV3" s="331"/>
      <c r="BW3" s="331"/>
      <c r="BX3" s="331"/>
      <c r="BY3" s="331"/>
      <c r="BZ3" s="331"/>
      <c r="CA3" s="331"/>
      <c r="CB3" s="331"/>
      <c r="CC3" s="331"/>
      <c r="CD3" s="331"/>
      <c r="CE3" s="331"/>
      <c r="CF3" s="331"/>
      <c r="CG3" s="331"/>
      <c r="CH3" s="331"/>
      <c r="CI3" s="331"/>
      <c r="CJ3" s="331"/>
      <c r="CK3" s="331"/>
      <c r="CL3" s="332"/>
    </row>
    <row r="4" spans="1:96" x14ac:dyDescent="0.3">
      <c r="A4" s="290"/>
      <c r="B4" s="336"/>
      <c r="C4" s="337"/>
      <c r="D4" s="337"/>
      <c r="E4" s="337"/>
      <c r="F4" s="337"/>
      <c r="G4" s="337"/>
      <c r="H4" s="337"/>
      <c r="I4" s="337"/>
      <c r="J4" s="337"/>
      <c r="K4" s="337"/>
      <c r="L4" s="338"/>
      <c r="M4" s="341">
        <v>2016</v>
      </c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341">
        <v>2017</v>
      </c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324">
        <v>2018</v>
      </c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6"/>
      <c r="AW4" s="324">
        <v>2019</v>
      </c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6"/>
      <c r="BI4" s="324">
        <v>2020</v>
      </c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6"/>
      <c r="BU4" s="324">
        <v>2021</v>
      </c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6"/>
      <c r="CG4" s="324">
        <v>2022</v>
      </c>
      <c r="CH4" s="325"/>
      <c r="CI4" s="325"/>
      <c r="CJ4" s="325"/>
      <c r="CK4" s="325"/>
      <c r="CL4" s="326"/>
    </row>
    <row r="5" spans="1:96" ht="15.6" x14ac:dyDescent="0.3">
      <c r="A5" s="290"/>
      <c r="B5" s="132">
        <v>2012</v>
      </c>
      <c r="C5" s="132">
        <v>2013</v>
      </c>
      <c r="D5" s="132">
        <v>2014</v>
      </c>
      <c r="E5" s="132">
        <v>2015</v>
      </c>
      <c r="F5" s="132">
        <v>2016</v>
      </c>
      <c r="G5" s="132">
        <v>2017</v>
      </c>
      <c r="H5" s="133">
        <v>2018</v>
      </c>
      <c r="I5" s="133">
        <v>2019</v>
      </c>
      <c r="J5" s="133">
        <v>2020</v>
      </c>
      <c r="K5" s="133" t="s">
        <v>287</v>
      </c>
      <c r="L5" s="133">
        <v>2022</v>
      </c>
      <c r="M5" s="132" t="s">
        <v>3</v>
      </c>
      <c r="N5" s="132" t="s">
        <v>4</v>
      </c>
      <c r="O5" s="132" t="s">
        <v>5</v>
      </c>
      <c r="P5" s="132" t="s">
        <v>6</v>
      </c>
      <c r="Q5" s="134" t="s">
        <v>7</v>
      </c>
      <c r="R5" s="134" t="s">
        <v>159</v>
      </c>
      <c r="S5" s="134" t="s">
        <v>160</v>
      </c>
      <c r="T5" s="134" t="s">
        <v>161</v>
      </c>
      <c r="U5" s="134" t="s">
        <v>162</v>
      </c>
      <c r="V5" s="134" t="s">
        <v>163</v>
      </c>
      <c r="W5" s="134" t="s">
        <v>164</v>
      </c>
      <c r="X5" s="134" t="s">
        <v>165</v>
      </c>
      <c r="Y5" s="135" t="s">
        <v>3</v>
      </c>
      <c r="Z5" s="135" t="s">
        <v>4</v>
      </c>
      <c r="AA5" s="135" t="s">
        <v>5</v>
      </c>
      <c r="AB5" s="135" t="s">
        <v>6</v>
      </c>
      <c r="AC5" s="136" t="s">
        <v>7</v>
      </c>
      <c r="AD5" s="136" t="s">
        <v>159</v>
      </c>
      <c r="AE5" s="136" t="s">
        <v>160</v>
      </c>
      <c r="AF5" s="136" t="s">
        <v>161</v>
      </c>
      <c r="AG5" s="136" t="s">
        <v>162</v>
      </c>
      <c r="AH5" s="136" t="s">
        <v>163</v>
      </c>
      <c r="AI5" s="136" t="s">
        <v>164</v>
      </c>
      <c r="AJ5" s="136" t="s">
        <v>165</v>
      </c>
      <c r="AK5" s="135" t="s">
        <v>3</v>
      </c>
      <c r="AL5" s="135" t="s">
        <v>4</v>
      </c>
      <c r="AM5" s="135" t="s">
        <v>5</v>
      </c>
      <c r="AN5" s="135" t="s">
        <v>6</v>
      </c>
      <c r="AO5" s="136" t="s">
        <v>7</v>
      </c>
      <c r="AP5" s="136" t="s">
        <v>159</v>
      </c>
      <c r="AQ5" s="136" t="s">
        <v>160</v>
      </c>
      <c r="AR5" s="136" t="s">
        <v>161</v>
      </c>
      <c r="AS5" s="136" t="s">
        <v>162</v>
      </c>
      <c r="AT5" s="136" t="s">
        <v>163</v>
      </c>
      <c r="AU5" s="136" t="s">
        <v>164</v>
      </c>
      <c r="AV5" s="136" t="s">
        <v>165</v>
      </c>
      <c r="AW5" s="137" t="s">
        <v>3</v>
      </c>
      <c r="AX5" s="137" t="s">
        <v>4</v>
      </c>
      <c r="AY5" s="137" t="s">
        <v>5</v>
      </c>
      <c r="AZ5" s="137" t="s">
        <v>6</v>
      </c>
      <c r="BA5" s="137" t="s">
        <v>7</v>
      </c>
      <c r="BB5" s="137" t="s">
        <v>159</v>
      </c>
      <c r="BC5" s="137" t="s">
        <v>160</v>
      </c>
      <c r="BD5" s="137" t="s">
        <v>161</v>
      </c>
      <c r="BE5" s="137" t="s">
        <v>162</v>
      </c>
      <c r="BF5" s="137" t="s">
        <v>163</v>
      </c>
      <c r="BG5" s="137" t="s">
        <v>164</v>
      </c>
      <c r="BH5" s="137" t="s">
        <v>165</v>
      </c>
      <c r="BI5" s="137" t="s">
        <v>3</v>
      </c>
      <c r="BJ5" s="137" t="s">
        <v>4</v>
      </c>
      <c r="BK5" s="137" t="s">
        <v>5</v>
      </c>
      <c r="BL5" s="137" t="s">
        <v>6</v>
      </c>
      <c r="BM5" s="137" t="s">
        <v>7</v>
      </c>
      <c r="BN5" s="137" t="s">
        <v>159</v>
      </c>
      <c r="BO5" s="137" t="s">
        <v>160</v>
      </c>
      <c r="BP5" s="137" t="s">
        <v>161</v>
      </c>
      <c r="BQ5" s="137" t="s">
        <v>162</v>
      </c>
      <c r="BR5" s="137" t="s">
        <v>163</v>
      </c>
      <c r="BS5" s="137" t="s">
        <v>164</v>
      </c>
      <c r="BT5" s="137" t="s">
        <v>165</v>
      </c>
      <c r="BU5" s="137" t="s">
        <v>3</v>
      </c>
      <c r="BV5" s="137" t="s">
        <v>4</v>
      </c>
      <c r="BW5" s="137" t="s">
        <v>5</v>
      </c>
      <c r="BX5" s="137" t="s">
        <v>6</v>
      </c>
      <c r="BY5" s="137" t="s">
        <v>7</v>
      </c>
      <c r="BZ5" s="137" t="s">
        <v>159</v>
      </c>
      <c r="CA5" s="137" t="s">
        <v>160</v>
      </c>
      <c r="CB5" s="137" t="s">
        <v>161</v>
      </c>
      <c r="CC5" s="137" t="s">
        <v>162</v>
      </c>
      <c r="CD5" s="137" t="s">
        <v>163</v>
      </c>
      <c r="CE5" s="137" t="s">
        <v>164</v>
      </c>
      <c r="CF5" s="137" t="s">
        <v>165</v>
      </c>
      <c r="CG5" s="1" t="s">
        <v>3</v>
      </c>
      <c r="CH5" s="1" t="s">
        <v>4</v>
      </c>
      <c r="CI5" s="1" t="s">
        <v>5</v>
      </c>
      <c r="CJ5" s="1" t="s">
        <v>6</v>
      </c>
      <c r="CK5" s="1" t="s">
        <v>7</v>
      </c>
      <c r="CL5" s="1" t="s">
        <v>159</v>
      </c>
      <c r="CM5" s="1" t="s">
        <v>160</v>
      </c>
      <c r="CN5" s="1" t="s">
        <v>161</v>
      </c>
      <c r="CO5" s="1" t="s">
        <v>162</v>
      </c>
      <c r="CP5" s="1" t="s">
        <v>163</v>
      </c>
      <c r="CQ5" s="1" t="s">
        <v>164</v>
      </c>
      <c r="CR5" s="1" t="s">
        <v>165</v>
      </c>
    </row>
    <row r="6" spans="1:96" ht="19.5" customHeight="1" x14ac:dyDescent="0.3">
      <c r="A6" s="236" t="s">
        <v>193</v>
      </c>
      <c r="B6" s="138">
        <v>95</v>
      </c>
      <c r="C6" s="138">
        <v>267.47889999999995</v>
      </c>
      <c r="D6" s="138">
        <v>284.22912689999993</v>
      </c>
      <c r="E6" s="138">
        <v>336.76348450000006</v>
      </c>
      <c r="F6" s="138">
        <f>SUM(M6:X6)</f>
        <v>391.38562309999998</v>
      </c>
      <c r="G6" s="138">
        <v>17.920010000000001</v>
      </c>
      <c r="H6" s="106">
        <v>473.59119999999996</v>
      </c>
      <c r="I6" s="106">
        <f>SUM(AW6:BH6)</f>
        <v>310.23765201599997</v>
      </c>
      <c r="J6" s="106">
        <v>90.213764699999984</v>
      </c>
      <c r="K6" s="106">
        <f t="shared" ref="K6:K33" si="0">SUM(BU6:CF6)</f>
        <v>437.65870340000004</v>
      </c>
      <c r="L6" s="106">
        <f>SUM(CG6:CR6)</f>
        <v>151.64518909999998</v>
      </c>
      <c r="M6" s="106">
        <v>2.4016755000000001</v>
      </c>
      <c r="N6" s="106">
        <v>0.83760199999999996</v>
      </c>
      <c r="O6" s="106">
        <v>68.571275999999997</v>
      </c>
      <c r="P6" s="106">
        <v>0.68729999999999991</v>
      </c>
      <c r="Q6" s="106">
        <v>60.6448927</v>
      </c>
      <c r="R6" s="106">
        <v>87.164565799999991</v>
      </c>
      <c r="S6" s="106">
        <v>0</v>
      </c>
      <c r="T6" s="106">
        <v>38.032124199999998</v>
      </c>
      <c r="U6" s="106">
        <v>50.675700000000006</v>
      </c>
      <c r="V6" s="106">
        <v>9.8739900000000005E-2</v>
      </c>
      <c r="W6" s="106">
        <v>66.933889900000011</v>
      </c>
      <c r="X6" s="106">
        <v>15.337857100000001</v>
      </c>
      <c r="Y6" s="106">
        <v>2.3041999999999998</v>
      </c>
      <c r="Z6" s="106">
        <v>0</v>
      </c>
      <c r="AA6" s="106">
        <v>0</v>
      </c>
      <c r="AB6" s="106">
        <v>0</v>
      </c>
      <c r="AC6" s="106">
        <v>0.30960000000000004</v>
      </c>
      <c r="AD6" s="106">
        <v>0.7034999999999999</v>
      </c>
      <c r="AE6" s="106">
        <v>3.1198600000000001</v>
      </c>
      <c r="AF6" s="106">
        <v>0</v>
      </c>
      <c r="AG6" s="106">
        <v>0</v>
      </c>
      <c r="AH6" s="106">
        <v>0</v>
      </c>
      <c r="AI6" s="106">
        <v>11.26</v>
      </c>
      <c r="AJ6" s="106">
        <v>0.22284999999999999</v>
      </c>
      <c r="AK6" s="106">
        <v>128.79333</v>
      </c>
      <c r="AL6" s="106">
        <v>26.14799</v>
      </c>
      <c r="AM6" s="106">
        <v>128.72940999999997</v>
      </c>
      <c r="AN6" s="106">
        <v>0</v>
      </c>
      <c r="AO6" s="106">
        <v>3.19238</v>
      </c>
      <c r="AP6" s="106">
        <v>54.140339999999995</v>
      </c>
      <c r="AQ6" s="106">
        <v>37.990770000000005</v>
      </c>
      <c r="AR6" s="106">
        <v>1.21326</v>
      </c>
      <c r="AS6" s="106">
        <v>72.344239999999999</v>
      </c>
      <c r="AT6" s="106">
        <v>0.46367999999999998</v>
      </c>
      <c r="AU6" s="106">
        <v>0.77024000000000004</v>
      </c>
      <c r="AV6" s="106">
        <v>19.80556</v>
      </c>
      <c r="AW6" s="102">
        <v>0.63600000000000001</v>
      </c>
      <c r="AX6" s="102">
        <v>0.68200000000000005</v>
      </c>
      <c r="AY6" s="102">
        <v>0.13400000000000001</v>
      </c>
      <c r="AZ6" s="102">
        <v>1.946</v>
      </c>
      <c r="BA6" s="102">
        <v>17.625</v>
      </c>
      <c r="BB6" s="102">
        <v>114.64777133999999</v>
      </c>
      <c r="BC6" s="102">
        <v>13.193747120000001</v>
      </c>
      <c r="BD6" s="102">
        <v>87.864317556000003</v>
      </c>
      <c r="BE6" s="102">
        <v>32.548000000000002</v>
      </c>
      <c r="BF6" s="102">
        <v>26.138000000000002</v>
      </c>
      <c r="BG6" s="102">
        <v>0</v>
      </c>
      <c r="BH6" s="102">
        <v>14.822816000000001</v>
      </c>
      <c r="BI6" s="106">
        <v>0</v>
      </c>
      <c r="BJ6" s="106">
        <v>0</v>
      </c>
      <c r="BK6" s="106">
        <v>1.1548</v>
      </c>
      <c r="BL6" s="106">
        <v>0</v>
      </c>
      <c r="BM6" s="106">
        <v>17.319400000000002</v>
      </c>
      <c r="BN6" s="106">
        <v>0</v>
      </c>
      <c r="BO6" s="106">
        <v>15.98311</v>
      </c>
      <c r="BP6" s="106">
        <v>34.247680000000003</v>
      </c>
      <c r="BQ6" s="106">
        <v>0</v>
      </c>
      <c r="BR6" s="106">
        <v>12.4681047</v>
      </c>
      <c r="BS6" s="106">
        <v>9.0406700000000004</v>
      </c>
      <c r="BT6" s="106">
        <v>0</v>
      </c>
      <c r="BU6" s="106">
        <v>0</v>
      </c>
      <c r="BV6" s="106">
        <v>38.596374699999998</v>
      </c>
      <c r="BW6" s="106">
        <v>92.410827000000012</v>
      </c>
      <c r="BX6" s="106">
        <v>4.1090812999999997</v>
      </c>
      <c r="BY6" s="106">
        <v>59.169097800000003</v>
      </c>
      <c r="BZ6" s="106">
        <v>72.254422699999992</v>
      </c>
      <c r="CA6" s="106">
        <v>0</v>
      </c>
      <c r="CB6" s="106">
        <v>49.832288300000009</v>
      </c>
      <c r="CC6" s="106">
        <v>37.295698200000004</v>
      </c>
      <c r="CD6" s="106">
        <v>20.771561899999998</v>
      </c>
      <c r="CE6" s="106">
        <v>60.156081200000003</v>
      </c>
      <c r="CF6" s="106">
        <v>3.0632703000000001</v>
      </c>
      <c r="CG6" s="3">
        <v>0</v>
      </c>
      <c r="CH6" s="3">
        <v>0</v>
      </c>
      <c r="CI6" s="3">
        <v>0</v>
      </c>
      <c r="CJ6" s="3">
        <v>16.273329099999998</v>
      </c>
      <c r="CK6" s="3">
        <v>0</v>
      </c>
      <c r="CL6" s="3">
        <v>0</v>
      </c>
      <c r="CM6" s="3">
        <v>0</v>
      </c>
      <c r="CN6" s="3">
        <v>0</v>
      </c>
      <c r="CO6" s="3">
        <v>0</v>
      </c>
      <c r="CP6" s="3">
        <v>0.39</v>
      </c>
      <c r="CQ6" s="3">
        <v>32.140259999999998</v>
      </c>
      <c r="CR6" s="3">
        <v>102.8416</v>
      </c>
    </row>
    <row r="7" spans="1:96" ht="19.5" customHeight="1" x14ac:dyDescent="0.3">
      <c r="A7" s="139" t="s">
        <v>194</v>
      </c>
      <c r="B7" s="138">
        <v>1754</v>
      </c>
      <c r="C7" s="138">
        <v>1912.92706</v>
      </c>
      <c r="D7" s="138">
        <v>2081.4272274</v>
      </c>
      <c r="E7" s="138">
        <v>2775.3170605</v>
      </c>
      <c r="F7" s="138">
        <f t="shared" ref="F7:F33" si="1">SUM(M7:X7)</f>
        <v>3202.2379399999995</v>
      </c>
      <c r="G7" s="138">
        <v>3353.2103243500001</v>
      </c>
      <c r="H7" s="106">
        <v>4349.502574099999</v>
      </c>
      <c r="I7" s="106">
        <f t="shared" ref="I7:I33" si="2">SUM(AW7:BH7)</f>
        <v>4245.8037298309991</v>
      </c>
      <c r="J7" s="106">
        <v>5785.3280935000003</v>
      </c>
      <c r="K7" s="106">
        <f t="shared" si="0"/>
        <v>6232.3835655000003</v>
      </c>
      <c r="L7" s="106">
        <f t="shared" ref="L7:L33" si="3">SUM(CG7:CR7)</f>
        <v>4033.8408046000004</v>
      </c>
      <c r="M7" s="106">
        <v>434.53480000000002</v>
      </c>
      <c r="N7" s="106">
        <v>75.521733999999995</v>
      </c>
      <c r="O7" s="106">
        <v>187.94502969999996</v>
      </c>
      <c r="P7" s="106">
        <v>180.58557250000001</v>
      </c>
      <c r="Q7" s="106">
        <v>351.75265699999989</v>
      </c>
      <c r="R7" s="106">
        <v>415.28688749999998</v>
      </c>
      <c r="S7" s="106">
        <v>152.34568999999999</v>
      </c>
      <c r="T7" s="106">
        <v>557.87263460000008</v>
      </c>
      <c r="U7" s="106">
        <v>150.113</v>
      </c>
      <c r="V7" s="106">
        <v>140.5302647</v>
      </c>
      <c r="W7" s="106">
        <v>387.55982999999998</v>
      </c>
      <c r="X7" s="106">
        <v>168.18984</v>
      </c>
      <c r="Y7" s="106">
        <v>360.72970427500007</v>
      </c>
      <c r="Z7" s="106">
        <v>180.67812999999998</v>
      </c>
      <c r="AA7" s="106">
        <v>173.10045999900001</v>
      </c>
      <c r="AB7" s="106">
        <v>337.27862148899987</v>
      </c>
      <c r="AC7" s="106">
        <v>472.19899999699993</v>
      </c>
      <c r="AD7" s="106">
        <v>181.02883085600001</v>
      </c>
      <c r="AE7" s="106">
        <v>402.28045999399995</v>
      </c>
      <c r="AF7" s="106">
        <v>302.79989</v>
      </c>
      <c r="AG7" s="106">
        <v>220.55895094499999</v>
      </c>
      <c r="AH7" s="106">
        <v>249.43909823199999</v>
      </c>
      <c r="AI7" s="106">
        <v>196.31290999999999</v>
      </c>
      <c r="AJ7" s="106">
        <v>276.80426856299999</v>
      </c>
      <c r="AK7" s="106">
        <v>99.013229999999993</v>
      </c>
      <c r="AL7" s="106">
        <v>405.43494630000004</v>
      </c>
      <c r="AM7" s="106">
        <v>228.00705940000006</v>
      </c>
      <c r="AN7" s="106">
        <v>514.23660999999993</v>
      </c>
      <c r="AO7" s="106">
        <v>499.20752999999996</v>
      </c>
      <c r="AP7" s="106">
        <v>475.17131999999998</v>
      </c>
      <c r="AQ7" s="106">
        <v>158.28438849999995</v>
      </c>
      <c r="AR7" s="106">
        <v>215.53747999999999</v>
      </c>
      <c r="AS7" s="106">
        <v>335.65104999999994</v>
      </c>
      <c r="AT7" s="106">
        <v>391.03501000000006</v>
      </c>
      <c r="AU7" s="106">
        <v>468.3924399</v>
      </c>
      <c r="AV7" s="106">
        <v>559.53150999999991</v>
      </c>
      <c r="AW7" s="102">
        <v>0</v>
      </c>
      <c r="AX7" s="102">
        <v>177.96956</v>
      </c>
      <c r="AY7" s="102">
        <v>174.07801999999998</v>
      </c>
      <c r="AZ7" s="102">
        <v>428.52186999999998</v>
      </c>
      <c r="BA7" s="102">
        <v>336.71970132099995</v>
      </c>
      <c r="BB7" s="102">
        <v>1365.6297451660002</v>
      </c>
      <c r="BC7" s="102">
        <v>511.88007574400001</v>
      </c>
      <c r="BD7" s="102">
        <v>275.99532020000004</v>
      </c>
      <c r="BE7" s="102">
        <v>80.088969999999989</v>
      </c>
      <c r="BF7" s="102">
        <v>397.63332465399992</v>
      </c>
      <c r="BG7" s="102">
        <v>208.30745999999999</v>
      </c>
      <c r="BH7" s="102">
        <v>288.97968274599998</v>
      </c>
      <c r="BI7" s="106">
        <v>271.25600700000001</v>
      </c>
      <c r="BJ7" s="106">
        <v>286.32055859999997</v>
      </c>
      <c r="BK7" s="106">
        <v>165.15852000000001</v>
      </c>
      <c r="BL7" s="106">
        <v>326.95430000000005</v>
      </c>
      <c r="BM7" s="106">
        <v>958.21314609999968</v>
      </c>
      <c r="BN7" s="106">
        <v>826.90685910000002</v>
      </c>
      <c r="BO7" s="106">
        <v>1675.9838300000004</v>
      </c>
      <c r="BP7" s="106">
        <v>744.65586999999982</v>
      </c>
      <c r="BQ7" s="106">
        <v>334.27251269999994</v>
      </c>
      <c r="BR7" s="106">
        <v>54.803579299999996</v>
      </c>
      <c r="BS7" s="106">
        <v>0</v>
      </c>
      <c r="BT7" s="106">
        <v>140.80291070000001</v>
      </c>
      <c r="BU7" s="106">
        <v>255.86975999999996</v>
      </c>
      <c r="BV7" s="106">
        <v>521.75599129999989</v>
      </c>
      <c r="BW7" s="106">
        <v>688.33819049999988</v>
      </c>
      <c r="BX7" s="106">
        <v>378.05172310000006</v>
      </c>
      <c r="BY7" s="106">
        <v>386.96708739999997</v>
      </c>
      <c r="BZ7" s="106">
        <v>1046.6491819</v>
      </c>
      <c r="CA7" s="106">
        <v>344.69977</v>
      </c>
      <c r="CB7" s="106">
        <v>1020.7251574000001</v>
      </c>
      <c r="CC7" s="106">
        <v>530.95638940000003</v>
      </c>
      <c r="CD7" s="106">
        <v>307.81628179999996</v>
      </c>
      <c r="CE7" s="106">
        <v>549.91960270000004</v>
      </c>
      <c r="CF7" s="106">
        <v>200.63443000000001</v>
      </c>
      <c r="CG7" s="3">
        <v>561.35032810000007</v>
      </c>
      <c r="CH7" s="3">
        <v>44.426338600000001</v>
      </c>
      <c r="CI7" s="3">
        <v>254.15449699999999</v>
      </c>
      <c r="CJ7" s="3">
        <v>700.02496819999999</v>
      </c>
      <c r="CK7" s="3">
        <v>821.5980806</v>
      </c>
      <c r="CL7" s="3">
        <v>328.8594422999999</v>
      </c>
      <c r="CM7" s="3">
        <v>0</v>
      </c>
      <c r="CN7" s="3">
        <v>201.8221499</v>
      </c>
      <c r="CO7" s="3">
        <v>5.6659099999999993</v>
      </c>
      <c r="CP7" s="3">
        <v>97.207999999999998</v>
      </c>
      <c r="CQ7" s="3">
        <v>372.80274000000003</v>
      </c>
      <c r="CR7" s="3">
        <v>645.92834989999983</v>
      </c>
    </row>
    <row r="8" spans="1:96" x14ac:dyDescent="0.3">
      <c r="A8" s="139" t="s">
        <v>195</v>
      </c>
      <c r="B8" s="138">
        <v>1382</v>
      </c>
      <c r="C8" s="138">
        <v>1997.3925400000003</v>
      </c>
      <c r="D8" s="138">
        <v>754.59899860000007</v>
      </c>
      <c r="E8" s="138">
        <v>1612.5711268000002</v>
      </c>
      <c r="F8" s="138">
        <f t="shared" si="1"/>
        <v>1496.1551591</v>
      </c>
      <c r="G8" s="138">
        <v>200.13643999499999</v>
      </c>
      <c r="H8" s="106">
        <v>179.786339</v>
      </c>
      <c r="I8" s="106">
        <f t="shared" si="2"/>
        <v>627.28598906299999</v>
      </c>
      <c r="J8" s="106">
        <v>712.47977619999995</v>
      </c>
      <c r="K8" s="106">
        <f t="shared" si="0"/>
        <v>2551.3720377</v>
      </c>
      <c r="L8" s="106">
        <f t="shared" si="3"/>
        <v>732.92675959999997</v>
      </c>
      <c r="M8" s="106">
        <v>118.5020308</v>
      </c>
      <c r="N8" s="106">
        <v>109.6248033</v>
      </c>
      <c r="O8" s="106">
        <v>8.2872532999999997</v>
      </c>
      <c r="P8" s="106">
        <v>231.03636829999999</v>
      </c>
      <c r="Q8" s="106">
        <v>205.23196620000002</v>
      </c>
      <c r="R8" s="106">
        <v>172.582268</v>
      </c>
      <c r="S8" s="106">
        <v>15.979419999999999</v>
      </c>
      <c r="T8" s="106">
        <v>263.67356369999999</v>
      </c>
      <c r="U8" s="106">
        <v>101.43180790000001</v>
      </c>
      <c r="V8" s="106">
        <v>14.6521674</v>
      </c>
      <c r="W8" s="106">
        <v>96.043374699999987</v>
      </c>
      <c r="X8" s="106">
        <v>159.11013550000001</v>
      </c>
      <c r="Y8" s="106"/>
      <c r="Z8" s="106">
        <v>18.966082483999998</v>
      </c>
      <c r="AA8" s="106">
        <v>43.370110816999997</v>
      </c>
      <c r="AB8" s="106">
        <v>13.94201</v>
      </c>
      <c r="AC8" s="106">
        <v>17.96603</v>
      </c>
      <c r="AD8" s="106">
        <v>0.24399999999999999</v>
      </c>
      <c r="AE8" s="106">
        <v>0.28000000000000003</v>
      </c>
      <c r="AF8" s="106">
        <v>1.2849999999999999</v>
      </c>
      <c r="AG8" s="106">
        <v>12.829000000000001</v>
      </c>
      <c r="AH8" s="106">
        <v>15.5473</v>
      </c>
      <c r="AI8" s="106">
        <v>16.830587917000003</v>
      </c>
      <c r="AJ8" s="106">
        <v>58.876318777000002</v>
      </c>
      <c r="AK8" s="106">
        <v>7.0389380000000008</v>
      </c>
      <c r="AL8" s="106">
        <v>0</v>
      </c>
      <c r="AM8" s="106">
        <v>1.6E-2</v>
      </c>
      <c r="AN8" s="106">
        <v>0</v>
      </c>
      <c r="AO8" s="106">
        <v>25.991</v>
      </c>
      <c r="AP8" s="106">
        <v>2.99151E-2</v>
      </c>
      <c r="AQ8" s="106">
        <v>36.286819999999999</v>
      </c>
      <c r="AR8" s="106">
        <v>46.977639200000006</v>
      </c>
      <c r="AS8" s="106">
        <v>27.683349999999997</v>
      </c>
      <c r="AT8" s="106">
        <v>0.24581819999999999</v>
      </c>
      <c r="AU8" s="106">
        <v>35.516858500000005</v>
      </c>
      <c r="AV8" s="106">
        <v>0</v>
      </c>
      <c r="AW8" s="102">
        <v>0.62039999999999984</v>
      </c>
      <c r="AX8" s="102">
        <v>0</v>
      </c>
      <c r="AY8" s="102">
        <v>1.746</v>
      </c>
      <c r="AZ8" s="102">
        <v>31.597000000000001</v>
      </c>
      <c r="BA8" s="102">
        <v>28.503355613</v>
      </c>
      <c r="BB8" s="102">
        <v>220.17758099</v>
      </c>
      <c r="BC8" s="102">
        <v>9.1848375729999994</v>
      </c>
      <c r="BD8" s="102">
        <v>26.827999999999999</v>
      </c>
      <c r="BE8" s="102">
        <v>77.909078733999991</v>
      </c>
      <c r="BF8" s="102">
        <v>92.429884646999994</v>
      </c>
      <c r="BG8" s="102">
        <v>137.38120504599999</v>
      </c>
      <c r="BH8" s="102">
        <v>0.90864645999999993</v>
      </c>
      <c r="BI8" s="106">
        <v>82.662694900000005</v>
      </c>
      <c r="BJ8" s="106">
        <v>145.17435999999998</v>
      </c>
      <c r="BK8" s="106">
        <v>58.460172100000001</v>
      </c>
      <c r="BL8" s="106">
        <v>0</v>
      </c>
      <c r="BM8" s="106">
        <v>58.856786400000004</v>
      </c>
      <c r="BN8" s="106">
        <v>34.518560000000001</v>
      </c>
      <c r="BO8" s="106">
        <v>156.43447450000002</v>
      </c>
      <c r="BP8" s="106">
        <v>84.685949999999991</v>
      </c>
      <c r="BQ8" s="106">
        <v>4.1908300999999994</v>
      </c>
      <c r="BR8" s="106">
        <v>12.692673599999999</v>
      </c>
      <c r="BS8" s="106">
        <v>36.901064599999998</v>
      </c>
      <c r="BT8" s="106">
        <v>37.902209999999997</v>
      </c>
      <c r="BU8" s="106">
        <v>294.66631109999997</v>
      </c>
      <c r="BV8" s="106">
        <v>302.34828540000001</v>
      </c>
      <c r="BW8" s="106"/>
      <c r="BX8" s="106">
        <v>406.46030439999998</v>
      </c>
      <c r="BY8" s="106">
        <v>189.43725000000001</v>
      </c>
      <c r="BZ8" s="106">
        <v>392.94846690000003</v>
      </c>
      <c r="CA8" s="106">
        <v>5.9129294000000003</v>
      </c>
      <c r="CB8" s="106">
        <v>28.429031999999999</v>
      </c>
      <c r="CC8" s="106">
        <v>355.89388159999999</v>
      </c>
      <c r="CD8" s="106">
        <v>278.02260870000003</v>
      </c>
      <c r="CE8" s="106">
        <v>287.30928089999998</v>
      </c>
      <c r="CF8" s="106">
        <v>9.9436872999999988</v>
      </c>
      <c r="CG8" s="3">
        <v>166.91997529999998</v>
      </c>
      <c r="CH8" s="3">
        <v>0.55576059999999994</v>
      </c>
      <c r="CI8" s="3">
        <v>187.05216079999997</v>
      </c>
      <c r="CJ8" s="3">
        <v>74.611573700000008</v>
      </c>
      <c r="CK8" s="3">
        <v>51.991337700000003</v>
      </c>
      <c r="CL8" s="3">
        <v>71.574581499999994</v>
      </c>
      <c r="CM8" s="3">
        <v>0</v>
      </c>
      <c r="CN8" s="3">
        <v>0</v>
      </c>
      <c r="CO8" s="3">
        <v>0</v>
      </c>
      <c r="CP8" s="3">
        <v>66.784910000000011</v>
      </c>
      <c r="CQ8" s="3">
        <v>57.91189</v>
      </c>
      <c r="CR8" s="3">
        <v>55.524569999999997</v>
      </c>
    </row>
    <row r="9" spans="1:96" x14ac:dyDescent="0.3">
      <c r="A9" s="139" t="s">
        <v>189</v>
      </c>
      <c r="B9" s="138">
        <v>9457</v>
      </c>
      <c r="C9" s="138">
        <v>10749.2872274</v>
      </c>
      <c r="D9" s="138">
        <v>8355.8638646999989</v>
      </c>
      <c r="E9" s="138">
        <v>9837.0451381999992</v>
      </c>
      <c r="F9" s="138">
        <f t="shared" si="1"/>
        <v>13942.642442600001</v>
      </c>
      <c r="G9" s="138">
        <v>11964.700771831</v>
      </c>
      <c r="H9" s="106">
        <v>13185.052048399999</v>
      </c>
      <c r="I9" s="106">
        <f t="shared" si="2"/>
        <v>11193.950257208</v>
      </c>
      <c r="J9" s="106">
        <v>12791.415508200002</v>
      </c>
      <c r="K9" s="106">
        <f t="shared" si="0"/>
        <v>7926.2682911999991</v>
      </c>
      <c r="L9" s="106">
        <f t="shared" si="3"/>
        <v>12406.950297999998</v>
      </c>
      <c r="M9" s="106">
        <v>857.46809619999999</v>
      </c>
      <c r="N9" s="106">
        <v>888.74481250000008</v>
      </c>
      <c r="O9" s="106">
        <v>1106.4510827999998</v>
      </c>
      <c r="P9" s="106">
        <v>1371.8574531999996</v>
      </c>
      <c r="Q9" s="106">
        <v>989.76289050000014</v>
      </c>
      <c r="R9" s="106">
        <v>1077.7022500000003</v>
      </c>
      <c r="S9" s="106">
        <v>600.62488769999993</v>
      </c>
      <c r="T9" s="106">
        <v>1756.0471542000005</v>
      </c>
      <c r="U9" s="106">
        <v>1517.6436696999999</v>
      </c>
      <c r="V9" s="106">
        <v>809.22992269999997</v>
      </c>
      <c r="W9" s="106">
        <v>1060.6278272</v>
      </c>
      <c r="X9" s="106">
        <v>1906.4823958999998</v>
      </c>
      <c r="Y9" s="106">
        <v>932.06001083399997</v>
      </c>
      <c r="Z9" s="106">
        <v>1039.3956700000001</v>
      </c>
      <c r="AA9" s="106">
        <v>239.37862524200006</v>
      </c>
      <c r="AB9" s="106">
        <v>728.50463677499999</v>
      </c>
      <c r="AC9" s="106">
        <v>1503.7769134310001</v>
      </c>
      <c r="AD9" s="106">
        <v>362.10284044700001</v>
      </c>
      <c r="AE9" s="106">
        <v>1155.8891403939999</v>
      </c>
      <c r="AF9" s="106">
        <v>665.29728609200004</v>
      </c>
      <c r="AG9" s="106">
        <v>1620.5508534899996</v>
      </c>
      <c r="AH9" s="106">
        <v>1767.9305312249994</v>
      </c>
      <c r="AI9" s="106">
        <v>496.30067842699998</v>
      </c>
      <c r="AJ9" s="106">
        <v>1453.5135854739995</v>
      </c>
      <c r="AK9" s="106">
        <v>803.6235547</v>
      </c>
      <c r="AL9" s="106">
        <v>1664.0009931</v>
      </c>
      <c r="AM9" s="106">
        <v>1308.4069152</v>
      </c>
      <c r="AN9" s="106">
        <v>1258.0490166999998</v>
      </c>
      <c r="AO9" s="106">
        <v>453.91047989999998</v>
      </c>
      <c r="AP9" s="106">
        <v>1589.7845471000003</v>
      </c>
      <c r="AQ9" s="106">
        <v>1810.2710300000003</v>
      </c>
      <c r="AR9" s="106">
        <v>876.19148470000005</v>
      </c>
      <c r="AS9" s="106">
        <v>1032.8799099</v>
      </c>
      <c r="AT9" s="106">
        <v>1054.7099089999999</v>
      </c>
      <c r="AU9" s="106">
        <v>1313.0551880999999</v>
      </c>
      <c r="AV9" s="106">
        <v>20.16902</v>
      </c>
      <c r="AW9" s="102">
        <v>350.944975758</v>
      </c>
      <c r="AX9" s="102">
        <v>0</v>
      </c>
      <c r="AY9" s="102">
        <v>78.973839999999996</v>
      </c>
      <c r="AZ9" s="102">
        <v>674.48259516999997</v>
      </c>
      <c r="BA9" s="102">
        <v>477.46069562599996</v>
      </c>
      <c r="BB9" s="102">
        <v>2406.3892400839995</v>
      </c>
      <c r="BC9" s="102">
        <v>844.76136342200004</v>
      </c>
      <c r="BD9" s="102">
        <v>1003.5182713</v>
      </c>
      <c r="BE9" s="102">
        <v>957.39005161600005</v>
      </c>
      <c r="BF9" s="102">
        <v>1821.7919926050001</v>
      </c>
      <c r="BG9" s="102">
        <v>1023.8954514440001</v>
      </c>
      <c r="BH9" s="102">
        <v>1554.3417801830003</v>
      </c>
      <c r="BI9" s="106">
        <v>1298.6828023</v>
      </c>
      <c r="BJ9" s="106">
        <v>1196.7310009999999</v>
      </c>
      <c r="BK9" s="106">
        <v>577.81008770000005</v>
      </c>
      <c r="BL9" s="106">
        <v>510.82728000000003</v>
      </c>
      <c r="BM9" s="106">
        <v>461.87495990000008</v>
      </c>
      <c r="BN9" s="106">
        <v>877.47584669999958</v>
      </c>
      <c r="BO9" s="106">
        <v>2131.9548830999997</v>
      </c>
      <c r="BP9" s="106">
        <v>1272.7414170000002</v>
      </c>
      <c r="BQ9" s="106">
        <v>1110.4005912999996</v>
      </c>
      <c r="BR9" s="106">
        <v>667.34537749999993</v>
      </c>
      <c r="BS9" s="106">
        <v>1667.3761931000004</v>
      </c>
      <c r="BT9" s="106">
        <v>1018.1950686000001</v>
      </c>
      <c r="BU9" s="106">
        <v>333.79475679999996</v>
      </c>
      <c r="BV9" s="106">
        <v>1021.1509589000001</v>
      </c>
      <c r="BW9" s="106">
        <v>549.77111260000004</v>
      </c>
      <c r="BX9" s="106">
        <v>810.14350089999994</v>
      </c>
      <c r="BY9" s="106">
        <v>477.66896800000001</v>
      </c>
      <c r="BZ9" s="106">
        <v>847.09770339999977</v>
      </c>
      <c r="CA9" s="106">
        <v>354.93740649999995</v>
      </c>
      <c r="CB9" s="106">
        <v>789.8071756999999</v>
      </c>
      <c r="CC9" s="106">
        <v>24.534831099999998</v>
      </c>
      <c r="CD9" s="106">
        <v>422.23315329999997</v>
      </c>
      <c r="CE9" s="106">
        <v>1170.4834429999999</v>
      </c>
      <c r="CF9" s="106">
        <v>1124.6452809999998</v>
      </c>
      <c r="CG9" s="3">
        <v>1359.9503594</v>
      </c>
      <c r="CH9" s="3">
        <v>1454.9352190999998</v>
      </c>
      <c r="CI9" s="3">
        <v>2667.9499799999999</v>
      </c>
      <c r="CJ9" s="3">
        <v>1297.2614587</v>
      </c>
      <c r="CK9" s="3">
        <v>1638.1450677999997</v>
      </c>
      <c r="CL9" s="3">
        <v>1599.5962941</v>
      </c>
      <c r="CM9" s="3">
        <v>0</v>
      </c>
      <c r="CN9" s="3">
        <v>867.54181909999988</v>
      </c>
      <c r="CO9" s="3">
        <v>590.24671980000016</v>
      </c>
      <c r="CP9" s="3">
        <v>90.446580000000012</v>
      </c>
      <c r="CQ9" s="3">
        <v>0.11215</v>
      </c>
      <c r="CR9" s="3">
        <v>840.76465000000042</v>
      </c>
    </row>
    <row r="10" spans="1:96" x14ac:dyDescent="0.3">
      <c r="A10" s="139" t="s">
        <v>188</v>
      </c>
      <c r="B10" s="138">
        <v>2710</v>
      </c>
      <c r="C10" s="138">
        <v>2638.0157599999998</v>
      </c>
      <c r="D10" s="138">
        <v>2449.2619746</v>
      </c>
      <c r="E10" s="138">
        <v>2755.3349729000001</v>
      </c>
      <c r="F10" s="138">
        <f t="shared" si="1"/>
        <v>3327.3053798999999</v>
      </c>
      <c r="G10" s="138">
        <v>2350.8834130089999</v>
      </c>
      <c r="H10" s="106">
        <v>2246.2250144</v>
      </c>
      <c r="I10" s="106">
        <f t="shared" si="2"/>
        <v>3135.9743424449998</v>
      </c>
      <c r="J10" s="106">
        <v>3060.5710196000005</v>
      </c>
      <c r="K10" s="106">
        <f t="shared" si="0"/>
        <v>3159.5888992999994</v>
      </c>
      <c r="L10" s="106">
        <f t="shared" si="3"/>
        <v>2907.8872727000003</v>
      </c>
      <c r="M10" s="106">
        <v>201.61799100000002</v>
      </c>
      <c r="N10" s="106">
        <v>229.41910590000001</v>
      </c>
      <c r="O10" s="106">
        <v>189.39728739999998</v>
      </c>
      <c r="P10" s="106">
        <v>234.96645100000001</v>
      </c>
      <c r="Q10" s="106">
        <v>870.27591389999998</v>
      </c>
      <c r="R10" s="106">
        <v>91.502697600000005</v>
      </c>
      <c r="S10" s="106">
        <v>0</v>
      </c>
      <c r="T10" s="106">
        <v>617.96484989999999</v>
      </c>
      <c r="U10" s="106">
        <v>160.7415</v>
      </c>
      <c r="V10" s="106">
        <v>104.82856989999999</v>
      </c>
      <c r="W10" s="106">
        <v>198.5893998</v>
      </c>
      <c r="X10" s="106">
        <v>428.00161349999996</v>
      </c>
      <c r="Y10" s="106">
        <v>142.59835943699997</v>
      </c>
      <c r="Z10" s="106">
        <v>86.699603068999991</v>
      </c>
      <c r="AA10" s="106">
        <v>306.15468419999996</v>
      </c>
      <c r="AB10" s="106">
        <v>269.50509102599995</v>
      </c>
      <c r="AC10" s="106">
        <v>186.87325755000003</v>
      </c>
      <c r="AD10" s="106">
        <v>432.15859922300001</v>
      </c>
      <c r="AE10" s="106">
        <v>175.03735471900001</v>
      </c>
      <c r="AF10" s="106">
        <v>180.518158726</v>
      </c>
      <c r="AG10" s="106">
        <v>43.407074500000007</v>
      </c>
      <c r="AH10" s="106">
        <v>154.96909351400004</v>
      </c>
      <c r="AI10" s="106">
        <v>144.66735</v>
      </c>
      <c r="AJ10" s="106">
        <v>228.29478704500002</v>
      </c>
      <c r="AK10" s="106">
        <v>188.34942939999996</v>
      </c>
      <c r="AL10" s="106">
        <v>243.36387290000002</v>
      </c>
      <c r="AM10" s="106">
        <v>300.06188929999996</v>
      </c>
      <c r="AN10" s="106">
        <v>162.55118779999998</v>
      </c>
      <c r="AO10" s="106">
        <v>171.80199339999999</v>
      </c>
      <c r="AP10" s="106">
        <v>346.34900000000005</v>
      </c>
      <c r="AQ10" s="106">
        <v>83.352332299999986</v>
      </c>
      <c r="AR10" s="106">
        <v>160.2086884</v>
      </c>
      <c r="AS10" s="106">
        <v>223.6948151</v>
      </c>
      <c r="AT10" s="106">
        <v>10.374454799999999</v>
      </c>
      <c r="AU10" s="106">
        <v>356.11735099999999</v>
      </c>
      <c r="AV10" s="106">
        <v>0</v>
      </c>
      <c r="AW10" s="102">
        <v>166.815065756</v>
      </c>
      <c r="AX10" s="102">
        <v>5.2197100000000001</v>
      </c>
      <c r="AY10" s="102">
        <v>177.17099999999999</v>
      </c>
      <c r="AZ10" s="102">
        <v>178.24100000000001</v>
      </c>
      <c r="BA10" s="102">
        <v>172.145042964</v>
      </c>
      <c r="BB10" s="102">
        <v>751.70621227100003</v>
      </c>
      <c r="BC10" s="102">
        <v>402.65418824800003</v>
      </c>
      <c r="BD10" s="102">
        <v>143.8922</v>
      </c>
      <c r="BE10" s="102">
        <v>179.040126515</v>
      </c>
      <c r="BF10" s="102">
        <v>466.648961778</v>
      </c>
      <c r="BG10" s="102">
        <v>257.921916055</v>
      </c>
      <c r="BH10" s="102">
        <v>234.51891885799998</v>
      </c>
      <c r="BI10" s="106">
        <v>77.446948599999985</v>
      </c>
      <c r="BJ10" s="106">
        <v>20.388823600000002</v>
      </c>
      <c r="BK10" s="106">
        <v>229.08000040000002</v>
      </c>
      <c r="BL10" s="106">
        <v>87.915820000000011</v>
      </c>
      <c r="BM10" s="106">
        <v>227.6777477</v>
      </c>
      <c r="BN10" s="106">
        <v>466.07485279999997</v>
      </c>
      <c r="BO10" s="106">
        <v>784.17312270000002</v>
      </c>
      <c r="BP10" s="106">
        <v>511.67061360000002</v>
      </c>
      <c r="BQ10" s="106">
        <v>184.96978060000001</v>
      </c>
      <c r="BR10" s="106">
        <v>58.419231100000005</v>
      </c>
      <c r="BS10" s="106">
        <v>294.01226229999992</v>
      </c>
      <c r="BT10" s="106">
        <v>118.7418162</v>
      </c>
      <c r="BU10" s="106">
        <v>227.51889779999999</v>
      </c>
      <c r="BV10" s="106">
        <v>377.78550599999994</v>
      </c>
      <c r="BW10" s="106">
        <v>406.23404019999998</v>
      </c>
      <c r="BX10" s="106">
        <v>89.302622600000007</v>
      </c>
      <c r="BY10" s="106">
        <v>551.18827199999998</v>
      </c>
      <c r="BZ10" s="106">
        <v>241.98932249999996</v>
      </c>
      <c r="CA10" s="106">
        <v>18.898799999999998</v>
      </c>
      <c r="CB10" s="106">
        <v>471.98542259999999</v>
      </c>
      <c r="CC10" s="106">
        <v>373.11630910000002</v>
      </c>
      <c r="CD10" s="106">
        <v>211.5407142</v>
      </c>
      <c r="CE10" s="106">
        <v>190.02899230000003</v>
      </c>
      <c r="CF10" s="106">
        <v>0</v>
      </c>
      <c r="CG10" s="3">
        <v>219.07138029999999</v>
      </c>
      <c r="CH10" s="3">
        <v>76.306989999999999</v>
      </c>
      <c r="CI10" s="3">
        <v>441.03804140000005</v>
      </c>
      <c r="CJ10" s="3">
        <v>356.09290800000008</v>
      </c>
      <c r="CK10" s="3">
        <v>511.44247849999999</v>
      </c>
      <c r="CL10" s="3">
        <v>408.14778459999997</v>
      </c>
      <c r="CM10" s="3">
        <v>207.69256000000004</v>
      </c>
      <c r="CN10" s="3">
        <v>0</v>
      </c>
      <c r="CO10" s="3">
        <v>262.31273999999996</v>
      </c>
      <c r="CP10" s="3">
        <v>97.065719999999999</v>
      </c>
      <c r="CQ10" s="3">
        <v>49.30538</v>
      </c>
      <c r="CR10" s="3">
        <v>279.41128989999999</v>
      </c>
    </row>
    <row r="11" spans="1:96" x14ac:dyDescent="0.3">
      <c r="A11" s="139" t="s">
        <v>168</v>
      </c>
      <c r="B11" s="138">
        <v>2371</v>
      </c>
      <c r="C11" s="138">
        <v>2484.8264600000002</v>
      </c>
      <c r="D11" s="138">
        <v>2797.3753592000003</v>
      </c>
      <c r="E11" s="138">
        <v>3056.0966061000004</v>
      </c>
      <c r="F11" s="138">
        <f t="shared" si="1"/>
        <v>4716.2869528999991</v>
      </c>
      <c r="G11" s="138">
        <v>4799.4491464230005</v>
      </c>
      <c r="H11" s="106">
        <v>6895.2592439</v>
      </c>
      <c r="I11" s="106">
        <f t="shared" si="2"/>
        <v>12102.265224575</v>
      </c>
      <c r="J11" s="106">
        <v>9411.2067506999992</v>
      </c>
      <c r="K11" s="106">
        <f t="shared" si="0"/>
        <v>15456.618701199999</v>
      </c>
      <c r="L11" s="106">
        <f t="shared" si="3"/>
        <v>14114.823349</v>
      </c>
      <c r="M11" s="106">
        <v>190.65062499999999</v>
      </c>
      <c r="N11" s="106">
        <v>199.5411277</v>
      </c>
      <c r="O11" s="106">
        <v>359.04427650000002</v>
      </c>
      <c r="P11" s="106">
        <v>354.98272750000001</v>
      </c>
      <c r="Q11" s="106">
        <v>533.98399999999992</v>
      </c>
      <c r="R11" s="106">
        <v>515.07228670000006</v>
      </c>
      <c r="S11" s="106">
        <v>0</v>
      </c>
      <c r="T11" s="106">
        <v>916.5589283999999</v>
      </c>
      <c r="U11" s="106">
        <v>24.074550000000002</v>
      </c>
      <c r="V11" s="106">
        <v>632.67975000000001</v>
      </c>
      <c r="W11" s="106">
        <v>383.7316199</v>
      </c>
      <c r="X11" s="106">
        <v>605.96706119999999</v>
      </c>
      <c r="Y11" s="106">
        <v>33.333730000000003</v>
      </c>
      <c r="Z11" s="106">
        <v>826.07452588700005</v>
      </c>
      <c r="AA11" s="106">
        <v>628.58368999999993</v>
      </c>
      <c r="AB11" s="106"/>
      <c r="AC11" s="106">
        <v>209.67710000000002</v>
      </c>
      <c r="AD11" s="106">
        <v>217.92824999999999</v>
      </c>
      <c r="AE11" s="106">
        <v>363.91768000000002</v>
      </c>
      <c r="AF11" s="106">
        <v>301.87189406699997</v>
      </c>
      <c r="AG11" s="106">
        <v>460.79237793300001</v>
      </c>
      <c r="AH11" s="106">
        <v>593.04278853599999</v>
      </c>
      <c r="AI11" s="106">
        <v>410.96024999999997</v>
      </c>
      <c r="AJ11" s="106">
        <v>753.26685999999995</v>
      </c>
      <c r="AK11" s="106">
        <v>208.87783999999999</v>
      </c>
      <c r="AL11" s="106">
        <v>645.06497760000002</v>
      </c>
      <c r="AM11" s="106">
        <v>379.63945000000001</v>
      </c>
      <c r="AN11" s="106">
        <v>616.93352440000001</v>
      </c>
      <c r="AO11" s="106">
        <v>988.68460470000014</v>
      </c>
      <c r="AP11" s="106">
        <v>928.9940532999999</v>
      </c>
      <c r="AQ11" s="106">
        <v>219.24057999999999</v>
      </c>
      <c r="AR11" s="106">
        <v>634.75098000000003</v>
      </c>
      <c r="AS11" s="106">
        <v>707.95373389999997</v>
      </c>
      <c r="AT11" s="106">
        <v>494.5</v>
      </c>
      <c r="AU11" s="106">
        <v>990.11950000000002</v>
      </c>
      <c r="AV11" s="106">
        <v>80.5</v>
      </c>
      <c r="AW11" s="102">
        <v>445.5</v>
      </c>
      <c r="AX11" s="102">
        <v>0</v>
      </c>
      <c r="AY11" s="102">
        <v>474.60525000000001</v>
      </c>
      <c r="AZ11" s="102">
        <v>1644.5014999999999</v>
      </c>
      <c r="BA11" s="102">
        <v>827.51049999999998</v>
      </c>
      <c r="BB11" s="102">
        <v>2776.899264575</v>
      </c>
      <c r="BC11" s="102">
        <v>1040.039</v>
      </c>
      <c r="BD11" s="102">
        <v>1109.076</v>
      </c>
      <c r="BE11" s="102">
        <v>761.56799999999998</v>
      </c>
      <c r="BF11" s="102">
        <v>886.30196000000001</v>
      </c>
      <c r="BG11" s="102">
        <v>1691.5235</v>
      </c>
      <c r="BH11" s="102">
        <v>444.74024999999995</v>
      </c>
      <c r="BI11" s="106">
        <v>975.09825000000001</v>
      </c>
      <c r="BJ11" s="106">
        <v>861.96900000000005</v>
      </c>
      <c r="BK11" s="106">
        <v>247.09</v>
      </c>
      <c r="BL11" s="106">
        <v>21.231999999999999</v>
      </c>
      <c r="BM11" s="106">
        <v>1046.3430000000001</v>
      </c>
      <c r="BN11" s="106">
        <v>714.48152000000005</v>
      </c>
      <c r="BO11" s="106">
        <v>726.99699999999996</v>
      </c>
      <c r="BP11" s="106">
        <v>693.51260000000002</v>
      </c>
      <c r="BQ11" s="106">
        <v>660.19700010000008</v>
      </c>
      <c r="BR11" s="106">
        <v>1235.7180000000001</v>
      </c>
      <c r="BS11" s="106">
        <v>306.22191000000004</v>
      </c>
      <c r="BT11" s="106">
        <v>1922.3464706000004</v>
      </c>
      <c r="BU11" s="106">
        <v>97.6090497</v>
      </c>
      <c r="BV11" s="106">
        <v>801.29978000000006</v>
      </c>
      <c r="BW11" s="106">
        <v>1199.46442</v>
      </c>
      <c r="BX11" s="106">
        <v>2247.5985773999996</v>
      </c>
      <c r="BY11" s="106">
        <v>2675.2351313999998</v>
      </c>
      <c r="BZ11" s="106">
        <v>1984.5462199999999</v>
      </c>
      <c r="CA11" s="106">
        <v>857.16166020000003</v>
      </c>
      <c r="CB11" s="106">
        <v>2070.0102230000002</v>
      </c>
      <c r="CC11" s="106">
        <v>821.73900000000003</v>
      </c>
      <c r="CD11" s="106">
        <v>834.40367000000003</v>
      </c>
      <c r="CE11" s="106">
        <v>1745.5401595000001</v>
      </c>
      <c r="CF11" s="106">
        <v>122.01080999999999</v>
      </c>
      <c r="CG11" s="3">
        <v>2501.4972904000006</v>
      </c>
      <c r="CH11" s="3">
        <v>0</v>
      </c>
      <c r="CI11" s="3">
        <v>2350.91885</v>
      </c>
      <c r="CJ11" s="3">
        <v>1064.3806180000001</v>
      </c>
      <c r="CK11" s="3">
        <v>389.32134060000004</v>
      </c>
      <c r="CL11" s="3">
        <v>1653.79179</v>
      </c>
      <c r="CM11" s="3">
        <v>0</v>
      </c>
      <c r="CN11" s="3">
        <v>0</v>
      </c>
      <c r="CO11" s="3">
        <v>822.58199999999999</v>
      </c>
      <c r="CP11" s="3">
        <v>3.5968599999999999</v>
      </c>
      <c r="CQ11" s="3">
        <v>4442.7079999999996</v>
      </c>
      <c r="CR11" s="3">
        <v>886.02660000000003</v>
      </c>
    </row>
    <row r="12" spans="1:96" x14ac:dyDescent="0.3">
      <c r="A12" s="139" t="s">
        <v>196</v>
      </c>
      <c r="B12" s="138">
        <v>1603</v>
      </c>
      <c r="C12" s="138">
        <v>2160.4126000000001</v>
      </c>
      <c r="D12" s="138">
        <v>2974.9625996</v>
      </c>
      <c r="E12" s="138">
        <v>1812.0221750999999</v>
      </c>
      <c r="F12" s="138">
        <f t="shared" si="1"/>
        <v>2603.5402340000001</v>
      </c>
      <c r="G12" s="138">
        <v>2818.1937962899997</v>
      </c>
      <c r="H12" s="106">
        <v>2281.5850419999992</v>
      </c>
      <c r="I12" s="106">
        <f t="shared" si="2"/>
        <v>1523.4471476000001</v>
      </c>
      <c r="J12" s="106">
        <v>2385.2857457</v>
      </c>
      <c r="K12" s="106">
        <f t="shared" si="0"/>
        <v>3847.9796661999999</v>
      </c>
      <c r="L12" s="106">
        <f t="shared" si="3"/>
        <v>4353.1406625</v>
      </c>
      <c r="M12" s="106">
        <v>128.73206329999999</v>
      </c>
      <c r="N12" s="106">
        <v>196.46829989999998</v>
      </c>
      <c r="O12" s="106">
        <v>318.30134019999991</v>
      </c>
      <c r="P12" s="106">
        <v>106.9869344</v>
      </c>
      <c r="Q12" s="106">
        <v>383.1083974</v>
      </c>
      <c r="R12" s="106">
        <v>86.183252999999993</v>
      </c>
      <c r="S12" s="106">
        <v>1.8643064</v>
      </c>
      <c r="T12" s="106">
        <v>366.03440440000003</v>
      </c>
      <c r="U12" s="106">
        <v>299.50123229999997</v>
      </c>
      <c r="V12" s="106">
        <v>225.57415410000002</v>
      </c>
      <c r="W12" s="106">
        <v>210.04931579999999</v>
      </c>
      <c r="X12" s="106">
        <v>280.73653279999996</v>
      </c>
      <c r="Y12" s="106">
        <v>144.22986842099999</v>
      </c>
      <c r="Z12" s="106">
        <v>35.385469999999998</v>
      </c>
      <c r="AA12" s="106">
        <v>305.52986786499997</v>
      </c>
      <c r="AB12" s="106">
        <v>88.552815447000015</v>
      </c>
      <c r="AC12" s="106">
        <v>381.35074148899997</v>
      </c>
      <c r="AD12" s="106">
        <v>156.012453158</v>
      </c>
      <c r="AE12" s="106">
        <v>239.38526172900001</v>
      </c>
      <c r="AF12" s="106">
        <v>298.96560092499999</v>
      </c>
      <c r="AG12" s="106">
        <v>291.21648774800002</v>
      </c>
      <c r="AH12" s="106">
        <v>559.46107204000009</v>
      </c>
      <c r="AI12" s="106">
        <v>97.730105930999997</v>
      </c>
      <c r="AJ12" s="106">
        <v>220.37405153700001</v>
      </c>
      <c r="AK12" s="106">
        <v>287.66780140000003</v>
      </c>
      <c r="AL12" s="106">
        <v>172.33259329999998</v>
      </c>
      <c r="AM12" s="106">
        <v>304.56220409999997</v>
      </c>
      <c r="AN12" s="106">
        <v>390.83756579999994</v>
      </c>
      <c r="AO12" s="106">
        <v>269.53719530000001</v>
      </c>
      <c r="AP12" s="106">
        <v>311.8421214</v>
      </c>
      <c r="AQ12" s="106">
        <v>141.399</v>
      </c>
      <c r="AR12" s="106">
        <v>68.31971999999999</v>
      </c>
      <c r="AS12" s="106">
        <v>139.47014000000001</v>
      </c>
      <c r="AT12" s="106">
        <v>36.816186399999992</v>
      </c>
      <c r="AU12" s="106">
        <v>110.52800000000001</v>
      </c>
      <c r="AV12" s="106">
        <v>48.272514300000005</v>
      </c>
      <c r="AW12" s="102">
        <v>431.59399999999994</v>
      </c>
      <c r="AX12" s="102">
        <v>0</v>
      </c>
      <c r="AY12" s="102">
        <v>0.7571</v>
      </c>
      <c r="AZ12" s="102">
        <v>29.813000000000002</v>
      </c>
      <c r="BA12" s="102">
        <v>113.50882349</v>
      </c>
      <c r="BB12" s="102">
        <v>450.91846961199997</v>
      </c>
      <c r="BC12" s="102">
        <v>193.04101311200003</v>
      </c>
      <c r="BD12" s="102">
        <v>0</v>
      </c>
      <c r="BE12" s="102">
        <v>13.824</v>
      </c>
      <c r="BF12" s="102">
        <v>77.849176608999997</v>
      </c>
      <c r="BG12" s="102">
        <v>210.603805843</v>
      </c>
      <c r="BH12" s="102">
        <v>1.537758934</v>
      </c>
      <c r="BI12" s="106">
        <v>133.36671319999999</v>
      </c>
      <c r="BJ12" s="106">
        <v>169.32030899999998</v>
      </c>
      <c r="BK12" s="106">
        <v>0</v>
      </c>
      <c r="BL12" s="106">
        <v>14.218500000000001</v>
      </c>
      <c r="BM12" s="106">
        <v>75.011959300000001</v>
      </c>
      <c r="BN12" s="106">
        <v>332.12978990000005</v>
      </c>
      <c r="BO12" s="106">
        <v>105.34571100000001</v>
      </c>
      <c r="BP12" s="106">
        <v>247.19346000000002</v>
      </c>
      <c r="BQ12" s="106">
        <v>289.44430160000007</v>
      </c>
      <c r="BR12" s="106">
        <v>409.95171429999999</v>
      </c>
      <c r="BS12" s="106">
        <v>263.43147999999997</v>
      </c>
      <c r="BT12" s="106">
        <v>345.87180739999997</v>
      </c>
      <c r="BU12" s="106">
        <v>72.0680993</v>
      </c>
      <c r="BV12" s="106">
        <v>377.20287160000004</v>
      </c>
      <c r="BW12" s="106">
        <v>11.027394399999999</v>
      </c>
      <c r="BX12" s="106">
        <v>125.716949</v>
      </c>
      <c r="BY12" s="106">
        <v>509.99994659999993</v>
      </c>
      <c r="BZ12" s="106">
        <v>385.17230560000007</v>
      </c>
      <c r="CA12" s="106">
        <v>206.9988151</v>
      </c>
      <c r="CB12" s="106">
        <v>219.66814399999998</v>
      </c>
      <c r="CC12" s="106">
        <v>802.89287100000013</v>
      </c>
      <c r="CD12" s="106">
        <v>559.80626240000004</v>
      </c>
      <c r="CE12" s="106">
        <v>334.40615730000002</v>
      </c>
      <c r="CF12" s="106">
        <v>243.0198499</v>
      </c>
      <c r="CG12" s="3">
        <v>492.70014480000003</v>
      </c>
      <c r="CH12" s="3">
        <v>0</v>
      </c>
      <c r="CI12" s="3">
        <v>903.03316359999985</v>
      </c>
      <c r="CJ12" s="3">
        <v>639.6905524</v>
      </c>
      <c r="CK12" s="3">
        <v>207.51116279999997</v>
      </c>
      <c r="CL12" s="3">
        <v>319.99717930000003</v>
      </c>
      <c r="CM12" s="3">
        <v>76.212479999999999</v>
      </c>
      <c r="CN12" s="3">
        <v>158.8282299</v>
      </c>
      <c r="CO12" s="3">
        <v>433.71537000000001</v>
      </c>
      <c r="CP12" s="3">
        <v>407.43303980000002</v>
      </c>
      <c r="CQ12" s="3">
        <v>283.82964989999999</v>
      </c>
      <c r="CR12" s="3">
        <v>430.18969000000004</v>
      </c>
    </row>
    <row r="13" spans="1:96" x14ac:dyDescent="0.3">
      <c r="A13" s="139" t="s">
        <v>203</v>
      </c>
      <c r="B13" s="138">
        <v>891</v>
      </c>
      <c r="C13" s="138">
        <v>738.56359999999995</v>
      </c>
      <c r="D13" s="138">
        <v>1242.5993567999999</v>
      </c>
      <c r="E13" s="138">
        <v>1403.3030483</v>
      </c>
      <c r="F13" s="138">
        <f t="shared" si="1"/>
        <v>2107.0707876000001</v>
      </c>
      <c r="G13" s="138">
        <v>1895.5525784669999</v>
      </c>
      <c r="H13" s="106">
        <v>1230.2645617999999</v>
      </c>
      <c r="I13" s="106">
        <f t="shared" si="2"/>
        <v>1760.8543770229999</v>
      </c>
      <c r="J13" s="106">
        <v>1797.1687732</v>
      </c>
      <c r="K13" s="106">
        <f t="shared" si="0"/>
        <v>3609.8679800999998</v>
      </c>
      <c r="L13" s="106">
        <f t="shared" si="3"/>
        <v>2214.5360421999999</v>
      </c>
      <c r="M13" s="106">
        <v>88.827315199999987</v>
      </c>
      <c r="N13" s="106">
        <v>104.2077084</v>
      </c>
      <c r="O13" s="106">
        <v>259.31869539999997</v>
      </c>
      <c r="P13" s="106">
        <v>244.40901599999995</v>
      </c>
      <c r="Q13" s="106">
        <v>208.54635540000001</v>
      </c>
      <c r="R13" s="106">
        <v>160.68285159999996</v>
      </c>
      <c r="S13" s="106">
        <v>55.193049899999998</v>
      </c>
      <c r="T13" s="106">
        <v>424.81311110000001</v>
      </c>
      <c r="U13" s="106">
        <v>95.703918799999997</v>
      </c>
      <c r="V13" s="106">
        <v>166.28477470000001</v>
      </c>
      <c r="W13" s="106">
        <v>67.185097900000002</v>
      </c>
      <c r="X13" s="106">
        <v>231.8988932</v>
      </c>
      <c r="Y13" s="106">
        <v>88.372194007000004</v>
      </c>
      <c r="Z13" s="106">
        <v>25.3584642</v>
      </c>
      <c r="AA13" s="106">
        <v>120.27970505899999</v>
      </c>
      <c r="AB13" s="106">
        <v>186.911918719</v>
      </c>
      <c r="AC13" s="106">
        <v>124.71436927400002</v>
      </c>
      <c r="AD13" s="106">
        <v>270.93738378499995</v>
      </c>
      <c r="AE13" s="106">
        <v>204.45769815099999</v>
      </c>
      <c r="AF13" s="106">
        <v>190.07350272899998</v>
      </c>
      <c r="AG13" s="106">
        <v>141.01956999999999</v>
      </c>
      <c r="AH13" s="106">
        <v>172.675427243</v>
      </c>
      <c r="AI13" s="106">
        <v>40.723667063000001</v>
      </c>
      <c r="AJ13" s="106">
        <v>330.02867823700001</v>
      </c>
      <c r="AK13" s="106">
        <v>198.21889000000004</v>
      </c>
      <c r="AL13" s="106">
        <v>110.0011875</v>
      </c>
      <c r="AM13" s="106">
        <v>121.98854250000001</v>
      </c>
      <c r="AN13" s="106">
        <v>26.850378299999999</v>
      </c>
      <c r="AO13" s="106">
        <v>63.037616499999999</v>
      </c>
      <c r="AP13" s="106">
        <v>164.36831159999997</v>
      </c>
      <c r="AQ13" s="106">
        <v>119.273679</v>
      </c>
      <c r="AR13" s="106">
        <v>95.422583200000005</v>
      </c>
      <c r="AS13" s="106">
        <v>99.898829500000019</v>
      </c>
      <c r="AT13" s="106">
        <v>117.56933000000001</v>
      </c>
      <c r="AU13" s="106">
        <v>111.10625680000001</v>
      </c>
      <c r="AV13" s="106">
        <v>2.5289569000000003</v>
      </c>
      <c r="AW13" s="102">
        <v>115.684856266</v>
      </c>
      <c r="AX13" s="102">
        <v>40.002058819999995</v>
      </c>
      <c r="AY13" s="102">
        <v>102.50219364</v>
      </c>
      <c r="AZ13" s="102">
        <v>43.79486</v>
      </c>
      <c r="BA13" s="102">
        <v>69.206071457000007</v>
      </c>
      <c r="BB13" s="102">
        <v>522.44171174200005</v>
      </c>
      <c r="BC13" s="102">
        <v>107.43345935000001</v>
      </c>
      <c r="BD13" s="102">
        <v>199.72475926999999</v>
      </c>
      <c r="BE13" s="102">
        <v>12.65</v>
      </c>
      <c r="BF13" s="102">
        <v>215.17545608699999</v>
      </c>
      <c r="BG13" s="102">
        <v>143.386362021</v>
      </c>
      <c r="BH13" s="102">
        <v>188.85258836999998</v>
      </c>
      <c r="BI13" s="106">
        <v>84.856268900000003</v>
      </c>
      <c r="BJ13" s="106">
        <v>109.36045599999999</v>
      </c>
      <c r="BK13" s="106">
        <v>56.449874700000002</v>
      </c>
      <c r="BL13" s="106">
        <v>20.835350000000002</v>
      </c>
      <c r="BM13" s="106">
        <v>102.8597252</v>
      </c>
      <c r="BN13" s="106">
        <v>233.82996259999999</v>
      </c>
      <c r="BO13" s="106">
        <v>109.71385430000002</v>
      </c>
      <c r="BP13" s="106">
        <v>281.39575439999999</v>
      </c>
      <c r="BQ13" s="106">
        <v>318.83753669999987</v>
      </c>
      <c r="BR13" s="106">
        <v>245.76224960000002</v>
      </c>
      <c r="BS13" s="106">
        <v>150.56438010000002</v>
      </c>
      <c r="BT13" s="106">
        <v>82.703360700000005</v>
      </c>
      <c r="BU13" s="106">
        <v>85.744649400000014</v>
      </c>
      <c r="BV13" s="106">
        <v>428.39880030000006</v>
      </c>
      <c r="BW13" s="106">
        <v>122.40718799999999</v>
      </c>
      <c r="BX13" s="106">
        <v>134.95876860000001</v>
      </c>
      <c r="BY13" s="106">
        <v>580.60960410000007</v>
      </c>
      <c r="BZ13" s="106">
        <v>434.67822380000007</v>
      </c>
      <c r="CA13" s="106">
        <v>171.59601430000001</v>
      </c>
      <c r="CB13" s="106">
        <v>683.91780329999995</v>
      </c>
      <c r="CC13" s="106">
        <v>230.44817899999998</v>
      </c>
      <c r="CD13" s="106">
        <v>355.25743779999999</v>
      </c>
      <c r="CE13" s="106">
        <v>183.1340788</v>
      </c>
      <c r="CF13" s="106">
        <v>198.71723269999998</v>
      </c>
      <c r="CG13" s="3">
        <v>306.37698349999999</v>
      </c>
      <c r="CH13" s="3">
        <v>34.733919999999998</v>
      </c>
      <c r="CI13" s="3">
        <v>507.30986240000004</v>
      </c>
      <c r="CJ13" s="3">
        <v>55.566548600000004</v>
      </c>
      <c r="CK13" s="3">
        <v>278.26328699999999</v>
      </c>
      <c r="CL13" s="3">
        <v>249.45673099999999</v>
      </c>
      <c r="CM13" s="3">
        <v>49.718249999999998</v>
      </c>
      <c r="CN13" s="3">
        <v>0</v>
      </c>
      <c r="CO13" s="3">
        <v>95.59442</v>
      </c>
      <c r="CP13" s="3">
        <v>182.90863000000002</v>
      </c>
      <c r="CQ13" s="3">
        <v>133.64282</v>
      </c>
      <c r="CR13" s="3">
        <v>320.96458970000003</v>
      </c>
    </row>
    <row r="14" spans="1:96" x14ac:dyDescent="0.3">
      <c r="A14" s="140" t="s">
        <v>198</v>
      </c>
      <c r="B14" s="106">
        <v>3257</v>
      </c>
      <c r="C14" s="106">
        <v>3883.7415949999995</v>
      </c>
      <c r="D14" s="106">
        <v>6012.5506833000009</v>
      </c>
      <c r="E14" s="106">
        <v>2853.6096675999997</v>
      </c>
      <c r="F14" s="106">
        <f t="shared" si="1"/>
        <v>5267.1175672999998</v>
      </c>
      <c r="G14" s="106">
        <v>7918.8717642649999</v>
      </c>
      <c r="H14" s="106">
        <v>3969.5414993999998</v>
      </c>
      <c r="I14" s="106">
        <f t="shared" si="2"/>
        <v>5073.2523248500011</v>
      </c>
      <c r="J14" s="106">
        <v>6080.2611863000002</v>
      </c>
      <c r="K14" s="106">
        <f t="shared" si="0"/>
        <v>7205.5359757000006</v>
      </c>
      <c r="L14" s="106">
        <f t="shared" si="3"/>
        <v>6013.2201346000002</v>
      </c>
      <c r="M14" s="106">
        <v>116.87389999999999</v>
      </c>
      <c r="N14" s="106">
        <v>64.261861800000005</v>
      </c>
      <c r="O14" s="106">
        <v>83.225664600000016</v>
      </c>
      <c r="P14" s="106">
        <v>471.44391739999998</v>
      </c>
      <c r="Q14" s="106">
        <v>275.88559999999995</v>
      </c>
      <c r="R14" s="106">
        <v>509.26435980000002</v>
      </c>
      <c r="S14" s="106">
        <v>251.3097214</v>
      </c>
      <c r="T14" s="106">
        <v>1307.9641011999997</v>
      </c>
      <c r="U14" s="106">
        <v>498.73464369999999</v>
      </c>
      <c r="V14" s="106">
        <v>682.43001599999991</v>
      </c>
      <c r="W14" s="106">
        <v>437.12773140000002</v>
      </c>
      <c r="X14" s="106">
        <v>568.59604999999999</v>
      </c>
      <c r="Y14" s="106">
        <v>130.50340849700001</v>
      </c>
      <c r="Z14" s="106">
        <v>418.13879404599999</v>
      </c>
      <c r="AA14" s="106">
        <v>483.91789</v>
      </c>
      <c r="AB14" s="106">
        <v>596.12794978400007</v>
      </c>
      <c r="AC14" s="106">
        <v>1324.2614736639998</v>
      </c>
      <c r="AD14" s="106">
        <v>1119.2189961490001</v>
      </c>
      <c r="AE14" s="106">
        <v>623.37255367800014</v>
      </c>
      <c r="AF14" s="106">
        <v>325.51955000000004</v>
      </c>
      <c r="AG14" s="106">
        <v>945.09582770800023</v>
      </c>
      <c r="AH14" s="106">
        <v>464.67159618500006</v>
      </c>
      <c r="AI14" s="106">
        <v>715.02863455399995</v>
      </c>
      <c r="AJ14" s="106">
        <v>773.0150900000001</v>
      </c>
      <c r="AK14" s="106">
        <v>656.14710000000002</v>
      </c>
      <c r="AL14" s="106">
        <v>312.3461514</v>
      </c>
      <c r="AM14" s="106">
        <v>411.47881140000004</v>
      </c>
      <c r="AN14" s="106">
        <v>241.35910519999999</v>
      </c>
      <c r="AO14" s="106">
        <v>615.5773514</v>
      </c>
      <c r="AP14" s="106">
        <v>422.41224249999999</v>
      </c>
      <c r="AQ14" s="106">
        <v>186.73099999999999</v>
      </c>
      <c r="AR14" s="106">
        <v>342.31607000000002</v>
      </c>
      <c r="AS14" s="106">
        <v>258.38289000000003</v>
      </c>
      <c r="AT14" s="106">
        <v>118.31525999999999</v>
      </c>
      <c r="AU14" s="106">
        <v>404.47551750000002</v>
      </c>
      <c r="AV14" s="106">
        <v>0</v>
      </c>
      <c r="AW14" s="102">
        <v>202.45285999999999</v>
      </c>
      <c r="AX14" s="102">
        <v>0</v>
      </c>
      <c r="AY14" s="102">
        <v>18.874860000000002</v>
      </c>
      <c r="AZ14" s="102">
        <v>255.32237895000003</v>
      </c>
      <c r="BA14" s="102">
        <v>629.16948358700006</v>
      </c>
      <c r="BB14" s="102">
        <v>1568.9691006900002</v>
      </c>
      <c r="BC14" s="102">
        <v>314.75662990000001</v>
      </c>
      <c r="BD14" s="102">
        <v>257.34052409700001</v>
      </c>
      <c r="BE14" s="102">
        <v>620.65163109000014</v>
      </c>
      <c r="BF14" s="102">
        <v>335.66952930000002</v>
      </c>
      <c r="BG14" s="102">
        <v>264.988659536</v>
      </c>
      <c r="BH14" s="102">
        <v>605.05666769999993</v>
      </c>
      <c r="BI14" s="106">
        <v>434.37063460000007</v>
      </c>
      <c r="BJ14" s="106">
        <v>487.4814164</v>
      </c>
      <c r="BK14" s="106">
        <v>188.15673999999999</v>
      </c>
      <c r="BL14" s="106">
        <v>100.625</v>
      </c>
      <c r="BM14" s="106">
        <v>20.573589999999999</v>
      </c>
      <c r="BN14" s="106">
        <v>647.98644560000002</v>
      </c>
      <c r="BO14" s="106">
        <v>519.0228548</v>
      </c>
      <c r="BP14" s="106">
        <v>736.70985869999993</v>
      </c>
      <c r="BQ14" s="106">
        <v>590.97032579999996</v>
      </c>
      <c r="BR14" s="106">
        <v>917.97198600000002</v>
      </c>
      <c r="BS14" s="106">
        <v>777.91595999999993</v>
      </c>
      <c r="BT14" s="106">
        <v>658.47637440000005</v>
      </c>
      <c r="BU14" s="106">
        <v>509.15593100000001</v>
      </c>
      <c r="BV14" s="106">
        <v>591.04858609999997</v>
      </c>
      <c r="BW14" s="106">
        <v>339.55440999999996</v>
      </c>
      <c r="BX14" s="106">
        <v>571.52777020000008</v>
      </c>
      <c r="BY14" s="106">
        <v>709.8078493999999</v>
      </c>
      <c r="BZ14" s="106">
        <v>365.44972239999998</v>
      </c>
      <c r="CA14" s="106">
        <v>91.060059999999993</v>
      </c>
      <c r="CB14" s="106">
        <v>840.30328620000012</v>
      </c>
      <c r="CC14" s="106">
        <v>1251.6437232000001</v>
      </c>
      <c r="CD14" s="106">
        <v>851.88275840000006</v>
      </c>
      <c r="CE14" s="106">
        <v>598.09750389999999</v>
      </c>
      <c r="CF14" s="106">
        <v>486.00437489999996</v>
      </c>
      <c r="CG14" s="3">
        <v>948.12962999999991</v>
      </c>
      <c r="CH14" s="3">
        <v>67.962690000000009</v>
      </c>
      <c r="CI14" s="3">
        <v>802.89837709999995</v>
      </c>
      <c r="CJ14" s="3">
        <v>313.95844000000005</v>
      </c>
      <c r="CK14" s="3">
        <v>719.92647360000001</v>
      </c>
      <c r="CL14" s="3">
        <v>596.28540390000001</v>
      </c>
      <c r="CM14" s="3">
        <v>217.85400999999996</v>
      </c>
      <c r="CN14" s="3">
        <v>0</v>
      </c>
      <c r="CO14" s="3">
        <v>513.26746000000003</v>
      </c>
      <c r="CP14" s="3">
        <v>577.55814000000009</v>
      </c>
      <c r="CQ14" s="3">
        <v>676.50192000000015</v>
      </c>
      <c r="CR14" s="3">
        <v>578.87758999999994</v>
      </c>
    </row>
    <row r="15" spans="1:96" ht="28.8" x14ac:dyDescent="0.3">
      <c r="A15" s="140" t="s">
        <v>197</v>
      </c>
      <c r="B15" s="106">
        <v>1303</v>
      </c>
      <c r="C15" s="106">
        <v>1140.3254599999998</v>
      </c>
      <c r="D15" s="106">
        <v>1686.5181792000001</v>
      </c>
      <c r="E15" s="106">
        <v>2494.2673983999998</v>
      </c>
      <c r="F15" s="106">
        <f t="shared" si="1"/>
        <v>2148.3397729999997</v>
      </c>
      <c r="G15" s="106">
        <v>2919.3797228900003</v>
      </c>
      <c r="H15" s="106">
        <v>2236.8358516999997</v>
      </c>
      <c r="I15" s="106">
        <f t="shared" si="2"/>
        <v>3311.0540059189998</v>
      </c>
      <c r="J15" s="106">
        <v>3805.3538774999997</v>
      </c>
      <c r="K15" s="106">
        <f t="shared" si="0"/>
        <v>4370.3502978999995</v>
      </c>
      <c r="L15" s="106">
        <f t="shared" si="3"/>
        <v>4707.1305715999997</v>
      </c>
      <c r="M15" s="106">
        <v>90.21639540000001</v>
      </c>
      <c r="N15" s="106">
        <v>166.80342489999998</v>
      </c>
      <c r="O15" s="106">
        <v>138.091511</v>
      </c>
      <c r="P15" s="106">
        <v>145.0995327</v>
      </c>
      <c r="Q15" s="106">
        <v>166.98030170000001</v>
      </c>
      <c r="R15" s="106">
        <v>187.48093140000003</v>
      </c>
      <c r="S15" s="106">
        <v>4.8448741000000002</v>
      </c>
      <c r="T15" s="106">
        <v>345.04706619999996</v>
      </c>
      <c r="U15" s="106">
        <v>209.6206134</v>
      </c>
      <c r="V15" s="106">
        <v>289.28818710000002</v>
      </c>
      <c r="W15" s="106">
        <v>207.32962900000001</v>
      </c>
      <c r="X15" s="106">
        <v>197.5373061</v>
      </c>
      <c r="Y15" s="106">
        <v>206.74605776300001</v>
      </c>
      <c r="Z15" s="106">
        <v>134.014510763</v>
      </c>
      <c r="AA15" s="106">
        <v>184.38580980500001</v>
      </c>
      <c r="AB15" s="106">
        <v>315.64031115500001</v>
      </c>
      <c r="AC15" s="106">
        <v>234.44771006300007</v>
      </c>
      <c r="AD15" s="106">
        <v>416.30908265599987</v>
      </c>
      <c r="AE15" s="106">
        <v>379.21461438799986</v>
      </c>
      <c r="AF15" s="106">
        <v>49.092232152000015</v>
      </c>
      <c r="AG15" s="106">
        <v>271.97984072099996</v>
      </c>
      <c r="AH15" s="106">
        <v>293.56342067499997</v>
      </c>
      <c r="AI15" s="106">
        <v>127.01824324100002</v>
      </c>
      <c r="AJ15" s="106">
        <v>306.96788950799998</v>
      </c>
      <c r="AK15" s="106">
        <v>166.86863000000002</v>
      </c>
      <c r="AL15" s="106">
        <v>306.72650270000003</v>
      </c>
      <c r="AM15" s="106">
        <v>266.09553699999998</v>
      </c>
      <c r="AN15" s="106">
        <v>84.681649599999986</v>
      </c>
      <c r="AO15" s="106">
        <v>282.50911009999999</v>
      </c>
      <c r="AP15" s="106">
        <v>87.096626699999987</v>
      </c>
      <c r="AQ15" s="106">
        <v>205.14107440000001</v>
      </c>
      <c r="AR15" s="106">
        <v>182.73137990000001</v>
      </c>
      <c r="AS15" s="106">
        <v>363.62412410000002</v>
      </c>
      <c r="AT15" s="106">
        <v>136.87608740000002</v>
      </c>
      <c r="AU15" s="106">
        <v>77.889727199999996</v>
      </c>
      <c r="AV15" s="106">
        <v>76.595402600000014</v>
      </c>
      <c r="AW15" s="106">
        <v>81.766920571</v>
      </c>
      <c r="AX15" s="106">
        <v>7.1173700000000002</v>
      </c>
      <c r="AY15" s="106">
        <v>149.73084074899998</v>
      </c>
      <c r="AZ15" s="106">
        <v>359.58664271200001</v>
      </c>
      <c r="BA15" s="106">
        <v>205.22792130499997</v>
      </c>
      <c r="BB15" s="106">
        <v>1043.8414900759999</v>
      </c>
      <c r="BC15" s="106">
        <v>297.22378010499995</v>
      </c>
      <c r="BD15" s="106">
        <v>215.07201068199996</v>
      </c>
      <c r="BE15" s="106">
        <v>129.36491399499999</v>
      </c>
      <c r="BF15" s="106">
        <v>265.08000538500005</v>
      </c>
      <c r="BG15" s="106">
        <v>312.96925106099997</v>
      </c>
      <c r="BH15" s="106">
        <v>244.07285927799998</v>
      </c>
      <c r="BI15" s="106">
        <v>286.44343150000003</v>
      </c>
      <c r="BJ15" s="106">
        <v>449.31007539999996</v>
      </c>
      <c r="BK15" s="106">
        <v>181.05265409999998</v>
      </c>
      <c r="BL15" s="106">
        <v>189.17668069999999</v>
      </c>
      <c r="BM15" s="106">
        <v>434.31024919999999</v>
      </c>
      <c r="BN15" s="106">
        <v>298.91619220000007</v>
      </c>
      <c r="BO15" s="106">
        <v>730.82162440000002</v>
      </c>
      <c r="BP15" s="106">
        <v>406.4411712000001</v>
      </c>
      <c r="BQ15" s="106">
        <v>296.97807149999994</v>
      </c>
      <c r="BR15" s="106">
        <v>117.44447429999998</v>
      </c>
      <c r="BS15" s="106">
        <v>167.61133000000001</v>
      </c>
      <c r="BT15" s="106">
        <v>246.84792300000001</v>
      </c>
      <c r="BU15" s="106">
        <v>150.29395519999997</v>
      </c>
      <c r="BV15" s="106">
        <v>470.69113049999999</v>
      </c>
      <c r="BW15" s="106">
        <v>461.92893150000003</v>
      </c>
      <c r="BX15" s="106">
        <v>264.58389849999998</v>
      </c>
      <c r="BY15" s="106">
        <v>440.86364390000006</v>
      </c>
      <c r="BZ15" s="106">
        <v>365.74047259999998</v>
      </c>
      <c r="CA15" s="106">
        <v>455.20157290000003</v>
      </c>
      <c r="CB15" s="106">
        <v>417.51092729999993</v>
      </c>
      <c r="CC15" s="106">
        <v>448.01196219999997</v>
      </c>
      <c r="CD15" s="106">
        <v>219.55113969999999</v>
      </c>
      <c r="CE15" s="106">
        <v>467.64459490000002</v>
      </c>
      <c r="CF15" s="106">
        <v>208.32806870000002</v>
      </c>
      <c r="CG15" s="3">
        <v>676.0290759999998</v>
      </c>
      <c r="CH15" s="3">
        <v>0.8569</v>
      </c>
      <c r="CI15" s="3">
        <v>849.03819459999977</v>
      </c>
      <c r="CJ15" s="3">
        <v>242.82283310000003</v>
      </c>
      <c r="CK15" s="3">
        <v>727.53213450000021</v>
      </c>
      <c r="CL15" s="3">
        <v>427.04047400000007</v>
      </c>
      <c r="CM15" s="3">
        <v>223.36721990000001</v>
      </c>
      <c r="CN15" s="3">
        <v>256.27669000000003</v>
      </c>
      <c r="CO15" s="3">
        <v>149.03695990000003</v>
      </c>
      <c r="CP15" s="3">
        <v>248.56915000000004</v>
      </c>
      <c r="CQ15" s="3">
        <v>405.75651970000001</v>
      </c>
      <c r="CR15" s="3">
        <v>500.80441989999997</v>
      </c>
    </row>
    <row r="16" spans="1:96" x14ac:dyDescent="0.3">
      <c r="A16" s="140" t="s">
        <v>205</v>
      </c>
      <c r="B16" s="106">
        <v>509</v>
      </c>
      <c r="C16" s="106">
        <v>565</v>
      </c>
      <c r="D16" s="106">
        <v>349.30447909999998</v>
      </c>
      <c r="E16" s="106">
        <v>487.67329110000003</v>
      </c>
      <c r="F16" s="106">
        <f t="shared" si="1"/>
        <v>40.307575099999994</v>
      </c>
      <c r="G16" s="106">
        <v>1408.5201924630001</v>
      </c>
      <c r="H16" s="106">
        <v>1103.7003956000001</v>
      </c>
      <c r="I16" s="106">
        <f t="shared" si="2"/>
        <v>1280.6710916059997</v>
      </c>
      <c r="J16" s="106">
        <v>1484.3227356</v>
      </c>
      <c r="K16" s="106">
        <f t="shared" si="0"/>
        <v>2109.4870651999995</v>
      </c>
      <c r="L16" s="106">
        <f t="shared" si="3"/>
        <v>1577.2922954000001</v>
      </c>
      <c r="M16" s="106">
        <v>8.4109999999999996</v>
      </c>
      <c r="N16" s="106">
        <v>0.2044</v>
      </c>
      <c r="O16" s="106">
        <v>0</v>
      </c>
      <c r="P16" s="106">
        <v>0</v>
      </c>
      <c r="Q16" s="106">
        <v>4.8700600000000005</v>
      </c>
      <c r="R16" s="106">
        <v>1.5</v>
      </c>
      <c r="S16" s="106">
        <v>0</v>
      </c>
      <c r="T16" s="106">
        <v>0.85852810000000002</v>
      </c>
      <c r="U16" s="106">
        <v>0.78308349999999993</v>
      </c>
      <c r="V16" s="106">
        <v>0</v>
      </c>
      <c r="W16" s="106">
        <v>8.4970000000000004E-2</v>
      </c>
      <c r="X16" s="106">
        <v>23.595533499999998</v>
      </c>
      <c r="Y16" s="106">
        <v>56.005771217999992</v>
      </c>
      <c r="Z16" s="106">
        <v>50.861406311999978</v>
      </c>
      <c r="AA16" s="106">
        <v>165.53478123799997</v>
      </c>
      <c r="AB16" s="106">
        <v>183.38471539200015</v>
      </c>
      <c r="AC16" s="106">
        <v>129.10086789799999</v>
      </c>
      <c r="AD16" s="106">
        <v>246.92338348999999</v>
      </c>
      <c r="AE16" s="106">
        <v>79.633549446000018</v>
      </c>
      <c r="AF16" s="106">
        <v>18.553716290000001</v>
      </c>
      <c r="AG16" s="106">
        <v>53.082848540999997</v>
      </c>
      <c r="AH16" s="106">
        <v>65.946813595000009</v>
      </c>
      <c r="AI16" s="106">
        <v>143.59070772000001</v>
      </c>
      <c r="AJ16" s="106">
        <v>215.90163132300003</v>
      </c>
      <c r="AK16" s="106">
        <v>17.476871199999998</v>
      </c>
      <c r="AL16" s="106">
        <v>64.219816100000003</v>
      </c>
      <c r="AM16" s="106">
        <v>108.97156869999999</v>
      </c>
      <c r="AN16" s="106">
        <v>11.0824718</v>
      </c>
      <c r="AO16" s="106">
        <v>163.30994010000001</v>
      </c>
      <c r="AP16" s="106">
        <v>157.27300870000002</v>
      </c>
      <c r="AQ16" s="106">
        <v>57.840212199999996</v>
      </c>
      <c r="AR16" s="106">
        <v>151.77260799999999</v>
      </c>
      <c r="AS16" s="106">
        <v>109.54478620000002</v>
      </c>
      <c r="AT16" s="106">
        <v>130.83965689999999</v>
      </c>
      <c r="AU16" s="106">
        <v>87.977678699999998</v>
      </c>
      <c r="AV16" s="106">
        <v>43.391777000000005</v>
      </c>
      <c r="AW16" s="106">
        <v>15.386006504999999</v>
      </c>
      <c r="AX16" s="106">
        <v>0.32880599999999999</v>
      </c>
      <c r="AY16" s="106">
        <v>80.002516729999982</v>
      </c>
      <c r="AZ16" s="106">
        <v>183.232667112</v>
      </c>
      <c r="BA16" s="106">
        <v>37.328424335999998</v>
      </c>
      <c r="BB16" s="106">
        <v>329.00454894899985</v>
      </c>
      <c r="BC16" s="106">
        <v>72.557349307999999</v>
      </c>
      <c r="BD16" s="106">
        <v>48.754348012999998</v>
      </c>
      <c r="BE16" s="106">
        <v>132.42453046899999</v>
      </c>
      <c r="BF16" s="106">
        <v>157.43382581899999</v>
      </c>
      <c r="BG16" s="106">
        <v>177.57344966399998</v>
      </c>
      <c r="BH16" s="106">
        <v>46.644618700999999</v>
      </c>
      <c r="BI16" s="106">
        <v>87.68731240000001</v>
      </c>
      <c r="BJ16" s="106">
        <v>177.08679460000002</v>
      </c>
      <c r="BK16" s="106">
        <v>21.759400000000003</v>
      </c>
      <c r="BL16" s="106">
        <v>40.181870600000003</v>
      </c>
      <c r="BM16" s="106">
        <v>127.07354319999997</v>
      </c>
      <c r="BN16" s="106">
        <v>120.175774</v>
      </c>
      <c r="BO16" s="106">
        <v>274.25423089999998</v>
      </c>
      <c r="BP16" s="106">
        <v>156.00067160000003</v>
      </c>
      <c r="BQ16" s="106">
        <v>67.893631100000007</v>
      </c>
      <c r="BR16" s="106">
        <v>142.46723979999999</v>
      </c>
      <c r="BS16" s="106">
        <v>107.93416360000005</v>
      </c>
      <c r="BT16" s="106">
        <v>161.80810379999991</v>
      </c>
      <c r="BU16" s="106">
        <v>149.60906680000002</v>
      </c>
      <c r="BV16" s="106">
        <v>270.72859890000001</v>
      </c>
      <c r="BW16" s="106">
        <v>26.8543962</v>
      </c>
      <c r="BX16" s="106">
        <v>233.98388089999997</v>
      </c>
      <c r="BY16" s="106">
        <v>350.43280690000006</v>
      </c>
      <c r="BZ16" s="106">
        <v>265.05276149999997</v>
      </c>
      <c r="CA16" s="106">
        <v>34.602252</v>
      </c>
      <c r="CB16" s="106">
        <v>212.147571</v>
      </c>
      <c r="CC16" s="106">
        <v>198.64584720000002</v>
      </c>
      <c r="CD16" s="106">
        <v>155.52145049999999</v>
      </c>
      <c r="CE16" s="106">
        <v>149.61351960000002</v>
      </c>
      <c r="CF16" s="106">
        <v>62.294913700000002</v>
      </c>
      <c r="CG16" s="3">
        <v>252.41609890000001</v>
      </c>
      <c r="CH16" s="3">
        <v>31.881219999999999</v>
      </c>
      <c r="CI16" s="3">
        <v>173.58434260000001</v>
      </c>
      <c r="CJ16" s="3">
        <v>256.34158590000004</v>
      </c>
      <c r="CK16" s="3">
        <v>89.3903842</v>
      </c>
      <c r="CL16" s="3">
        <v>390.25241410000001</v>
      </c>
      <c r="CM16" s="3">
        <v>15.4573</v>
      </c>
      <c r="CN16" s="3">
        <v>2.6995900000000002</v>
      </c>
      <c r="CO16" s="3">
        <v>5.9520199999999992</v>
      </c>
      <c r="CP16" s="3">
        <v>65.994919999999993</v>
      </c>
      <c r="CQ16" s="3">
        <v>134.78173000000001</v>
      </c>
      <c r="CR16" s="3">
        <v>158.54068969999997</v>
      </c>
    </row>
    <row r="17" spans="1:96" x14ac:dyDescent="0.3">
      <c r="A17" s="140" t="s">
        <v>204</v>
      </c>
      <c r="B17" s="106">
        <v>637</v>
      </c>
      <c r="C17" s="106">
        <v>872.62138000000004</v>
      </c>
      <c r="D17" s="106">
        <v>697.9614302</v>
      </c>
      <c r="E17" s="106">
        <v>697.50691749999999</v>
      </c>
      <c r="F17" s="106">
        <f t="shared" si="1"/>
        <v>1562.6395072000003</v>
      </c>
      <c r="G17" s="106">
        <v>690.7382051809999</v>
      </c>
      <c r="H17" s="106">
        <v>875.57957600000009</v>
      </c>
      <c r="I17" s="106">
        <f t="shared" si="2"/>
        <v>749.60184716000015</v>
      </c>
      <c r="J17" s="106">
        <v>650.67723699999999</v>
      </c>
      <c r="K17" s="106">
        <f t="shared" si="0"/>
        <v>1053.6009083000001</v>
      </c>
      <c r="L17" s="106">
        <f t="shared" si="3"/>
        <v>1275.1322737</v>
      </c>
      <c r="M17" s="106">
        <v>62.556226100000003</v>
      </c>
      <c r="N17" s="106">
        <v>70.421072300000006</v>
      </c>
      <c r="O17" s="106">
        <v>72.811816000000007</v>
      </c>
      <c r="P17" s="106">
        <v>98.258057699999995</v>
      </c>
      <c r="Q17" s="106">
        <v>102.9322739</v>
      </c>
      <c r="R17" s="106">
        <v>574.36129570000003</v>
      </c>
      <c r="S17" s="106">
        <v>20.663418099999998</v>
      </c>
      <c r="T17" s="106">
        <v>177.46157770000002</v>
      </c>
      <c r="U17" s="106">
        <v>48.384328299999993</v>
      </c>
      <c r="V17" s="106">
        <v>106.92838190000001</v>
      </c>
      <c r="W17" s="106">
        <v>68.291001500000007</v>
      </c>
      <c r="X17" s="106">
        <v>159.57005799999999</v>
      </c>
      <c r="Y17" s="106">
        <v>77.746777565999992</v>
      </c>
      <c r="Z17" s="106">
        <v>52.62666630799999</v>
      </c>
      <c r="AA17" s="106">
        <v>60.149892209000008</v>
      </c>
      <c r="AB17" s="106">
        <v>22.946700861</v>
      </c>
      <c r="AC17" s="106">
        <v>70.593043963999989</v>
      </c>
      <c r="AD17" s="106">
        <v>44.72360337300001</v>
      </c>
      <c r="AE17" s="106">
        <v>84.691402453999984</v>
      </c>
      <c r="AF17" s="106">
        <v>24.368601094000002</v>
      </c>
      <c r="AG17" s="106">
        <v>64.485518509000002</v>
      </c>
      <c r="AH17" s="106">
        <v>96.020686511999997</v>
      </c>
      <c r="AI17" s="106">
        <v>55.217800827999994</v>
      </c>
      <c r="AJ17" s="106">
        <v>37.167511503000007</v>
      </c>
      <c r="AK17" s="106">
        <v>7.4209174000000004</v>
      </c>
      <c r="AL17" s="106">
        <v>47.677080499999995</v>
      </c>
      <c r="AM17" s="106">
        <v>44.586053199999995</v>
      </c>
      <c r="AN17" s="106">
        <v>90.032503899999995</v>
      </c>
      <c r="AO17" s="106">
        <v>103.21984589999998</v>
      </c>
      <c r="AP17" s="106">
        <v>79.323883600000016</v>
      </c>
      <c r="AQ17" s="106">
        <v>80.061640400000002</v>
      </c>
      <c r="AR17" s="106">
        <v>93.646607300000014</v>
      </c>
      <c r="AS17" s="106">
        <v>73.371304899999998</v>
      </c>
      <c r="AT17" s="106">
        <v>78.127858099999997</v>
      </c>
      <c r="AU17" s="106">
        <v>140.53517000000002</v>
      </c>
      <c r="AV17" s="106">
        <v>37.576710800000001</v>
      </c>
      <c r="AW17" s="106">
        <v>49.800889626</v>
      </c>
      <c r="AX17" s="106">
        <v>0</v>
      </c>
      <c r="AY17" s="106">
        <v>45.659399029999996</v>
      </c>
      <c r="AZ17" s="106">
        <v>37.830466680000001</v>
      </c>
      <c r="BA17" s="106">
        <v>21.353504452999999</v>
      </c>
      <c r="BB17" s="106">
        <v>231.97689030600003</v>
      </c>
      <c r="BC17" s="106">
        <v>48.030804412999991</v>
      </c>
      <c r="BD17" s="106">
        <v>62.836476703999999</v>
      </c>
      <c r="BE17" s="106">
        <v>85.612756673999996</v>
      </c>
      <c r="BF17" s="106">
        <v>68.562245445999991</v>
      </c>
      <c r="BG17" s="106">
        <v>51.437075193999995</v>
      </c>
      <c r="BH17" s="106">
        <v>46.501338634000007</v>
      </c>
      <c r="BI17" s="106">
        <v>95.581607199999979</v>
      </c>
      <c r="BJ17" s="106">
        <v>37.4434003</v>
      </c>
      <c r="BK17" s="106">
        <v>33.289942600000003</v>
      </c>
      <c r="BL17" s="106">
        <v>56.776109499999997</v>
      </c>
      <c r="BM17" s="106">
        <v>61.903429099999997</v>
      </c>
      <c r="BN17" s="106">
        <v>23.708560000000002</v>
      </c>
      <c r="BO17" s="106">
        <v>161.9351613</v>
      </c>
      <c r="BP17" s="106">
        <v>22.186859999999999</v>
      </c>
      <c r="BQ17" s="106">
        <v>42.544629599999993</v>
      </c>
      <c r="BR17" s="106">
        <v>22.193928399999997</v>
      </c>
      <c r="BS17" s="106">
        <v>35.587111800000024</v>
      </c>
      <c r="BT17" s="106">
        <v>57.526497200000001</v>
      </c>
      <c r="BU17" s="106">
        <v>10.079239999999999</v>
      </c>
      <c r="BV17" s="106">
        <v>86.852693800000011</v>
      </c>
      <c r="BW17" s="106">
        <v>90.192405399999998</v>
      </c>
      <c r="BX17" s="106">
        <v>71.915786699999984</v>
      </c>
      <c r="BY17" s="106">
        <v>122.18533500000001</v>
      </c>
      <c r="BZ17" s="106">
        <v>121.63930090000001</v>
      </c>
      <c r="CA17" s="106">
        <v>52.2999188</v>
      </c>
      <c r="CB17" s="106">
        <v>138.3417106</v>
      </c>
      <c r="CC17" s="106">
        <v>91.800629399999991</v>
      </c>
      <c r="CD17" s="106">
        <v>33.541174099999999</v>
      </c>
      <c r="CE17" s="106">
        <v>168.10333270000001</v>
      </c>
      <c r="CF17" s="106">
        <v>66.649380900000011</v>
      </c>
      <c r="CG17" s="3">
        <v>190.8662884</v>
      </c>
      <c r="CH17" s="3">
        <v>1.8966799999999999</v>
      </c>
      <c r="CI17" s="3">
        <v>167.34475050000009</v>
      </c>
      <c r="CJ17" s="3">
        <v>101.28331829999999</v>
      </c>
      <c r="CK17" s="3">
        <v>142.43594529999996</v>
      </c>
      <c r="CL17" s="3">
        <v>118.1442115</v>
      </c>
      <c r="CM17" s="3">
        <v>24.495249999999999</v>
      </c>
      <c r="CN17" s="3">
        <v>44.626830000000005</v>
      </c>
      <c r="CO17" s="3">
        <v>107.48431999999997</v>
      </c>
      <c r="CP17" s="3">
        <v>132.9332498</v>
      </c>
      <c r="CQ17" s="3">
        <v>150.26927989999999</v>
      </c>
      <c r="CR17" s="3">
        <v>93.352149999999966</v>
      </c>
    </row>
    <row r="18" spans="1:96" x14ac:dyDescent="0.3">
      <c r="A18" s="140" t="s">
        <v>199</v>
      </c>
      <c r="B18" s="106">
        <v>1272</v>
      </c>
      <c r="C18" s="106">
        <v>1112.4923800000001</v>
      </c>
      <c r="D18" s="106">
        <v>1272.2243885999999</v>
      </c>
      <c r="E18" s="106">
        <v>1457.8096912000001</v>
      </c>
      <c r="F18" s="106">
        <f t="shared" si="1"/>
        <v>5618.1959812000005</v>
      </c>
      <c r="G18" s="106">
        <v>2432.9579341959998</v>
      </c>
      <c r="H18" s="106">
        <v>2783.3776422000001</v>
      </c>
      <c r="I18" s="106">
        <f t="shared" si="2"/>
        <v>3512.7678112620006</v>
      </c>
      <c r="J18" s="106">
        <v>2698.2792125000001</v>
      </c>
      <c r="K18" s="106">
        <f t="shared" si="0"/>
        <v>3463.0876089000003</v>
      </c>
      <c r="L18" s="106">
        <f t="shared" si="3"/>
        <v>2819.7579159000002</v>
      </c>
      <c r="M18" s="106">
        <v>297.57152510000003</v>
      </c>
      <c r="N18" s="106">
        <v>1120.1401051</v>
      </c>
      <c r="O18" s="106">
        <v>786.3422028</v>
      </c>
      <c r="P18" s="106">
        <v>305.57771989999998</v>
      </c>
      <c r="Q18" s="106">
        <v>300.78615000000002</v>
      </c>
      <c r="R18" s="106">
        <v>1028.1700077</v>
      </c>
      <c r="S18" s="106">
        <v>67.760852999999997</v>
      </c>
      <c r="T18" s="106">
        <v>732.11489080000001</v>
      </c>
      <c r="U18" s="106">
        <v>316.17537569999996</v>
      </c>
      <c r="V18" s="106">
        <v>80.329511300000021</v>
      </c>
      <c r="W18" s="106">
        <v>260.58701169999995</v>
      </c>
      <c r="X18" s="106">
        <v>322.64062809999996</v>
      </c>
      <c r="Y18" s="106">
        <v>61.940817236999997</v>
      </c>
      <c r="Z18" s="106">
        <v>150.15914591100002</v>
      </c>
      <c r="AA18" s="106">
        <v>181.02013811000003</v>
      </c>
      <c r="AB18" s="106">
        <v>169.483022914</v>
      </c>
      <c r="AC18" s="106">
        <v>148.61054805400002</v>
      </c>
      <c r="AD18" s="106">
        <v>185.00266468300006</v>
      </c>
      <c r="AE18" s="106">
        <v>310.57438759700005</v>
      </c>
      <c r="AF18" s="106">
        <v>181.52191328499993</v>
      </c>
      <c r="AG18" s="106">
        <v>133.47454889700001</v>
      </c>
      <c r="AH18" s="106">
        <v>254.02439928200005</v>
      </c>
      <c r="AI18" s="106">
        <v>235.86044807999997</v>
      </c>
      <c r="AJ18" s="106">
        <v>421.28590014599979</v>
      </c>
      <c r="AK18" s="106">
        <v>200.12896240000006</v>
      </c>
      <c r="AL18" s="106">
        <v>210.29486209999999</v>
      </c>
      <c r="AM18" s="106">
        <v>166.69726930000002</v>
      </c>
      <c r="AN18" s="106">
        <v>173.40003099999998</v>
      </c>
      <c r="AO18" s="106">
        <v>184.01269840000003</v>
      </c>
      <c r="AP18" s="106">
        <v>261.29276140000002</v>
      </c>
      <c r="AQ18" s="106">
        <v>238.00253699999999</v>
      </c>
      <c r="AR18" s="106">
        <v>334.32050279999999</v>
      </c>
      <c r="AS18" s="106">
        <v>210.36288480000002</v>
      </c>
      <c r="AT18" s="106">
        <v>262.96809479999996</v>
      </c>
      <c r="AU18" s="106">
        <v>390.74854599999998</v>
      </c>
      <c r="AV18" s="106">
        <v>151.14849219999999</v>
      </c>
      <c r="AW18" s="106">
        <v>198.43295317100004</v>
      </c>
      <c r="AX18" s="106">
        <v>46.947798845000001</v>
      </c>
      <c r="AY18" s="106">
        <v>188.01112335100001</v>
      </c>
      <c r="AZ18" s="106">
        <v>277.28837617199997</v>
      </c>
      <c r="BA18" s="106">
        <v>54.656353118000006</v>
      </c>
      <c r="BB18" s="106">
        <v>839.70580624900026</v>
      </c>
      <c r="BC18" s="106">
        <v>886.6852497010002</v>
      </c>
      <c r="BD18" s="106">
        <v>93.832248219999997</v>
      </c>
      <c r="BE18" s="106">
        <v>235.80751031400004</v>
      </c>
      <c r="BF18" s="106">
        <v>293.98458195000001</v>
      </c>
      <c r="BG18" s="106">
        <v>223.730097441</v>
      </c>
      <c r="BH18" s="106">
        <v>173.68571272999998</v>
      </c>
      <c r="BI18" s="106">
        <v>189.14756080000001</v>
      </c>
      <c r="BJ18" s="106">
        <v>95.237226800000002</v>
      </c>
      <c r="BK18" s="106">
        <v>247.9106549</v>
      </c>
      <c r="BL18" s="106">
        <v>76.640279100000001</v>
      </c>
      <c r="BM18" s="106">
        <v>297.51101329999995</v>
      </c>
      <c r="BN18" s="106">
        <v>206.64772110000001</v>
      </c>
      <c r="BO18" s="106">
        <v>313.93559999999997</v>
      </c>
      <c r="BP18" s="106">
        <v>174.78488860000002</v>
      </c>
      <c r="BQ18" s="106">
        <v>425.24007909999995</v>
      </c>
      <c r="BR18" s="106">
        <v>114.53532310000001</v>
      </c>
      <c r="BS18" s="106">
        <v>352.65801900000002</v>
      </c>
      <c r="BT18" s="106">
        <v>204.03084670000007</v>
      </c>
      <c r="BU18" s="106">
        <v>221.09501949999998</v>
      </c>
      <c r="BV18" s="106">
        <v>312.16677139999996</v>
      </c>
      <c r="BW18" s="106">
        <v>101.82659149999999</v>
      </c>
      <c r="BX18" s="106">
        <v>127.052359</v>
      </c>
      <c r="BY18" s="106">
        <v>352.8137476</v>
      </c>
      <c r="BZ18" s="106">
        <v>389.17198879999989</v>
      </c>
      <c r="CA18" s="106">
        <v>206.84771089999998</v>
      </c>
      <c r="CB18" s="106">
        <v>539.8801727</v>
      </c>
      <c r="CC18" s="106">
        <v>128.9961873</v>
      </c>
      <c r="CD18" s="106">
        <v>299.79538580000002</v>
      </c>
      <c r="CE18" s="106">
        <v>220.12095109999998</v>
      </c>
      <c r="CF18" s="106">
        <v>563.32072329999994</v>
      </c>
      <c r="CG18" s="3">
        <v>261.73390049999995</v>
      </c>
      <c r="CH18" s="3">
        <v>142.61589050000001</v>
      </c>
      <c r="CI18" s="3">
        <v>585.68477050000024</v>
      </c>
      <c r="CJ18" s="3">
        <v>77.917225499999986</v>
      </c>
      <c r="CK18" s="3">
        <v>266.59486229999999</v>
      </c>
      <c r="CL18" s="3">
        <v>473.20312660000002</v>
      </c>
      <c r="CM18" s="3">
        <v>30.648</v>
      </c>
      <c r="CN18" s="3">
        <v>341.78088000000002</v>
      </c>
      <c r="CO18" s="3">
        <v>32.027000000000001</v>
      </c>
      <c r="CP18" s="3">
        <v>47.700410000000005</v>
      </c>
      <c r="CQ18" s="3">
        <v>212.36659999999998</v>
      </c>
      <c r="CR18" s="3">
        <v>347.48525000000001</v>
      </c>
    </row>
    <row r="19" spans="1:96" x14ac:dyDescent="0.3">
      <c r="A19" s="141" t="s">
        <v>180</v>
      </c>
      <c r="B19" s="106">
        <v>564</v>
      </c>
      <c r="C19" s="106">
        <v>1234.4057599999999</v>
      </c>
      <c r="D19" s="106">
        <v>404.9674857</v>
      </c>
      <c r="E19" s="106">
        <v>388.38104490000006</v>
      </c>
      <c r="F19" s="106">
        <f t="shared" si="1"/>
        <v>777.00254390000009</v>
      </c>
      <c r="G19" s="106">
        <v>1167.1552989970003</v>
      </c>
      <c r="H19" s="106">
        <v>777.13165370000002</v>
      </c>
      <c r="I19" s="106">
        <f t="shared" si="2"/>
        <v>655.57799999999986</v>
      </c>
      <c r="J19" s="106">
        <v>473.72069999999991</v>
      </c>
      <c r="K19" s="106">
        <f t="shared" si="0"/>
        <v>951.2900486000002</v>
      </c>
      <c r="L19" s="106">
        <f t="shared" si="3"/>
        <v>1591.7112799999998</v>
      </c>
      <c r="M19" s="106">
        <v>7.6289999999999996</v>
      </c>
      <c r="N19" s="106">
        <v>12.1139989</v>
      </c>
      <c r="O19" s="106">
        <v>3.3331999999999997</v>
      </c>
      <c r="P19" s="106">
        <v>31.408765100000004</v>
      </c>
      <c r="Q19" s="106">
        <v>65.335320800000005</v>
      </c>
      <c r="R19" s="106">
        <v>122.15244999999999</v>
      </c>
      <c r="S19" s="106">
        <v>0</v>
      </c>
      <c r="T19" s="106">
        <v>112.8342493</v>
      </c>
      <c r="U19" s="106">
        <v>67.117659800000013</v>
      </c>
      <c r="V19" s="106">
        <v>51.957769999999996</v>
      </c>
      <c r="W19" s="106">
        <v>123.1986</v>
      </c>
      <c r="X19" s="106">
        <v>179.92153000000002</v>
      </c>
      <c r="Y19" s="106">
        <v>110.44832999899997</v>
      </c>
      <c r="Z19" s="106">
        <v>110.58823999899998</v>
      </c>
      <c r="AA19" s="106">
        <v>16.26446</v>
      </c>
      <c r="AB19" s="106">
        <v>102.44962999999998</v>
      </c>
      <c r="AC19" s="106">
        <v>191.10888900000003</v>
      </c>
      <c r="AD19" s="106">
        <v>12.923179999999999</v>
      </c>
      <c r="AE19" s="106">
        <v>223.30625999899999</v>
      </c>
      <c r="AF19" s="106">
        <v>2.4559600000000001</v>
      </c>
      <c r="AG19" s="106">
        <v>254.15149000000002</v>
      </c>
      <c r="AH19" s="106">
        <v>78.424949999999981</v>
      </c>
      <c r="AI19" s="106">
        <v>43.175330000000002</v>
      </c>
      <c r="AJ19" s="106">
        <v>21.85858</v>
      </c>
      <c r="AK19" s="106">
        <v>184.88073400000002</v>
      </c>
      <c r="AL19" s="106">
        <v>344.57920000000001</v>
      </c>
      <c r="AM19" s="106">
        <v>36.802210000000002</v>
      </c>
      <c r="AN19" s="106">
        <v>19.616540000000001</v>
      </c>
      <c r="AO19" s="106">
        <v>38.370609999999999</v>
      </c>
      <c r="AP19" s="106">
        <v>44.283679999999997</v>
      </c>
      <c r="AQ19" s="106">
        <v>20.710450000000002</v>
      </c>
      <c r="AR19" s="106">
        <v>24.829229699999999</v>
      </c>
      <c r="AS19" s="106">
        <v>14.260000000000002</v>
      </c>
      <c r="AT19" s="106">
        <v>23.844999999999999</v>
      </c>
      <c r="AU19" s="106">
        <v>24.954000000000001</v>
      </c>
      <c r="AV19" s="106">
        <v>0</v>
      </c>
      <c r="AW19" s="106">
        <v>32.637</v>
      </c>
      <c r="AX19" s="106">
        <v>1.252</v>
      </c>
      <c r="AY19" s="106">
        <v>98.374000000000009</v>
      </c>
      <c r="AZ19" s="106">
        <v>47.873999999999995</v>
      </c>
      <c r="BA19" s="106">
        <v>14.202</v>
      </c>
      <c r="BB19" s="106">
        <v>124.21799999999998</v>
      </c>
      <c r="BC19" s="106">
        <v>66.481999999999985</v>
      </c>
      <c r="BD19" s="106">
        <v>57.789000000000001</v>
      </c>
      <c r="BE19" s="106">
        <v>56.85</v>
      </c>
      <c r="BF19" s="106">
        <v>24.636000000000003</v>
      </c>
      <c r="BG19" s="106">
        <v>77.757999999999981</v>
      </c>
      <c r="BH19" s="106">
        <v>53.506</v>
      </c>
      <c r="BI19" s="106">
        <v>3.09</v>
      </c>
      <c r="BJ19" s="106">
        <v>13.42</v>
      </c>
      <c r="BK19" s="106">
        <v>80.103999999999999</v>
      </c>
      <c r="BL19" s="106">
        <v>75.886099999999985</v>
      </c>
      <c r="BM19" s="106">
        <v>57.119</v>
      </c>
      <c r="BN19" s="106">
        <v>1.3024</v>
      </c>
      <c r="BO19" s="106">
        <v>80.536799999999971</v>
      </c>
      <c r="BP19" s="106">
        <v>28.704599999999999</v>
      </c>
      <c r="BQ19" s="106">
        <v>43.0411</v>
      </c>
      <c r="BR19" s="106">
        <v>1.0325</v>
      </c>
      <c r="BS19" s="106">
        <v>28.342400000000001</v>
      </c>
      <c r="BT19" s="106">
        <v>61.141799999999989</v>
      </c>
      <c r="BU19" s="106">
        <v>63.098800000000011</v>
      </c>
      <c r="BV19" s="106">
        <v>142.17825000000002</v>
      </c>
      <c r="BW19" s="106">
        <v>108.4676</v>
      </c>
      <c r="BX19" s="106">
        <v>136.81035000000006</v>
      </c>
      <c r="BY19" s="106">
        <v>106.13391869999997</v>
      </c>
      <c r="BZ19" s="106">
        <v>21.771599999999999</v>
      </c>
      <c r="CA19" s="106">
        <v>11.4274</v>
      </c>
      <c r="CB19" s="106">
        <v>189.37626990000012</v>
      </c>
      <c r="CC19" s="106">
        <v>47.542400000000001</v>
      </c>
      <c r="CD19" s="106">
        <v>83.757440000000003</v>
      </c>
      <c r="CE19" s="106">
        <v>35.374019999999994</v>
      </c>
      <c r="CF19" s="106">
        <v>5.3520000000000003</v>
      </c>
      <c r="CG19" s="3">
        <v>174.82220000000004</v>
      </c>
      <c r="CH19" s="3">
        <v>0</v>
      </c>
      <c r="CI19" s="3">
        <v>112.61027999999999</v>
      </c>
      <c r="CJ19" s="3">
        <v>194.58600000000004</v>
      </c>
      <c r="CK19" s="3">
        <v>275.76059999999995</v>
      </c>
      <c r="CL19" s="3">
        <v>158.86420000000001</v>
      </c>
      <c r="CM19" s="3">
        <v>0</v>
      </c>
      <c r="CN19" s="3">
        <v>0</v>
      </c>
      <c r="CO19" s="3">
        <v>76.69</v>
      </c>
      <c r="CP19" s="3">
        <v>272.56</v>
      </c>
      <c r="CQ19" s="3">
        <v>282.05399999999997</v>
      </c>
      <c r="CR19" s="3">
        <v>43.763999999999996</v>
      </c>
    </row>
    <row r="20" spans="1:96" x14ac:dyDescent="0.3">
      <c r="A20" s="140" t="s">
        <v>200</v>
      </c>
      <c r="B20" s="106">
        <v>5795</v>
      </c>
      <c r="C20" s="106">
        <v>4635.2326199999998</v>
      </c>
      <c r="D20" s="106">
        <v>5349.3249599999999</v>
      </c>
      <c r="E20" s="106">
        <v>3153.6426900000006</v>
      </c>
      <c r="F20" s="106">
        <f>SUM(M20:X20)</f>
        <v>7667.5777969999999</v>
      </c>
      <c r="G20" s="106">
        <v>6965.6388819999993</v>
      </c>
      <c r="H20" s="106">
        <v>6203.4354152999995</v>
      </c>
      <c r="I20" s="106">
        <f t="shared" si="2"/>
        <v>7303.8999540960021</v>
      </c>
      <c r="J20" s="106">
        <v>6104.0866859999996</v>
      </c>
      <c r="K20" s="106">
        <f t="shared" si="0"/>
        <v>7300.8527789999998</v>
      </c>
      <c r="L20" s="106">
        <f t="shared" si="3"/>
        <v>6682.0953175999994</v>
      </c>
      <c r="M20" s="106">
        <v>926.50151959999982</v>
      </c>
      <c r="N20" s="106">
        <v>658.72633239999993</v>
      </c>
      <c r="O20" s="106">
        <v>462.56991910000005</v>
      </c>
      <c r="P20" s="106">
        <v>432.48877920000001</v>
      </c>
      <c r="Q20" s="106">
        <v>1032.0677392999999</v>
      </c>
      <c r="R20" s="106">
        <v>814.57719959999997</v>
      </c>
      <c r="S20" s="106">
        <v>24.157759900000002</v>
      </c>
      <c r="T20" s="106">
        <v>903.66434919999983</v>
      </c>
      <c r="U20" s="106">
        <v>334.60799939999993</v>
      </c>
      <c r="V20" s="106">
        <v>241.6135396</v>
      </c>
      <c r="W20" s="106">
        <v>1683.9150596999998</v>
      </c>
      <c r="X20" s="106">
        <v>152.68759999999997</v>
      </c>
      <c r="Y20" s="106">
        <v>241.88714000000002</v>
      </c>
      <c r="Z20" s="106">
        <v>735.24135000000024</v>
      </c>
      <c r="AA20" s="106">
        <v>282.91572000000008</v>
      </c>
      <c r="AB20" s="106">
        <v>798.96750999999983</v>
      </c>
      <c r="AC20" s="106">
        <v>307.30882999999994</v>
      </c>
      <c r="AD20" s="106">
        <v>971.93553999999983</v>
      </c>
      <c r="AE20" s="106">
        <v>672.48977999999988</v>
      </c>
      <c r="AF20" s="106">
        <v>820.6556999999998</v>
      </c>
      <c r="AG20" s="106">
        <v>351.15499199999999</v>
      </c>
      <c r="AH20" s="106">
        <v>1015.6849500000001</v>
      </c>
      <c r="AI20" s="106">
        <v>476.60914000000002</v>
      </c>
      <c r="AJ20" s="106">
        <v>290.78823</v>
      </c>
      <c r="AK20" s="106">
        <v>312.06437999999997</v>
      </c>
      <c r="AL20" s="106">
        <v>331.42912999999999</v>
      </c>
      <c r="AM20" s="106">
        <v>856.99985000000004</v>
      </c>
      <c r="AN20" s="106">
        <v>659.72295000000008</v>
      </c>
      <c r="AO20" s="106">
        <v>562.70170000000019</v>
      </c>
      <c r="AP20" s="106">
        <v>661.41939000000013</v>
      </c>
      <c r="AQ20" s="106">
        <v>474.33159039999993</v>
      </c>
      <c r="AR20" s="106">
        <v>853.00947229999997</v>
      </c>
      <c r="AS20" s="106">
        <v>690.56592000000001</v>
      </c>
      <c r="AT20" s="106">
        <v>451.83262999999999</v>
      </c>
      <c r="AU20" s="106">
        <v>324.50568199999998</v>
      </c>
      <c r="AV20" s="106">
        <v>24.852720599999998</v>
      </c>
      <c r="AW20" s="106">
        <v>70.657319999999999</v>
      </c>
      <c r="AX20" s="106">
        <v>23.552439999999997</v>
      </c>
      <c r="AY20" s="106">
        <v>933.20532403600009</v>
      </c>
      <c r="AZ20" s="106">
        <v>755.50851720000003</v>
      </c>
      <c r="BA20" s="106">
        <v>78.055980000000005</v>
      </c>
      <c r="BB20" s="106">
        <v>1835.5675970800007</v>
      </c>
      <c r="BC20" s="106">
        <v>545.22339160000013</v>
      </c>
      <c r="BD20" s="106">
        <v>1359.5352144000003</v>
      </c>
      <c r="BE20" s="106">
        <v>298.52640440000005</v>
      </c>
      <c r="BF20" s="106">
        <v>777.36932738000007</v>
      </c>
      <c r="BG20" s="106">
        <v>297.92695000000003</v>
      </c>
      <c r="BH20" s="106">
        <v>328.77148799999998</v>
      </c>
      <c r="BI20" s="106">
        <v>572.36632000000009</v>
      </c>
      <c r="BJ20" s="106">
        <v>358.98633999999998</v>
      </c>
      <c r="BK20" s="106">
        <v>463.88736999999998</v>
      </c>
      <c r="BL20" s="106">
        <v>491.77210000000002</v>
      </c>
      <c r="BM20" s="106">
        <v>377.54868000000005</v>
      </c>
      <c r="BN20" s="106">
        <v>300.29156999999998</v>
      </c>
      <c r="BO20" s="106">
        <v>845.32509999999991</v>
      </c>
      <c r="BP20" s="106">
        <v>489.01841600000006</v>
      </c>
      <c r="BQ20" s="106">
        <v>620.10811000000012</v>
      </c>
      <c r="BR20" s="106">
        <v>727.44779000000017</v>
      </c>
      <c r="BS20" s="106">
        <v>642.63405</v>
      </c>
      <c r="BT20" s="106">
        <v>214.70084000000003</v>
      </c>
      <c r="BU20" s="106">
        <v>979.06730000000016</v>
      </c>
      <c r="BV20" s="106">
        <v>474.25297</v>
      </c>
      <c r="BW20" s="106">
        <v>127.65356</v>
      </c>
      <c r="BX20" s="106">
        <v>405.41210000000007</v>
      </c>
      <c r="BY20" s="106">
        <v>1072.7899700000003</v>
      </c>
      <c r="BZ20" s="106">
        <v>425.05054999999993</v>
      </c>
      <c r="CA20" s="106">
        <v>819.42094999999995</v>
      </c>
      <c r="CB20" s="106">
        <v>1402.8067172000001</v>
      </c>
      <c r="CC20" s="106">
        <v>304.58938179999996</v>
      </c>
      <c r="CD20" s="106">
        <v>327.64808999999997</v>
      </c>
      <c r="CE20" s="106">
        <v>681.5171600000001</v>
      </c>
      <c r="CF20" s="106">
        <v>280.64402999999999</v>
      </c>
      <c r="CG20" s="3">
        <v>306.11327</v>
      </c>
      <c r="CH20" s="3">
        <v>33.792749999999998</v>
      </c>
      <c r="CI20" s="3">
        <v>2254.8845899999997</v>
      </c>
      <c r="CJ20" s="3">
        <v>877.50355999999954</v>
      </c>
      <c r="CK20" s="3">
        <v>148.53845999999999</v>
      </c>
      <c r="CL20" s="3">
        <v>1052.8223776</v>
      </c>
      <c r="CM20" s="3">
        <v>176.732</v>
      </c>
      <c r="CN20" s="3">
        <v>192.42628999999999</v>
      </c>
      <c r="CO20" s="3">
        <v>403.96727000000004</v>
      </c>
      <c r="CP20" s="3">
        <v>414.48725000000002</v>
      </c>
      <c r="CQ20" s="3"/>
      <c r="CR20" s="3">
        <v>820.82749999999999</v>
      </c>
    </row>
    <row r="21" spans="1:96" x14ac:dyDescent="0.3">
      <c r="A21" s="140" t="s">
        <v>190</v>
      </c>
      <c r="B21" s="106">
        <v>1236</v>
      </c>
      <c r="C21" s="106">
        <v>1359.6119199999998</v>
      </c>
      <c r="D21" s="106">
        <v>1469.6957227</v>
      </c>
      <c r="E21" s="106">
        <v>1770.0807445999999</v>
      </c>
      <c r="F21" s="106">
        <f t="shared" si="1"/>
        <v>2083.1712901000001</v>
      </c>
      <c r="G21" s="106">
        <v>2362.3062457329997</v>
      </c>
      <c r="H21" s="106">
        <v>2703.8683595000002</v>
      </c>
      <c r="I21" s="106">
        <f t="shared" si="2"/>
        <v>1645.1838040320004</v>
      </c>
      <c r="J21" s="106">
        <v>1765.4467753000001</v>
      </c>
      <c r="K21" s="106">
        <f t="shared" si="0"/>
        <v>1746.6838860999997</v>
      </c>
      <c r="L21" s="106">
        <f t="shared" si="3"/>
        <v>2357.6134674999998</v>
      </c>
      <c r="M21" s="106">
        <v>62.217287200000001</v>
      </c>
      <c r="N21" s="106">
        <v>235.47274429999996</v>
      </c>
      <c r="O21" s="106">
        <v>255.641143</v>
      </c>
      <c r="P21" s="106">
        <v>349.17135630000001</v>
      </c>
      <c r="Q21" s="106">
        <v>148.2956451</v>
      </c>
      <c r="R21" s="106">
        <v>193.82480860000001</v>
      </c>
      <c r="S21" s="106">
        <v>23.754109400000001</v>
      </c>
      <c r="T21" s="106">
        <v>290.6119114</v>
      </c>
      <c r="U21" s="106">
        <v>86.439755599999998</v>
      </c>
      <c r="V21" s="106">
        <v>72.1180758</v>
      </c>
      <c r="W21" s="106">
        <v>158.1412206</v>
      </c>
      <c r="X21" s="106">
        <v>207.4832328</v>
      </c>
      <c r="Y21" s="106">
        <v>206.10936241499999</v>
      </c>
      <c r="Z21" s="106">
        <v>148.667902548</v>
      </c>
      <c r="AA21" s="106">
        <v>86.859049399999989</v>
      </c>
      <c r="AB21" s="106">
        <v>138.03682062299998</v>
      </c>
      <c r="AC21" s="106">
        <v>24.59620438</v>
      </c>
      <c r="AD21" s="106">
        <v>93.023798113000026</v>
      </c>
      <c r="AE21" s="106">
        <v>94.682941682000006</v>
      </c>
      <c r="AF21" s="106">
        <v>235.26997434399999</v>
      </c>
      <c r="AG21" s="106">
        <v>215.791931463</v>
      </c>
      <c r="AH21" s="106">
        <v>260.79048543499999</v>
      </c>
      <c r="AI21" s="106">
        <v>347.58655845299995</v>
      </c>
      <c r="AJ21" s="106">
        <v>510.89121687699998</v>
      </c>
      <c r="AK21" s="106">
        <v>331.93406520000008</v>
      </c>
      <c r="AL21" s="106">
        <v>440.64466659999999</v>
      </c>
      <c r="AM21" s="106">
        <v>433.49348509999993</v>
      </c>
      <c r="AN21" s="106">
        <v>149.21383449999999</v>
      </c>
      <c r="AO21" s="106">
        <v>179.93000669999998</v>
      </c>
      <c r="AP21" s="106">
        <v>235.16878629999997</v>
      </c>
      <c r="AQ21" s="106">
        <v>219.77101889999997</v>
      </c>
      <c r="AR21" s="106">
        <v>123.147065</v>
      </c>
      <c r="AS21" s="106">
        <v>203.28549930000003</v>
      </c>
      <c r="AT21" s="106">
        <v>127.0795004</v>
      </c>
      <c r="AU21" s="106">
        <v>213.78889929999997</v>
      </c>
      <c r="AV21" s="106">
        <v>46.411532199999996</v>
      </c>
      <c r="AW21" s="106">
        <v>74.208558800000006</v>
      </c>
      <c r="AX21" s="106">
        <v>5.2251865999999998</v>
      </c>
      <c r="AY21" s="106">
        <v>78.997423330000004</v>
      </c>
      <c r="AZ21" s="106">
        <v>169.30233696499999</v>
      </c>
      <c r="BA21" s="106">
        <v>72.959014713000002</v>
      </c>
      <c r="BB21" s="106">
        <v>591.43157591500005</v>
      </c>
      <c r="BC21" s="106">
        <v>90.979090841000001</v>
      </c>
      <c r="BD21" s="106">
        <v>137.84798700400003</v>
      </c>
      <c r="BE21" s="106">
        <v>78.899894114000006</v>
      </c>
      <c r="BF21" s="106">
        <v>177.44097129099998</v>
      </c>
      <c r="BG21" s="106">
        <v>49.436185487999992</v>
      </c>
      <c r="BH21" s="106">
        <v>118.45557897100001</v>
      </c>
      <c r="BI21" s="106">
        <v>149.04716009999999</v>
      </c>
      <c r="BJ21" s="106">
        <v>72.106274999999997</v>
      </c>
      <c r="BK21" s="106">
        <v>157.13199150000003</v>
      </c>
      <c r="BL21" s="106">
        <v>13.507999999999999</v>
      </c>
      <c r="BM21" s="106">
        <v>183.32033509999999</v>
      </c>
      <c r="BN21" s="106">
        <v>230.49257369999998</v>
      </c>
      <c r="BO21" s="106">
        <v>258.62493689999991</v>
      </c>
      <c r="BP21" s="106">
        <v>194.5093344</v>
      </c>
      <c r="BQ21" s="106">
        <v>103.28779899999999</v>
      </c>
      <c r="BR21" s="106">
        <v>130.08880849999997</v>
      </c>
      <c r="BS21" s="106">
        <v>42.068336600000002</v>
      </c>
      <c r="BT21" s="106">
        <v>231.2612245</v>
      </c>
      <c r="BU21" s="106">
        <v>96.155506100000025</v>
      </c>
      <c r="BV21" s="106">
        <v>130.6675487</v>
      </c>
      <c r="BW21" s="106">
        <v>105.97618320000001</v>
      </c>
      <c r="BX21" s="106">
        <v>197.68608940000004</v>
      </c>
      <c r="BY21" s="106">
        <v>244.6113416</v>
      </c>
      <c r="BZ21" s="106">
        <v>96.770050900000001</v>
      </c>
      <c r="CA21" s="106">
        <v>9.4819999999999993</v>
      </c>
      <c r="CB21" s="106">
        <v>254.44979989999999</v>
      </c>
      <c r="CC21" s="106">
        <v>84.508355899999998</v>
      </c>
      <c r="CD21" s="106">
        <v>129.08395660000002</v>
      </c>
      <c r="CE21" s="106">
        <v>193.59360169999999</v>
      </c>
      <c r="CF21" s="106">
        <v>203.6994521</v>
      </c>
      <c r="CG21" s="3">
        <v>579.23565930000007</v>
      </c>
      <c r="CH21" s="3">
        <v>95.018209200000001</v>
      </c>
      <c r="CI21" s="3">
        <v>91.115692700000011</v>
      </c>
      <c r="CJ21" s="3">
        <v>475.99134120000014</v>
      </c>
      <c r="CK21" s="3">
        <v>228.09887330000001</v>
      </c>
      <c r="CL21" s="3">
        <v>471.95988199999994</v>
      </c>
      <c r="CM21" s="3">
        <v>18.163499999999999</v>
      </c>
      <c r="CN21" s="3">
        <v>86.013959899999989</v>
      </c>
      <c r="CO21" s="3">
        <v>31.510750000000002</v>
      </c>
      <c r="CP21" s="3">
        <v>104.43654000000001</v>
      </c>
      <c r="CQ21" s="3">
        <v>91.125830000000008</v>
      </c>
      <c r="CR21" s="3">
        <v>84.943229900000006</v>
      </c>
    </row>
    <row r="22" spans="1:96" ht="28.8" x14ac:dyDescent="0.3">
      <c r="A22" s="140" t="s">
        <v>202</v>
      </c>
      <c r="B22" s="106">
        <v>20448</v>
      </c>
      <c r="C22" s="106">
        <v>23374.1813</v>
      </c>
      <c r="D22" s="106">
        <v>16914.168744100003</v>
      </c>
      <c r="E22" s="106">
        <v>11983.5480742</v>
      </c>
      <c r="F22" s="106">
        <v>14999.435637199998</v>
      </c>
      <c r="G22" s="106">
        <v>17596.739606793002</v>
      </c>
      <c r="H22" s="106">
        <v>21437.697502800002</v>
      </c>
      <c r="I22" s="106">
        <f t="shared" si="2"/>
        <v>24560.477364195998</v>
      </c>
      <c r="J22" s="106">
        <v>25507.868732100003</v>
      </c>
      <c r="K22" s="106">
        <f t="shared" si="0"/>
        <v>27111.323380899998</v>
      </c>
      <c r="L22" s="106">
        <f t="shared" si="3"/>
        <v>43373.939990100007</v>
      </c>
      <c r="M22" s="106">
        <v>1134.1031431000001</v>
      </c>
      <c r="N22" s="106">
        <v>1758.1338504</v>
      </c>
      <c r="O22" s="106">
        <v>652.10263459999999</v>
      </c>
      <c r="P22" s="106">
        <v>1929.4772443999993</v>
      </c>
      <c r="Q22" s="106">
        <v>1015.6928449999999</v>
      </c>
      <c r="R22" s="106">
        <v>224.08511900000002</v>
      </c>
      <c r="S22" s="106">
        <v>755.41561639999998</v>
      </c>
      <c r="T22" s="106">
        <v>2019.3331674999997</v>
      </c>
      <c r="U22" s="106">
        <v>848.69514030000005</v>
      </c>
      <c r="V22" s="106">
        <v>2501.501295</v>
      </c>
      <c r="W22" s="106">
        <v>1577.6802665</v>
      </c>
      <c r="X22" s="106">
        <v>583.21531499999992</v>
      </c>
      <c r="Y22" s="106">
        <v>2192.7915855289993</v>
      </c>
      <c r="Z22" s="106">
        <v>1389.5537644410003</v>
      </c>
      <c r="AA22" s="106">
        <v>1921.3285742809999</v>
      </c>
      <c r="AB22" s="106">
        <v>1855.7514865130006</v>
      </c>
      <c r="AC22" s="106">
        <v>189.32499339900002</v>
      </c>
      <c r="AD22" s="106">
        <v>2010.2723485270008</v>
      </c>
      <c r="AE22" s="106">
        <v>2323.2579926199996</v>
      </c>
      <c r="AF22" s="106">
        <v>2418.0922765139999</v>
      </c>
      <c r="AG22" s="106">
        <v>412.03982000600001</v>
      </c>
      <c r="AH22" s="106">
        <v>221.76224284499997</v>
      </c>
      <c r="AI22" s="106">
        <v>2478.0617199280009</v>
      </c>
      <c r="AJ22" s="106">
        <v>184.50280218999995</v>
      </c>
      <c r="AK22" s="106">
        <v>1838.0321800000004</v>
      </c>
      <c r="AL22" s="106">
        <v>181.80100739999997</v>
      </c>
      <c r="AM22" s="106">
        <v>4587.5390298000002</v>
      </c>
      <c r="AN22" s="106">
        <v>128.78997799999999</v>
      </c>
      <c r="AO22" s="106">
        <v>3279.1038690000005</v>
      </c>
      <c r="AP22" s="106">
        <v>12.772804500000001</v>
      </c>
      <c r="AQ22" s="106">
        <v>2883.1186036999993</v>
      </c>
      <c r="AR22" s="106">
        <v>2095.1094604000009</v>
      </c>
      <c r="AS22" s="106">
        <v>2250.8192309999999</v>
      </c>
      <c r="AT22" s="106">
        <v>271.27058619999997</v>
      </c>
      <c r="AU22" s="106">
        <v>3896.7073527999987</v>
      </c>
      <c r="AV22" s="106">
        <v>12.633400000000002</v>
      </c>
      <c r="AW22" s="106">
        <v>190.430151018</v>
      </c>
      <c r="AX22" s="106">
        <v>0</v>
      </c>
      <c r="AY22" s="106">
        <v>1578.6837871499999</v>
      </c>
      <c r="AZ22" s="106">
        <v>2445.6815975240002</v>
      </c>
      <c r="BA22" s="106">
        <v>1413.02662298</v>
      </c>
      <c r="BB22" s="106">
        <v>5262.3727345689995</v>
      </c>
      <c r="BC22" s="106">
        <v>1766.0173610910003</v>
      </c>
      <c r="BD22" s="106">
        <v>2559.6791996710003</v>
      </c>
      <c r="BE22" s="106">
        <v>3500.1031727599993</v>
      </c>
      <c r="BF22" s="106">
        <v>2190.2087888680012</v>
      </c>
      <c r="BG22" s="106">
        <v>1238.85565518</v>
      </c>
      <c r="BH22" s="106">
        <v>2415.4182933849997</v>
      </c>
      <c r="BI22" s="106">
        <v>2552.1310165</v>
      </c>
      <c r="BJ22" s="106">
        <v>4108.9057104000003</v>
      </c>
      <c r="BK22" s="106">
        <v>180.3859521</v>
      </c>
      <c r="BL22" s="106">
        <v>2871.9162569000005</v>
      </c>
      <c r="BM22" s="106">
        <v>2833.7858672000002</v>
      </c>
      <c r="BN22" s="106">
        <v>2267.4845497999995</v>
      </c>
      <c r="BO22" s="106">
        <v>526.49764570000002</v>
      </c>
      <c r="BP22" s="106">
        <v>1831.0009076000003</v>
      </c>
      <c r="BQ22" s="106">
        <v>1885.8397734</v>
      </c>
      <c r="BR22" s="106">
        <v>3584.8741969999996</v>
      </c>
      <c r="BS22" s="106">
        <v>1827.0682978000002</v>
      </c>
      <c r="BT22" s="106">
        <v>1037.9785577</v>
      </c>
      <c r="BU22" s="106">
        <v>1842.0590273999999</v>
      </c>
      <c r="BV22" s="106">
        <v>2087.9613405999994</v>
      </c>
      <c r="BW22" s="106">
        <v>1777.4337663000001</v>
      </c>
      <c r="BX22" s="106">
        <v>1187.9033762000004</v>
      </c>
      <c r="BY22" s="106">
        <v>2448.9832493999988</v>
      </c>
      <c r="BZ22" s="106">
        <v>2068.6911348000003</v>
      </c>
      <c r="CA22" s="106">
        <v>2449.1370298000002</v>
      </c>
      <c r="CB22" s="106">
        <v>82.160820200000003</v>
      </c>
      <c r="CC22" s="106">
        <v>6270.5865772000006</v>
      </c>
      <c r="CD22" s="106">
        <v>3336.1890371999993</v>
      </c>
      <c r="CE22" s="106">
        <v>182.50035829999999</v>
      </c>
      <c r="CF22" s="106">
        <v>3377.7176635000005</v>
      </c>
      <c r="CG22" s="3">
        <v>228.24172890000003</v>
      </c>
      <c r="CH22" s="3">
        <v>4124.4762206000014</v>
      </c>
      <c r="CI22" s="3">
        <v>4911.1027307999993</v>
      </c>
      <c r="CJ22" s="3">
        <v>5189.7766405000011</v>
      </c>
      <c r="CK22" s="3">
        <v>5062.0536017000004</v>
      </c>
      <c r="CL22" s="3">
        <v>4785.1520383000006</v>
      </c>
      <c r="CM22" s="3">
        <v>0</v>
      </c>
      <c r="CN22" s="3">
        <v>2873.9996298999999</v>
      </c>
      <c r="CO22" s="3">
        <v>61.913329900000001</v>
      </c>
      <c r="CP22" s="3">
        <v>7892.0468297000007</v>
      </c>
      <c r="CQ22" s="3">
        <v>122.39551990000001</v>
      </c>
      <c r="CR22" s="3">
        <v>8122.7817199000001</v>
      </c>
    </row>
    <row r="23" spans="1:96" x14ac:dyDescent="0.3">
      <c r="A23" s="140" t="s">
        <v>191</v>
      </c>
      <c r="B23" s="106">
        <v>331</v>
      </c>
      <c r="C23" s="106">
        <v>394.11341999999996</v>
      </c>
      <c r="D23" s="106">
        <v>384.57708959999997</v>
      </c>
      <c r="E23" s="106">
        <v>351.57493799999997</v>
      </c>
      <c r="F23" s="106">
        <f t="shared" si="1"/>
        <v>815.93874430000005</v>
      </c>
      <c r="G23" s="106">
        <v>894.22019102599995</v>
      </c>
      <c r="H23" s="106">
        <v>664.72522140000012</v>
      </c>
      <c r="I23" s="106">
        <f t="shared" si="2"/>
        <v>1463.66918521</v>
      </c>
      <c r="J23" s="106">
        <v>1158.7888392000002</v>
      </c>
      <c r="K23" s="106">
        <f t="shared" si="0"/>
        <v>1923.4105855000003</v>
      </c>
      <c r="L23" s="106">
        <f t="shared" si="3"/>
        <v>2848.9270342999998</v>
      </c>
      <c r="M23" s="106">
        <v>0</v>
      </c>
      <c r="N23" s="106">
        <v>50.922890299999999</v>
      </c>
      <c r="O23" s="106">
        <v>100.41672020000001</v>
      </c>
      <c r="P23" s="106">
        <v>219.48965509999999</v>
      </c>
      <c r="Q23" s="106">
        <v>133.14933669999999</v>
      </c>
      <c r="R23" s="106">
        <v>54.360646799999998</v>
      </c>
      <c r="S23" s="106">
        <v>0</v>
      </c>
      <c r="T23" s="106">
        <v>52.989055899999997</v>
      </c>
      <c r="U23" s="106">
        <v>53.469480799999999</v>
      </c>
      <c r="V23" s="106">
        <v>0</v>
      </c>
      <c r="W23" s="106">
        <v>151.14095849999998</v>
      </c>
      <c r="X23" s="106">
        <v>0</v>
      </c>
      <c r="Y23" s="106">
        <v>53.042744296999999</v>
      </c>
      <c r="Z23" s="106">
        <v>52.319275185999999</v>
      </c>
      <c r="AA23" s="106">
        <v>164.484793075</v>
      </c>
      <c r="AB23" s="106">
        <v>204.149731231</v>
      </c>
      <c r="AC23" s="106">
        <v>52.247340700000002</v>
      </c>
      <c r="AD23" s="106">
        <v>73.529198287</v>
      </c>
      <c r="AE23" s="106">
        <v>111.915882388</v>
      </c>
      <c r="AF23" s="106">
        <v>0.87</v>
      </c>
      <c r="AG23" s="106">
        <v>0</v>
      </c>
      <c r="AH23" s="106">
        <v>80.376468728999996</v>
      </c>
      <c r="AI23" s="106">
        <v>50.498357515000002</v>
      </c>
      <c r="AJ23" s="106">
        <v>50.786399618000004</v>
      </c>
      <c r="AK23" s="106">
        <v>25.465521299999999</v>
      </c>
      <c r="AL23" s="106">
        <v>0</v>
      </c>
      <c r="AM23" s="106">
        <v>87.499592500000006</v>
      </c>
      <c r="AN23" s="106">
        <v>57.188224400000003</v>
      </c>
      <c r="AO23" s="106">
        <v>76.591982699999988</v>
      </c>
      <c r="AP23" s="106">
        <v>53.421978600000003</v>
      </c>
      <c r="AQ23" s="106">
        <v>85.940749400000001</v>
      </c>
      <c r="AR23" s="106">
        <v>109.6237017</v>
      </c>
      <c r="AS23" s="106">
        <v>65.558464099999995</v>
      </c>
      <c r="AT23" s="106">
        <v>50.8838796</v>
      </c>
      <c r="AU23" s="106">
        <v>52.551127099999995</v>
      </c>
      <c r="AV23" s="106">
        <v>0</v>
      </c>
      <c r="AW23" s="106">
        <v>98.515536520000012</v>
      </c>
      <c r="AX23" s="106">
        <v>0</v>
      </c>
      <c r="AY23" s="106">
        <v>62.041129999999995</v>
      </c>
      <c r="AZ23" s="106">
        <v>53.096269419999999</v>
      </c>
      <c r="BA23" s="106">
        <v>143.30861144000002</v>
      </c>
      <c r="BB23" s="106">
        <v>387.62352476000001</v>
      </c>
      <c r="BC23" s="106">
        <v>114.1074103</v>
      </c>
      <c r="BD23" s="106">
        <v>280.06977324000002</v>
      </c>
      <c r="BE23" s="106">
        <v>63.15165485</v>
      </c>
      <c r="BF23" s="106">
        <v>103.69494248999999</v>
      </c>
      <c r="BG23" s="106">
        <v>27.42296</v>
      </c>
      <c r="BH23" s="106">
        <v>130.63737218999998</v>
      </c>
      <c r="BI23" s="106">
        <v>81.4726395</v>
      </c>
      <c r="BJ23" s="106">
        <v>159.65995379999998</v>
      </c>
      <c r="BK23" s="106">
        <v>27.175538100000001</v>
      </c>
      <c r="BL23" s="106">
        <v>61.048490000000001</v>
      </c>
      <c r="BM23" s="106">
        <v>109.8388652</v>
      </c>
      <c r="BN23" s="106">
        <v>25.9234723</v>
      </c>
      <c r="BO23" s="106">
        <v>183.28054999999998</v>
      </c>
      <c r="BP23" s="106">
        <v>126.2436823</v>
      </c>
      <c r="BQ23" s="106">
        <v>159.74600750000002</v>
      </c>
      <c r="BR23" s="106">
        <v>76.818805300000008</v>
      </c>
      <c r="BS23" s="106">
        <v>45.204999999999998</v>
      </c>
      <c r="BT23" s="106">
        <v>102.3758352</v>
      </c>
      <c r="BU23" s="106"/>
      <c r="BV23" s="106">
        <v>235.4245664</v>
      </c>
      <c r="BW23" s="106">
        <v>25.241</v>
      </c>
      <c r="BX23" s="106">
        <v>229.23854470000001</v>
      </c>
      <c r="BY23" s="106">
        <v>180.73035430000002</v>
      </c>
      <c r="BZ23" s="106">
        <v>232.14781599999998</v>
      </c>
      <c r="CA23" s="106">
        <v>95.774500000000003</v>
      </c>
      <c r="CB23" s="106">
        <v>203.962265</v>
      </c>
      <c r="CC23" s="106">
        <v>144.29276240000002</v>
      </c>
      <c r="CD23" s="106">
        <v>182.99573459999999</v>
      </c>
      <c r="CE23" s="106">
        <v>221.53974690000001</v>
      </c>
      <c r="CF23" s="106">
        <v>172.0632952</v>
      </c>
      <c r="CG23" s="3">
        <v>162.197</v>
      </c>
      <c r="CH23" s="3">
        <v>0.19372999999999999</v>
      </c>
      <c r="CI23" s="3">
        <v>396.07536279999999</v>
      </c>
      <c r="CJ23" s="3">
        <v>434.67869499999995</v>
      </c>
      <c r="CK23" s="3">
        <v>163.5220946</v>
      </c>
      <c r="CL23" s="3">
        <v>256.02417200000002</v>
      </c>
      <c r="CM23" s="3">
        <v>226.76537000000002</v>
      </c>
      <c r="CN23" s="3">
        <v>82.973969999999994</v>
      </c>
      <c r="CO23" s="3">
        <v>226.51076990000001</v>
      </c>
      <c r="CP23" s="3">
        <v>232.24677</v>
      </c>
      <c r="CQ23" s="3">
        <v>479.28384999999997</v>
      </c>
      <c r="CR23" s="3">
        <v>188.45525000000001</v>
      </c>
    </row>
    <row r="24" spans="1:96" x14ac:dyDescent="0.3">
      <c r="A24" s="140" t="s">
        <v>181</v>
      </c>
      <c r="B24" s="106">
        <v>624</v>
      </c>
      <c r="C24" s="106">
        <v>506.33782000000002</v>
      </c>
      <c r="D24" s="106">
        <v>301.66879419999998</v>
      </c>
      <c r="E24" s="106">
        <v>623.95576600000015</v>
      </c>
      <c r="F24" s="106">
        <f t="shared" si="1"/>
        <v>945.65294900000004</v>
      </c>
      <c r="G24" s="106">
        <v>1122.5906002849999</v>
      </c>
      <c r="H24" s="106">
        <v>827.35179120000009</v>
      </c>
      <c r="I24" s="106">
        <f t="shared" si="2"/>
        <v>1145.496832713</v>
      </c>
      <c r="J24" s="106">
        <v>1739.8890681999999</v>
      </c>
      <c r="K24" s="106">
        <f t="shared" si="0"/>
        <v>1697.0104248000002</v>
      </c>
      <c r="L24" s="106">
        <f t="shared" si="3"/>
        <v>1322.4891952999999</v>
      </c>
      <c r="M24" s="106">
        <v>66.250858999999991</v>
      </c>
      <c r="N24" s="106">
        <v>58.462823300000011</v>
      </c>
      <c r="O24" s="106">
        <v>53.629120800000003</v>
      </c>
      <c r="P24" s="106">
        <v>40.986219499999997</v>
      </c>
      <c r="Q24" s="106">
        <v>12.7152405</v>
      </c>
      <c r="R24" s="106">
        <v>48.7366648</v>
      </c>
      <c r="S24" s="106">
        <v>40.154000000000003</v>
      </c>
      <c r="T24" s="106">
        <v>187.97948940000001</v>
      </c>
      <c r="U24" s="106">
        <v>72.660639700000004</v>
      </c>
      <c r="V24" s="106">
        <v>125.099341</v>
      </c>
      <c r="W24" s="106">
        <v>32.015592099999999</v>
      </c>
      <c r="X24" s="106">
        <v>206.96295890000005</v>
      </c>
      <c r="Y24" s="106">
        <v>23.135166259000002</v>
      </c>
      <c r="Z24" s="106">
        <v>60.142402000000004</v>
      </c>
      <c r="AA24" s="106">
        <v>56.292955877999994</v>
      </c>
      <c r="AB24" s="106">
        <v>117.238457555</v>
      </c>
      <c r="AC24" s="106">
        <v>88.468069155000009</v>
      </c>
      <c r="AD24" s="106">
        <v>159.43751595000006</v>
      </c>
      <c r="AE24" s="106">
        <v>69.043346806000002</v>
      </c>
      <c r="AF24" s="106">
        <v>82.862626244000012</v>
      </c>
      <c r="AG24" s="106">
        <v>47.358659999999993</v>
      </c>
      <c r="AH24" s="106">
        <v>190.16434087099987</v>
      </c>
      <c r="AI24" s="106">
        <v>90.92671</v>
      </c>
      <c r="AJ24" s="106">
        <v>137.52034956699995</v>
      </c>
      <c r="AK24" s="106">
        <v>74.726567200000005</v>
      </c>
      <c r="AL24" s="106">
        <v>4.1601060000000007</v>
      </c>
      <c r="AM24" s="106">
        <v>79.431253699999999</v>
      </c>
      <c r="AN24" s="106">
        <v>48.808770999999993</v>
      </c>
      <c r="AO24" s="106">
        <v>149.16971560000002</v>
      </c>
      <c r="AP24" s="106">
        <v>68.086078799999996</v>
      </c>
      <c r="AQ24" s="106">
        <v>46.379118399999996</v>
      </c>
      <c r="AR24" s="106">
        <v>39.604939999999999</v>
      </c>
      <c r="AS24" s="106">
        <v>36.063084500000002</v>
      </c>
      <c r="AT24" s="106">
        <v>123.46967009999999</v>
      </c>
      <c r="AU24" s="106">
        <v>108.36160009999999</v>
      </c>
      <c r="AV24" s="106">
        <v>49.090885799999995</v>
      </c>
      <c r="AW24" s="106">
        <v>112.11346513499998</v>
      </c>
      <c r="AX24" s="106">
        <v>21.800999999999998</v>
      </c>
      <c r="AY24" s="106">
        <v>22.911599507999998</v>
      </c>
      <c r="AZ24" s="106">
        <v>83.029799419999989</v>
      </c>
      <c r="BA24" s="106">
        <v>83.312523924999994</v>
      </c>
      <c r="BB24" s="106">
        <v>407.48799361700009</v>
      </c>
      <c r="BC24" s="106">
        <v>60.654554264000005</v>
      </c>
      <c r="BD24" s="106">
        <v>98.311751309000016</v>
      </c>
      <c r="BE24" s="106">
        <v>27.320028088000001</v>
      </c>
      <c r="BF24" s="106">
        <v>98.398869502000011</v>
      </c>
      <c r="BG24" s="106">
        <v>72.234982880999993</v>
      </c>
      <c r="BH24" s="106">
        <v>57.920265063999992</v>
      </c>
      <c r="BI24" s="106">
        <v>137.23101869999996</v>
      </c>
      <c r="BJ24" s="106">
        <v>23.989599799999997</v>
      </c>
      <c r="BK24" s="106">
        <v>143.63763130000004</v>
      </c>
      <c r="BL24" s="106">
        <v>44.787264100000002</v>
      </c>
      <c r="BM24" s="106">
        <v>219.53939400000002</v>
      </c>
      <c r="BN24" s="106">
        <v>111.17002559999999</v>
      </c>
      <c r="BO24" s="106">
        <v>230.87006969999993</v>
      </c>
      <c r="BP24" s="106">
        <v>163.66009580000002</v>
      </c>
      <c r="BQ24" s="106">
        <v>133.47630609999999</v>
      </c>
      <c r="BR24" s="106">
        <v>187.46906109999992</v>
      </c>
      <c r="BS24" s="106">
        <v>112.5529066</v>
      </c>
      <c r="BT24" s="106">
        <v>231.50569540000009</v>
      </c>
      <c r="BU24" s="106">
        <v>35.310066000000006</v>
      </c>
      <c r="BV24" s="106">
        <v>300.8170619</v>
      </c>
      <c r="BW24" s="106">
        <v>108.04025300000002</v>
      </c>
      <c r="BX24" s="106">
        <v>38.186051999999997</v>
      </c>
      <c r="BY24" s="106">
        <v>246.92019570000002</v>
      </c>
      <c r="BZ24" s="106">
        <v>170.5236788</v>
      </c>
      <c r="CA24" s="106">
        <v>173.5229875</v>
      </c>
      <c r="CB24" s="106">
        <v>257.58143610000002</v>
      </c>
      <c r="CC24" s="106">
        <v>43.256855299999998</v>
      </c>
      <c r="CD24" s="106">
        <v>130.14463499999999</v>
      </c>
      <c r="CE24" s="106">
        <v>113.5246786</v>
      </c>
      <c r="CF24" s="106">
        <v>79.182524900000004</v>
      </c>
      <c r="CG24" s="3">
        <v>237.90192690000001</v>
      </c>
      <c r="CH24" s="3">
        <v>19.463945899999995</v>
      </c>
      <c r="CI24" s="3">
        <v>235.26719110000005</v>
      </c>
      <c r="CJ24" s="3">
        <v>126.45717509999999</v>
      </c>
      <c r="CK24" s="3">
        <v>163.41882829999997</v>
      </c>
      <c r="CL24" s="3">
        <v>142.81281820000001</v>
      </c>
      <c r="CM24" s="3">
        <v>26.839759999999998</v>
      </c>
      <c r="CN24" s="3">
        <v>23.105</v>
      </c>
      <c r="CO24" s="3">
        <v>0.99443000000000015</v>
      </c>
      <c r="CP24" s="3">
        <v>168.82784990000002</v>
      </c>
      <c r="CQ24" s="3">
        <v>17.44341</v>
      </c>
      <c r="CR24" s="3">
        <v>159.95685990000001</v>
      </c>
    </row>
    <row r="25" spans="1:96" x14ac:dyDescent="0.3">
      <c r="A25" s="140" t="s">
        <v>182</v>
      </c>
      <c r="B25" s="106">
        <v>108</v>
      </c>
      <c r="C25" s="106">
        <v>216.18887999999998</v>
      </c>
      <c r="D25" s="106">
        <v>112.34481270000001</v>
      </c>
      <c r="E25" s="106">
        <v>379.39124650000008</v>
      </c>
      <c r="F25" s="106">
        <f t="shared" si="1"/>
        <v>247.5875413</v>
      </c>
      <c r="G25" s="106">
        <v>12.776150000000001</v>
      </c>
      <c r="H25" s="106">
        <v>17.188310000000001</v>
      </c>
      <c r="I25" s="106">
        <f t="shared" si="2"/>
        <v>2.9119363509999996</v>
      </c>
      <c r="J25" s="106">
        <v>2.4210000000000002E-2</v>
      </c>
      <c r="K25" s="106">
        <f t="shared" si="0"/>
        <v>196.81201340000001</v>
      </c>
      <c r="L25" s="106">
        <f t="shared" si="3"/>
        <v>0.97533999999999998</v>
      </c>
      <c r="M25" s="106">
        <v>16.038406899999998</v>
      </c>
      <c r="N25" s="106">
        <v>44.467959900000004</v>
      </c>
      <c r="O25" s="106">
        <v>4.5747733999999998</v>
      </c>
      <c r="P25" s="106">
        <v>1.3429774000000001</v>
      </c>
      <c r="Q25" s="106">
        <v>5.5442996000000004</v>
      </c>
      <c r="R25" s="106">
        <v>9.1016528999999995</v>
      </c>
      <c r="S25" s="106">
        <v>2.7605999999999997</v>
      </c>
      <c r="T25" s="106">
        <v>0.31602839999999999</v>
      </c>
      <c r="U25" s="106">
        <v>0.12641230000000001</v>
      </c>
      <c r="V25" s="106">
        <v>11.617839099999999</v>
      </c>
      <c r="W25" s="106">
        <v>107.90286</v>
      </c>
      <c r="X25" s="106">
        <v>43.793731399999999</v>
      </c>
      <c r="Y25" s="106">
        <v>0</v>
      </c>
      <c r="Z25" s="106">
        <v>0</v>
      </c>
      <c r="AA25" s="106">
        <v>0.498</v>
      </c>
      <c r="AB25" s="106">
        <v>0</v>
      </c>
      <c r="AC25" s="106">
        <v>0</v>
      </c>
      <c r="AD25" s="106">
        <v>0</v>
      </c>
      <c r="AE25" s="106">
        <v>0.99043999999999999</v>
      </c>
      <c r="AF25" s="106">
        <v>0</v>
      </c>
      <c r="AG25" s="106">
        <v>0</v>
      </c>
      <c r="AH25" s="106">
        <v>11.287710000000001</v>
      </c>
      <c r="AI25" s="106">
        <v>0</v>
      </c>
      <c r="AJ25" s="106">
        <v>0</v>
      </c>
      <c r="AK25" s="106">
        <v>3.2425000000000002</v>
      </c>
      <c r="AL25" s="106">
        <v>11.893000000000001</v>
      </c>
      <c r="AM25" s="106">
        <v>0</v>
      </c>
      <c r="AN25" s="106">
        <v>0</v>
      </c>
      <c r="AO25" s="106">
        <v>0</v>
      </c>
      <c r="AP25" s="106">
        <v>1.0334700000000001</v>
      </c>
      <c r="AQ25" s="106">
        <v>0</v>
      </c>
      <c r="AR25" s="106">
        <v>0</v>
      </c>
      <c r="AS25" s="106">
        <v>1.0193400000000001</v>
      </c>
      <c r="AT25" s="106">
        <v>0</v>
      </c>
      <c r="AU25" s="106">
        <v>0</v>
      </c>
      <c r="AV25" s="106">
        <v>0</v>
      </c>
      <c r="AW25" s="106">
        <v>0</v>
      </c>
      <c r="AX25" s="106">
        <v>0</v>
      </c>
      <c r="AY25" s="106">
        <v>0</v>
      </c>
      <c r="AZ25" s="106">
        <v>1.0880099999999999</v>
      </c>
      <c r="BA25" s="106">
        <v>0</v>
      </c>
      <c r="BB25" s="106">
        <v>1.02339</v>
      </c>
      <c r="BC25" s="106">
        <v>0</v>
      </c>
      <c r="BD25" s="106">
        <v>0</v>
      </c>
      <c r="BE25" s="106">
        <v>0</v>
      </c>
      <c r="BF25" s="106">
        <v>0</v>
      </c>
      <c r="BG25" s="106">
        <v>0.80053635099999998</v>
      </c>
      <c r="BH25" s="106">
        <v>0</v>
      </c>
      <c r="BI25" s="106">
        <v>0</v>
      </c>
      <c r="BJ25" s="106">
        <v>0</v>
      </c>
      <c r="BK25" s="106">
        <v>0</v>
      </c>
      <c r="BL25" s="106">
        <v>0</v>
      </c>
      <c r="BM25" s="106">
        <v>0</v>
      </c>
      <c r="BN25" s="106">
        <v>0</v>
      </c>
      <c r="BO25" s="106">
        <v>0</v>
      </c>
      <c r="BP25" s="106">
        <v>0</v>
      </c>
      <c r="BQ25" s="106">
        <v>0</v>
      </c>
      <c r="BR25" s="106">
        <v>2.4210000000000002E-2</v>
      </c>
      <c r="BS25" s="106">
        <v>0</v>
      </c>
      <c r="BT25" s="106">
        <v>0</v>
      </c>
      <c r="BU25" s="106">
        <v>3.3638881</v>
      </c>
      <c r="BV25" s="106">
        <v>184.15779979999999</v>
      </c>
      <c r="BW25" s="106">
        <v>0</v>
      </c>
      <c r="BX25" s="106">
        <v>3.2600000000000004E-2</v>
      </c>
      <c r="BY25" s="106">
        <v>0.23899999999999999</v>
      </c>
      <c r="BZ25" s="106">
        <v>0.97444490000000006</v>
      </c>
      <c r="CA25" s="106">
        <v>0</v>
      </c>
      <c r="CB25" s="106">
        <v>2.1547537999999999</v>
      </c>
      <c r="CC25" s="106">
        <v>3.9520770000000001</v>
      </c>
      <c r="CD25" s="106">
        <v>0.8094498</v>
      </c>
      <c r="CE25" s="106">
        <v>1.1279999999999999</v>
      </c>
      <c r="CF25" s="106">
        <v>0</v>
      </c>
      <c r="CG25" s="106">
        <v>0</v>
      </c>
      <c r="CH25" s="106">
        <v>0</v>
      </c>
      <c r="CI25" s="106">
        <v>0</v>
      </c>
      <c r="CJ25" s="106">
        <v>0</v>
      </c>
      <c r="CK25" s="106">
        <v>0</v>
      </c>
      <c r="CL25" s="3">
        <v>0.97533999999999998</v>
      </c>
      <c r="CM25" s="3">
        <v>0</v>
      </c>
      <c r="CN25" s="3">
        <v>0</v>
      </c>
      <c r="CO25" s="3">
        <v>0</v>
      </c>
      <c r="CP25" s="3">
        <v>0</v>
      </c>
      <c r="CQ25" s="3">
        <v>0</v>
      </c>
      <c r="CR25" s="3">
        <v>0</v>
      </c>
    </row>
    <row r="26" spans="1:96" x14ac:dyDescent="0.3">
      <c r="A26" s="140" t="s">
        <v>206</v>
      </c>
      <c r="B26" s="106">
        <v>601</v>
      </c>
      <c r="C26" s="106">
        <v>750.54399999999998</v>
      </c>
      <c r="D26" s="106">
        <v>675.73253680000016</v>
      </c>
      <c r="E26" s="106">
        <v>632.53301120000003</v>
      </c>
      <c r="F26" s="106">
        <f t="shared" si="1"/>
        <v>1095.9352097000001</v>
      </c>
      <c r="G26" s="106">
        <v>1032.2642226980001</v>
      </c>
      <c r="H26" s="106">
        <v>535.13932399999999</v>
      </c>
      <c r="I26" s="106">
        <f t="shared" si="2"/>
        <v>686.83664801700013</v>
      </c>
      <c r="J26" s="106">
        <v>375.79499380000004</v>
      </c>
      <c r="K26" s="106">
        <f t="shared" si="0"/>
        <v>715.26089599999989</v>
      </c>
      <c r="L26" s="106">
        <f t="shared" si="3"/>
        <v>899.11123449999991</v>
      </c>
      <c r="M26" s="106">
        <v>33.952280300000005</v>
      </c>
      <c r="N26" s="106">
        <v>21.482060000000001</v>
      </c>
      <c r="O26" s="106">
        <v>128.64768559999999</v>
      </c>
      <c r="P26" s="106">
        <v>0</v>
      </c>
      <c r="Q26" s="106">
        <v>48.789238600000004</v>
      </c>
      <c r="R26" s="106">
        <v>193.08673700000003</v>
      </c>
      <c r="S26" s="106">
        <v>0</v>
      </c>
      <c r="T26" s="106">
        <v>249.4511267</v>
      </c>
      <c r="U26" s="106">
        <v>41.671693400000002</v>
      </c>
      <c r="V26" s="106">
        <v>69.8399596</v>
      </c>
      <c r="W26" s="106">
        <v>75.726068900000001</v>
      </c>
      <c r="X26" s="106">
        <v>233.28835960000001</v>
      </c>
      <c r="Y26" s="106">
        <v>35.402203139999997</v>
      </c>
      <c r="Z26" s="106">
        <v>2.4173591249999999</v>
      </c>
      <c r="AA26" s="106">
        <v>191.05965100000003</v>
      </c>
      <c r="AB26" s="106">
        <v>92.751079999999988</v>
      </c>
      <c r="AC26" s="106">
        <v>0</v>
      </c>
      <c r="AD26" s="106">
        <v>117.78273142099998</v>
      </c>
      <c r="AE26" s="106">
        <v>73.937495287000004</v>
      </c>
      <c r="AF26" s="106">
        <v>15.78492</v>
      </c>
      <c r="AG26" s="106">
        <v>203.51228</v>
      </c>
      <c r="AH26" s="106">
        <v>76.514570000000006</v>
      </c>
      <c r="AI26" s="106">
        <v>149.00225</v>
      </c>
      <c r="AJ26" s="106">
        <v>74.099682724999994</v>
      </c>
      <c r="AK26" s="106">
        <v>26.114999999999998</v>
      </c>
      <c r="AL26" s="106">
        <v>74.306340700000007</v>
      </c>
      <c r="AM26" s="106">
        <v>71.356390000000019</v>
      </c>
      <c r="AN26" s="106">
        <v>4.4375</v>
      </c>
      <c r="AO26" s="106">
        <v>11.795</v>
      </c>
      <c r="AP26" s="106">
        <v>121.79826</v>
      </c>
      <c r="AQ26" s="106">
        <v>64.11739</v>
      </c>
      <c r="AR26" s="106">
        <v>113.28608</v>
      </c>
      <c r="AS26" s="106">
        <v>4.3920000000000003</v>
      </c>
      <c r="AT26" s="106">
        <v>17.502419999999997</v>
      </c>
      <c r="AU26" s="106">
        <v>26.032943299999999</v>
      </c>
      <c r="AV26" s="106">
        <v>0</v>
      </c>
      <c r="AW26" s="106">
        <v>25.163394</v>
      </c>
      <c r="AX26" s="106">
        <v>66.680999999999997</v>
      </c>
      <c r="AY26" s="106">
        <v>78.225530000000006</v>
      </c>
      <c r="AZ26" s="106">
        <v>18.535</v>
      </c>
      <c r="BA26" s="106">
        <v>5.1797613770000002</v>
      </c>
      <c r="BB26" s="106">
        <v>222.30945360800004</v>
      </c>
      <c r="BC26" s="106">
        <v>39.012045999999998</v>
      </c>
      <c r="BD26" s="106">
        <v>4.9740000000000002</v>
      </c>
      <c r="BE26" s="106">
        <v>45.24259</v>
      </c>
      <c r="BF26" s="106">
        <v>59.61038946</v>
      </c>
      <c r="BG26" s="106">
        <v>30.474010000000003</v>
      </c>
      <c r="BH26" s="106">
        <v>91.429473572000006</v>
      </c>
      <c r="BI26" s="106">
        <v>61.610279999999996</v>
      </c>
      <c r="BJ26" s="106">
        <v>0.33200000000000002</v>
      </c>
      <c r="BK26" s="106">
        <v>18.819689999999998</v>
      </c>
      <c r="BL26" s="106">
        <v>0</v>
      </c>
      <c r="BM26" s="106">
        <v>125.3224982</v>
      </c>
      <c r="BN26" s="106">
        <v>34.916196599999992</v>
      </c>
      <c r="BO26" s="106">
        <v>13.667999999999999</v>
      </c>
      <c r="BP26" s="106">
        <v>8.3141461000000003</v>
      </c>
      <c r="BQ26" s="106">
        <v>0</v>
      </c>
      <c r="BR26" s="106">
        <v>30.975691599999998</v>
      </c>
      <c r="BS26" s="106">
        <v>1.5741179999999999</v>
      </c>
      <c r="BT26" s="106">
        <v>80.262373300000007</v>
      </c>
      <c r="BU26" s="106">
        <v>2.5793674000000002</v>
      </c>
      <c r="BV26" s="106">
        <v>35.2974915</v>
      </c>
      <c r="BW26" s="106">
        <v>40.948746799999995</v>
      </c>
      <c r="BX26" s="106">
        <v>85.638777700000006</v>
      </c>
      <c r="BY26" s="106">
        <v>70.600881700000002</v>
      </c>
      <c r="BZ26" s="106">
        <v>24.0609939</v>
      </c>
      <c r="CA26" s="106">
        <v>121.18434299999998</v>
      </c>
      <c r="CB26" s="106">
        <v>170.24784209999999</v>
      </c>
      <c r="CC26" s="106">
        <v>70.864739799999995</v>
      </c>
      <c r="CD26" s="106">
        <v>27.6187325</v>
      </c>
      <c r="CE26" s="106">
        <v>59.036945299999999</v>
      </c>
      <c r="CF26" s="106">
        <v>7.1820342999999998</v>
      </c>
      <c r="CG26" s="3">
        <v>131.709259</v>
      </c>
      <c r="CH26" s="3">
        <v>40.221870000000003</v>
      </c>
      <c r="CI26" s="3">
        <v>390.56090949999998</v>
      </c>
      <c r="CJ26" s="3">
        <v>70.258775799999981</v>
      </c>
      <c r="CK26" s="3">
        <v>17.034625300000002</v>
      </c>
      <c r="CL26" s="3">
        <v>8.5013451</v>
      </c>
      <c r="CM26" s="3">
        <v>22.2136499</v>
      </c>
      <c r="CN26" s="3">
        <v>0</v>
      </c>
      <c r="CO26" s="3">
        <v>0.55913999999999997</v>
      </c>
      <c r="CP26" s="3">
        <v>17.202349999999999</v>
      </c>
      <c r="CQ26" s="3">
        <v>80.302999999999997</v>
      </c>
      <c r="CR26" s="3">
        <v>120.5463099</v>
      </c>
    </row>
    <row r="27" spans="1:96" x14ac:dyDescent="0.3">
      <c r="A27" s="140" t="s">
        <v>187</v>
      </c>
      <c r="B27" s="106">
        <v>441</v>
      </c>
      <c r="C27" s="106">
        <v>192.61482000000001</v>
      </c>
      <c r="D27" s="106">
        <v>198.64787670000001</v>
      </c>
      <c r="E27" s="106">
        <v>226.0975018</v>
      </c>
      <c r="F27" s="106">
        <f t="shared" si="1"/>
        <v>400.51041259999994</v>
      </c>
      <c r="G27" s="106">
        <v>414.18752745000006</v>
      </c>
      <c r="H27" s="106">
        <v>87.621729999999999</v>
      </c>
      <c r="I27" s="106">
        <f t="shared" si="2"/>
        <v>226.086135942</v>
      </c>
      <c r="J27" s="106">
        <v>187.48150570000001</v>
      </c>
      <c r="K27" s="106">
        <f t="shared" si="0"/>
        <v>85.612136300000003</v>
      </c>
      <c r="L27" s="106">
        <f t="shared" si="3"/>
        <v>287.24325719999996</v>
      </c>
      <c r="M27" s="106">
        <v>30.894594300000001</v>
      </c>
      <c r="N27" s="106">
        <v>0</v>
      </c>
      <c r="O27" s="106">
        <v>7.5697134999999998</v>
      </c>
      <c r="P27" s="106">
        <v>17.165000000000003</v>
      </c>
      <c r="Q27" s="106">
        <v>28.501393199999999</v>
      </c>
      <c r="R27" s="106">
        <v>16.960999999999999</v>
      </c>
      <c r="S27" s="106">
        <v>0</v>
      </c>
      <c r="T27" s="106">
        <v>43.974789999999999</v>
      </c>
      <c r="U27" s="106">
        <v>94.283091900000002</v>
      </c>
      <c r="V27" s="106">
        <v>46.886577700000004</v>
      </c>
      <c r="W27" s="106">
        <v>0</v>
      </c>
      <c r="X27" s="106">
        <v>114.27425199999999</v>
      </c>
      <c r="Y27" s="106">
        <v>5.4932437199999997</v>
      </c>
      <c r="Z27" s="106">
        <v>2.0596289999999997</v>
      </c>
      <c r="AA27" s="106">
        <v>130.38005985200002</v>
      </c>
      <c r="AB27" s="106">
        <v>82.615648711999995</v>
      </c>
      <c r="AC27" s="106">
        <v>37.718080073999992</v>
      </c>
      <c r="AD27" s="106">
        <v>0</v>
      </c>
      <c r="AE27" s="106">
        <v>37.537426504000003</v>
      </c>
      <c r="AF27" s="106">
        <v>97.785361385000002</v>
      </c>
      <c r="AG27" s="106">
        <v>14.477078203</v>
      </c>
      <c r="AH27" s="106">
        <v>3.2779999999999996</v>
      </c>
      <c r="AI27" s="106">
        <v>2.0950000000000002</v>
      </c>
      <c r="AJ27" s="106">
        <v>0.748</v>
      </c>
      <c r="AK27" s="106">
        <v>1.0329999999999999</v>
      </c>
      <c r="AL27" s="106">
        <v>0.87275999999999998</v>
      </c>
      <c r="AM27" s="106">
        <v>0.74770000000000003</v>
      </c>
      <c r="AN27" s="106">
        <v>1.4350000000000001</v>
      </c>
      <c r="AO27" s="106">
        <v>81.094470000000001</v>
      </c>
      <c r="AP27" s="106">
        <v>0.46800000000000003</v>
      </c>
      <c r="AQ27" s="106">
        <v>1.8917999999999999</v>
      </c>
      <c r="AR27" s="106">
        <v>0</v>
      </c>
      <c r="AS27" s="106">
        <v>0</v>
      </c>
      <c r="AT27" s="106">
        <v>0</v>
      </c>
      <c r="AU27" s="106">
        <v>7.9000000000000001E-2</v>
      </c>
      <c r="AV27" s="106">
        <v>0</v>
      </c>
      <c r="AW27" s="106">
        <v>0.10500000000000001</v>
      </c>
      <c r="AX27" s="106">
        <v>2.726</v>
      </c>
      <c r="AY27" s="106">
        <v>48.009993489999999</v>
      </c>
      <c r="AZ27" s="106">
        <v>0</v>
      </c>
      <c r="BA27" s="106">
        <v>2.0337629809999997</v>
      </c>
      <c r="BB27" s="106">
        <v>45.844200152000006</v>
      </c>
      <c r="BC27" s="106">
        <v>23.596999999999998</v>
      </c>
      <c r="BD27" s="106">
        <v>60.896183600000001</v>
      </c>
      <c r="BE27" s="106">
        <v>42.06958685</v>
      </c>
      <c r="BF27" s="106">
        <v>8.4409999999999999E-2</v>
      </c>
      <c r="BG27" s="106">
        <v>0.13599886900000002</v>
      </c>
      <c r="BH27" s="106">
        <v>0.58399999999999996</v>
      </c>
      <c r="BI27" s="106">
        <v>125.3793867</v>
      </c>
      <c r="BJ27" s="106">
        <v>0</v>
      </c>
      <c r="BK27" s="106">
        <v>49.786260199999994</v>
      </c>
      <c r="BL27" s="106">
        <v>3.0000000000000001E-3</v>
      </c>
      <c r="BM27" s="106">
        <v>4.0149999999999997</v>
      </c>
      <c r="BN27" s="106">
        <v>0.01</v>
      </c>
      <c r="BO27" s="106">
        <v>0.8</v>
      </c>
      <c r="BP27" s="106">
        <v>0</v>
      </c>
      <c r="BQ27" s="106">
        <v>0.88289470000000003</v>
      </c>
      <c r="BR27" s="106">
        <v>0.18</v>
      </c>
      <c r="BS27" s="106">
        <v>8.2964099999999999E-2</v>
      </c>
      <c r="BT27" s="106">
        <v>6.3419999999999996</v>
      </c>
      <c r="BU27" s="106">
        <v>1.3519999999999999E-2</v>
      </c>
      <c r="BV27" s="106">
        <v>1.225095</v>
      </c>
      <c r="BW27" s="106">
        <v>0</v>
      </c>
      <c r="BX27" s="106">
        <v>0</v>
      </c>
      <c r="BY27" s="106">
        <v>2.1</v>
      </c>
      <c r="BZ27" s="106">
        <v>37.160260100000002</v>
      </c>
      <c r="CA27" s="106">
        <v>0</v>
      </c>
      <c r="CB27" s="106">
        <v>31.5865373</v>
      </c>
      <c r="CC27" s="106">
        <v>0</v>
      </c>
      <c r="CD27" s="106">
        <v>0.4</v>
      </c>
      <c r="CE27" s="106">
        <v>5.7717238999999996</v>
      </c>
      <c r="CF27" s="106">
        <v>7.3550000000000004</v>
      </c>
      <c r="CG27" s="3">
        <v>4.7771108</v>
      </c>
      <c r="CH27" s="3">
        <v>9.0259999999999998</v>
      </c>
      <c r="CI27" s="3">
        <v>243.7549999</v>
      </c>
      <c r="CJ27" s="3">
        <v>8.1997999999999998</v>
      </c>
      <c r="CK27" s="3">
        <v>7.3218499999999995</v>
      </c>
      <c r="CL27" s="3">
        <v>1.8583764999999999</v>
      </c>
      <c r="CM27" s="3">
        <v>0</v>
      </c>
      <c r="CN27" s="3">
        <v>0</v>
      </c>
      <c r="CO27" s="3">
        <v>0</v>
      </c>
      <c r="CP27" s="3">
        <v>1.5265200000000001</v>
      </c>
      <c r="CQ27" s="3">
        <v>0.69725999999999999</v>
      </c>
      <c r="CR27" s="3">
        <v>10.081340000000001</v>
      </c>
    </row>
    <row r="28" spans="1:96" x14ac:dyDescent="0.3">
      <c r="A28" s="140" t="s">
        <v>183</v>
      </c>
      <c r="B28" s="106">
        <v>356</v>
      </c>
      <c r="C28" s="106">
        <v>403.79926</v>
      </c>
      <c r="D28" s="106">
        <v>435.63239029999994</v>
      </c>
      <c r="E28" s="106">
        <v>382.30447100000004</v>
      </c>
      <c r="F28" s="106">
        <f t="shared" si="1"/>
        <v>544.38237720000006</v>
      </c>
      <c r="G28" s="106">
        <v>704.90564806999998</v>
      </c>
      <c r="H28" s="106">
        <v>579.32502750000003</v>
      </c>
      <c r="I28" s="106">
        <f t="shared" si="2"/>
        <v>595.35862652699996</v>
      </c>
      <c r="J28" s="106">
        <v>668.10866920000001</v>
      </c>
      <c r="K28" s="106">
        <f t="shared" si="0"/>
        <v>2161.4921730999999</v>
      </c>
      <c r="L28" s="106">
        <f t="shared" si="3"/>
        <v>746.1539832000002</v>
      </c>
      <c r="M28" s="106">
        <v>9.1535861999999995</v>
      </c>
      <c r="N28" s="106">
        <v>2.8846067</v>
      </c>
      <c r="O28" s="106">
        <v>46.136749999999999</v>
      </c>
      <c r="P28" s="106">
        <v>41.071713999999993</v>
      </c>
      <c r="Q28" s="106">
        <v>63.729100700000004</v>
      </c>
      <c r="R28" s="106">
        <v>65.663849999999996</v>
      </c>
      <c r="S28" s="106">
        <v>6.8155600000000005</v>
      </c>
      <c r="T28" s="106">
        <v>45.468708999999997</v>
      </c>
      <c r="U28" s="106">
        <v>49.682880000000004</v>
      </c>
      <c r="V28" s="106">
        <v>29.581824000000001</v>
      </c>
      <c r="W28" s="106">
        <v>116.9755894</v>
      </c>
      <c r="X28" s="106">
        <v>67.218207199999995</v>
      </c>
      <c r="Y28" s="106">
        <v>74.977066473999997</v>
      </c>
      <c r="Z28" s="106">
        <v>43.6966538</v>
      </c>
      <c r="AA28" s="106">
        <v>72.517546631999991</v>
      </c>
      <c r="AB28" s="106">
        <v>16.668518037999998</v>
      </c>
      <c r="AC28" s="106">
        <v>35.943570000000001</v>
      </c>
      <c r="AD28" s="106">
        <v>60.472500000000004</v>
      </c>
      <c r="AE28" s="106">
        <v>125.542809999</v>
      </c>
      <c r="AF28" s="106">
        <v>44.551156419000002</v>
      </c>
      <c r="AG28" s="106">
        <v>36.158999999999999</v>
      </c>
      <c r="AH28" s="106">
        <v>64.744031708000009</v>
      </c>
      <c r="AI28" s="106">
        <v>39.116799999999998</v>
      </c>
      <c r="AJ28" s="106">
        <v>90.515995000000004</v>
      </c>
      <c r="AK28" s="106">
        <v>70.0715</v>
      </c>
      <c r="AL28" s="106">
        <v>35.441239999999993</v>
      </c>
      <c r="AM28" s="106">
        <v>6.4080000000000004</v>
      </c>
      <c r="AN28" s="106">
        <v>43.396429900000001</v>
      </c>
      <c r="AO28" s="106">
        <v>36.285000000000004</v>
      </c>
      <c r="AP28" s="106">
        <v>57.484999999999999</v>
      </c>
      <c r="AQ28" s="106">
        <v>39.917999999999992</v>
      </c>
      <c r="AR28" s="106">
        <v>28.28</v>
      </c>
      <c r="AS28" s="106">
        <v>66.380600000000001</v>
      </c>
      <c r="AT28" s="106">
        <v>19.6195576</v>
      </c>
      <c r="AU28" s="106">
        <v>107.43369999999999</v>
      </c>
      <c r="AV28" s="106">
        <v>68.606000000000009</v>
      </c>
      <c r="AW28" s="106">
        <v>14.776</v>
      </c>
      <c r="AX28" s="106">
        <v>7.0000000000000007E-2</v>
      </c>
      <c r="AY28" s="106">
        <v>29.80931</v>
      </c>
      <c r="AZ28" s="106">
        <v>29.558499999999999</v>
      </c>
      <c r="BA28" s="106">
        <v>0</v>
      </c>
      <c r="BB28" s="106">
        <v>193.23237999999998</v>
      </c>
      <c r="BC28" s="106">
        <v>44.772069000000002</v>
      </c>
      <c r="BD28" s="106">
        <v>45.639959300000001</v>
      </c>
      <c r="BE28" s="106">
        <v>29.122</v>
      </c>
      <c r="BF28" s="106">
        <v>31.596264453999996</v>
      </c>
      <c r="BG28" s="106">
        <v>70.609143773</v>
      </c>
      <c r="BH28" s="106">
        <v>106.173</v>
      </c>
      <c r="BI28" s="106">
        <v>61.225882400000003</v>
      </c>
      <c r="BJ28" s="106">
        <v>12.496</v>
      </c>
      <c r="BK28" s="106">
        <v>26.611000000000001</v>
      </c>
      <c r="BL28" s="106">
        <v>0</v>
      </c>
      <c r="BM28" s="106">
        <v>62.043638200000004</v>
      </c>
      <c r="BN28" s="106">
        <v>31.887555599999999</v>
      </c>
      <c r="BO28" s="106">
        <v>101.95792420000001</v>
      </c>
      <c r="BP28" s="106">
        <v>43.992567999999999</v>
      </c>
      <c r="BQ28" s="106">
        <v>1.0842229999999999</v>
      </c>
      <c r="BR28" s="106">
        <v>79.043783099999999</v>
      </c>
      <c r="BS28" s="106">
        <v>80.131508799999992</v>
      </c>
      <c r="BT28" s="106">
        <v>167.63458589999999</v>
      </c>
      <c r="BU28" s="106">
        <v>108.0884806</v>
      </c>
      <c r="BV28" s="106">
        <v>185.98588779999997</v>
      </c>
      <c r="BW28" s="106">
        <v>12.116903300000002</v>
      </c>
      <c r="BX28" s="106">
        <v>144.89715649999999</v>
      </c>
      <c r="BY28" s="106">
        <v>409.54337099999998</v>
      </c>
      <c r="BZ28" s="106">
        <v>472.31941419999998</v>
      </c>
      <c r="CA28" s="106">
        <v>89.089866000000001</v>
      </c>
      <c r="CB28" s="106">
        <v>295.59935289999999</v>
      </c>
      <c r="CC28" s="106">
        <v>174.57168799999999</v>
      </c>
      <c r="CD28" s="106">
        <v>78.044776800000008</v>
      </c>
      <c r="CE28" s="106">
        <v>42.105809999999998</v>
      </c>
      <c r="CF28" s="106">
        <v>149.12946599999998</v>
      </c>
      <c r="CG28" s="3">
        <v>248.58320370000007</v>
      </c>
      <c r="CH28" s="3">
        <v>2.4904999999999999</v>
      </c>
      <c r="CI28" s="3">
        <v>173.60216140000003</v>
      </c>
      <c r="CJ28" s="3">
        <v>54.390067999999999</v>
      </c>
      <c r="CK28" s="3">
        <v>60.442558099999992</v>
      </c>
      <c r="CL28" s="3">
        <v>131.0510821</v>
      </c>
      <c r="CM28" s="3">
        <v>6.0999999999999999E-2</v>
      </c>
      <c r="CN28" s="3">
        <v>0</v>
      </c>
      <c r="CO28" s="3">
        <v>2.5801599999999993</v>
      </c>
      <c r="CP28" s="3">
        <v>20.338540000000002</v>
      </c>
      <c r="CQ28" s="3">
        <v>3.4779199999999997</v>
      </c>
      <c r="CR28" s="3">
        <v>49.136789900000004</v>
      </c>
    </row>
    <row r="29" spans="1:96" ht="28.8" x14ac:dyDescent="0.3">
      <c r="A29" s="140" t="s">
        <v>201</v>
      </c>
      <c r="B29" s="106">
        <v>3167</v>
      </c>
      <c r="C29" s="106">
        <v>4090.8494000000001</v>
      </c>
      <c r="D29" s="106">
        <v>4086.0689057999998</v>
      </c>
      <c r="E29" s="106">
        <v>5347.2466037999993</v>
      </c>
      <c r="F29" s="106">
        <f>SUM(M29:X29)</f>
        <v>7270.6592201999993</v>
      </c>
      <c r="G29" s="106">
        <v>6179.7411038869996</v>
      </c>
      <c r="H29" s="106">
        <v>3988.8674553999999</v>
      </c>
      <c r="I29" s="106">
        <f t="shared" si="2"/>
        <v>4436.9080434789985</v>
      </c>
      <c r="J29" s="106">
        <v>7205.9037643000001</v>
      </c>
      <c r="K29" s="106">
        <f t="shared" si="0"/>
        <v>5865.6693799999994</v>
      </c>
      <c r="L29" s="106">
        <f t="shared" si="3"/>
        <v>4942.6365565999995</v>
      </c>
      <c r="M29" s="106">
        <v>200.01855120000002</v>
      </c>
      <c r="N29" s="106">
        <v>395.55594489999999</v>
      </c>
      <c r="O29" s="106">
        <v>363.26823450000006</v>
      </c>
      <c r="P29" s="106">
        <v>363.51213639999997</v>
      </c>
      <c r="Q29" s="106">
        <v>2162.0921812000001</v>
      </c>
      <c r="R29" s="106">
        <v>543.31029999999998</v>
      </c>
      <c r="S29" s="106">
        <v>316.99494579999998</v>
      </c>
      <c r="T29" s="106">
        <v>849.6452621000002</v>
      </c>
      <c r="U29" s="106">
        <v>504.326573</v>
      </c>
      <c r="V29" s="106">
        <v>114.9601127</v>
      </c>
      <c r="W29" s="106">
        <v>883.6394947</v>
      </c>
      <c r="X29" s="106">
        <v>573.33548370000005</v>
      </c>
      <c r="Y29" s="106">
        <v>334.74527417400003</v>
      </c>
      <c r="Z29" s="106">
        <v>289.10949740399997</v>
      </c>
      <c r="AA29" s="106">
        <v>574.30574151900021</v>
      </c>
      <c r="AB29" s="106">
        <v>245.10966436499996</v>
      </c>
      <c r="AC29" s="106">
        <v>819.92752636599982</v>
      </c>
      <c r="AD29" s="106">
        <v>441.61197749099989</v>
      </c>
      <c r="AE29" s="106">
        <v>1409.4418174620002</v>
      </c>
      <c r="AF29" s="106">
        <v>703.57561822699984</v>
      </c>
      <c r="AG29" s="106">
        <v>317.67159161300009</v>
      </c>
      <c r="AH29" s="106">
        <v>390.34498043900015</v>
      </c>
      <c r="AI29" s="106">
        <v>180.937965891</v>
      </c>
      <c r="AJ29" s="106">
        <v>472.95944893599994</v>
      </c>
      <c r="AK29" s="106">
        <v>724.52296890000025</v>
      </c>
      <c r="AL29" s="106">
        <v>196.45637890000003</v>
      </c>
      <c r="AM29" s="106">
        <v>513.14645859999996</v>
      </c>
      <c r="AN29" s="106">
        <v>179.00182000000001</v>
      </c>
      <c r="AO29" s="106">
        <v>594.30098829999997</v>
      </c>
      <c r="AP29" s="106">
        <v>188.25339360000004</v>
      </c>
      <c r="AQ29" s="106">
        <v>361.54059690000003</v>
      </c>
      <c r="AR29" s="106">
        <v>396.35483980000004</v>
      </c>
      <c r="AS29" s="106">
        <v>428.23091760000011</v>
      </c>
      <c r="AT29" s="106">
        <v>134.80042299999999</v>
      </c>
      <c r="AU29" s="106">
        <v>209.30374010000003</v>
      </c>
      <c r="AV29" s="106">
        <v>62.954929700000008</v>
      </c>
      <c r="AW29" s="106">
        <v>234.503161417</v>
      </c>
      <c r="AX29" s="106">
        <v>28.757158765</v>
      </c>
      <c r="AY29" s="106">
        <v>206.27445197</v>
      </c>
      <c r="AZ29" s="106">
        <v>403.32108987800007</v>
      </c>
      <c r="BA29" s="106">
        <v>145.98631920299999</v>
      </c>
      <c r="BB29" s="106">
        <v>1310.1279182899993</v>
      </c>
      <c r="BC29" s="106">
        <v>508.28936912199981</v>
      </c>
      <c r="BD29" s="106">
        <v>339.48441433600004</v>
      </c>
      <c r="BE29" s="106">
        <v>358.99724907000001</v>
      </c>
      <c r="BF29" s="106">
        <v>196.36470243500003</v>
      </c>
      <c r="BG29" s="106">
        <v>460.77922708299997</v>
      </c>
      <c r="BH29" s="106">
        <v>244.02298190999994</v>
      </c>
      <c r="BI29" s="106">
        <v>1397.0804457000004</v>
      </c>
      <c r="BJ29" s="106">
        <v>577.19767470000011</v>
      </c>
      <c r="BK29" s="106">
        <v>1568.5131753999997</v>
      </c>
      <c r="BL29" s="106">
        <v>186.41040740000003</v>
      </c>
      <c r="BM29" s="106">
        <v>698.37133240000014</v>
      </c>
      <c r="BN29" s="106">
        <v>239.74874309999998</v>
      </c>
      <c r="BO29" s="106">
        <v>615.8425589000002</v>
      </c>
      <c r="BP29" s="106">
        <v>181.37385690000005</v>
      </c>
      <c r="BQ29" s="106">
        <v>239.28251150000003</v>
      </c>
      <c r="BR29" s="106">
        <v>646.14724480000018</v>
      </c>
      <c r="BS29" s="106">
        <v>368.70035769999998</v>
      </c>
      <c r="BT29" s="106">
        <v>487.23545580000007</v>
      </c>
      <c r="BU29" s="106">
        <v>126.38811450000001</v>
      </c>
      <c r="BV29" s="106">
        <v>318.6888295</v>
      </c>
      <c r="BW29" s="106">
        <v>196.72277729999996</v>
      </c>
      <c r="BX29" s="106">
        <v>615.91109559999973</v>
      </c>
      <c r="BY29" s="106">
        <v>527.87314849999996</v>
      </c>
      <c r="BZ29" s="106">
        <v>646.381621</v>
      </c>
      <c r="CA29" s="106">
        <v>534.13607920000004</v>
      </c>
      <c r="CB29" s="106">
        <v>649.3378988999998</v>
      </c>
      <c r="CC29" s="106">
        <v>790.18109710000033</v>
      </c>
      <c r="CD29" s="106">
        <v>221.24906020000003</v>
      </c>
      <c r="CE29" s="106">
        <v>566.31534339999985</v>
      </c>
      <c r="CF29" s="106">
        <v>672.48431480000011</v>
      </c>
      <c r="CG29" s="3">
        <v>480.41930229999997</v>
      </c>
      <c r="CH29" s="3">
        <v>144.58303000000004</v>
      </c>
      <c r="CI29" s="3">
        <v>698.18577799999991</v>
      </c>
      <c r="CJ29" s="3">
        <v>595.80419700000004</v>
      </c>
      <c r="CK29" s="3">
        <v>779.56778430000008</v>
      </c>
      <c r="CL29" s="3">
        <v>541.80424559999994</v>
      </c>
      <c r="CM29" s="3">
        <v>137.22873989999997</v>
      </c>
      <c r="CN29" s="3">
        <v>0</v>
      </c>
      <c r="CO29" s="3">
        <v>258.74000999999993</v>
      </c>
      <c r="CP29" s="3">
        <v>167.52457999999999</v>
      </c>
      <c r="CQ29" s="3">
        <v>575.8706695999997</v>
      </c>
      <c r="CR29" s="3">
        <v>562.90821989999984</v>
      </c>
    </row>
    <row r="30" spans="1:96" x14ac:dyDescent="0.3">
      <c r="A30" s="237" t="s">
        <v>184</v>
      </c>
      <c r="B30" s="106">
        <v>1789</v>
      </c>
      <c r="C30" s="106">
        <v>6645.9195600000003</v>
      </c>
      <c r="D30" s="106">
        <v>2900.2678988000002</v>
      </c>
      <c r="E30" s="106">
        <v>1061.7569687</v>
      </c>
      <c r="F30" s="106">
        <f t="shared" si="1"/>
        <v>3303.6419345999998</v>
      </c>
      <c r="G30" s="106">
        <v>1886.180171967</v>
      </c>
      <c r="H30" s="106">
        <v>1664.4477508999998</v>
      </c>
      <c r="I30" s="106">
        <f t="shared" si="2"/>
        <v>2198.0690981020002</v>
      </c>
      <c r="J30" s="106">
        <v>1930.4921044</v>
      </c>
      <c r="K30" s="106">
        <f t="shared" si="0"/>
        <v>2656.598035</v>
      </c>
      <c r="L30" s="106">
        <f t="shared" si="3"/>
        <v>2045.1513791</v>
      </c>
      <c r="M30" s="106">
        <v>85.750123200000004</v>
      </c>
      <c r="N30" s="106">
        <v>78.243210000000005</v>
      </c>
      <c r="O30" s="106">
        <v>200.12369159999997</v>
      </c>
      <c r="P30" s="106">
        <v>161.4482012</v>
      </c>
      <c r="Q30" s="106">
        <v>236.39806499999997</v>
      </c>
      <c r="R30" s="106">
        <v>274.30966940000002</v>
      </c>
      <c r="S30" s="106">
        <v>130.04276000000002</v>
      </c>
      <c r="T30" s="106">
        <v>1131.8925440999999</v>
      </c>
      <c r="U30" s="106">
        <v>311.32159000000001</v>
      </c>
      <c r="V30" s="106">
        <v>80.599999999999994</v>
      </c>
      <c r="W30" s="106">
        <v>464.07879619999994</v>
      </c>
      <c r="X30" s="106">
        <v>149.43328389999999</v>
      </c>
      <c r="Y30" s="106">
        <v>127.08105293600002</v>
      </c>
      <c r="Z30" s="106">
        <v>195.83826396400002</v>
      </c>
      <c r="AA30" s="106">
        <v>159.13776000000001</v>
      </c>
      <c r="AB30" s="106">
        <v>219.77659296300004</v>
      </c>
      <c r="AC30" s="106">
        <v>94.139944</v>
      </c>
      <c r="AD30" s="106">
        <v>53.726302197000003</v>
      </c>
      <c r="AE30" s="106">
        <v>137.89696592600001</v>
      </c>
      <c r="AF30" s="106">
        <v>76.538809999999998</v>
      </c>
      <c r="AG30" s="106">
        <v>162.02968345699998</v>
      </c>
      <c r="AH30" s="106">
        <v>426.84563999999989</v>
      </c>
      <c r="AI30" s="106">
        <v>108.75646999999999</v>
      </c>
      <c r="AJ30" s="106">
        <v>124.41268652400001</v>
      </c>
      <c r="AK30" s="106">
        <v>77.920169999999999</v>
      </c>
      <c r="AL30" s="106">
        <v>113.36680999999999</v>
      </c>
      <c r="AM30" s="106">
        <v>81.612232000000006</v>
      </c>
      <c r="AN30" s="106">
        <v>29.133859999999999</v>
      </c>
      <c r="AO30" s="106">
        <v>67.894492599999992</v>
      </c>
      <c r="AP30" s="106">
        <v>77.153677299999998</v>
      </c>
      <c r="AQ30" s="106">
        <v>25.54</v>
      </c>
      <c r="AR30" s="106">
        <v>307.73693429999997</v>
      </c>
      <c r="AS30" s="106">
        <v>199.85523370000001</v>
      </c>
      <c r="AT30" s="106">
        <v>312.3210904</v>
      </c>
      <c r="AU30" s="106">
        <v>231.0775798</v>
      </c>
      <c r="AV30" s="106">
        <v>140.83567080000003</v>
      </c>
      <c r="AW30" s="106">
        <v>66.017910436999998</v>
      </c>
      <c r="AX30" s="106">
        <v>8.4740000000000002</v>
      </c>
      <c r="AY30" s="106">
        <v>61.863092348999999</v>
      </c>
      <c r="AZ30" s="106">
        <v>115.70456408699999</v>
      </c>
      <c r="BA30" s="106">
        <v>24.139923445000001</v>
      </c>
      <c r="BB30" s="106">
        <v>811.73975497799995</v>
      </c>
      <c r="BC30" s="106">
        <v>165.52394971999999</v>
      </c>
      <c r="BD30" s="106">
        <v>241.66821303099999</v>
      </c>
      <c r="BE30" s="106">
        <v>309.18993153500003</v>
      </c>
      <c r="BF30" s="106">
        <v>92.651179033999981</v>
      </c>
      <c r="BG30" s="106">
        <v>243.42427878200004</v>
      </c>
      <c r="BH30" s="106">
        <v>57.672300704000001</v>
      </c>
      <c r="BI30" s="106">
        <v>221.99620609999999</v>
      </c>
      <c r="BJ30" s="106">
        <v>788.73696310000003</v>
      </c>
      <c r="BK30" s="106">
        <v>42.631255799999998</v>
      </c>
      <c r="BL30" s="106">
        <v>82.482488800000013</v>
      </c>
      <c r="BM30" s="106">
        <v>98.011658999999995</v>
      </c>
      <c r="BN30" s="106">
        <v>27.949791899999997</v>
      </c>
      <c r="BO30" s="106">
        <v>35.38693</v>
      </c>
      <c r="BP30" s="106">
        <v>200.12000160000002</v>
      </c>
      <c r="BQ30" s="106">
        <v>54.464927600000003</v>
      </c>
      <c r="BR30" s="106">
        <v>66.187384600000001</v>
      </c>
      <c r="BS30" s="106">
        <v>153.17476209999998</v>
      </c>
      <c r="BT30" s="106">
        <v>159.3497338</v>
      </c>
      <c r="BU30" s="106">
        <v>210.4355669</v>
      </c>
      <c r="BV30" s="106">
        <v>81.208216300000004</v>
      </c>
      <c r="BW30" s="106">
        <v>69.558922699999997</v>
      </c>
      <c r="BX30" s="106">
        <v>316.91552310000003</v>
      </c>
      <c r="BY30" s="106">
        <v>193.82649120000002</v>
      </c>
      <c r="BZ30" s="106">
        <v>379.35490430000004</v>
      </c>
      <c r="CA30" s="106">
        <v>252.79003540000002</v>
      </c>
      <c r="CB30" s="106">
        <v>322.95223239999996</v>
      </c>
      <c r="CC30" s="106">
        <v>214.92109980000001</v>
      </c>
      <c r="CD30" s="106">
        <v>112.3897225</v>
      </c>
      <c r="CE30" s="106">
        <v>190.48394690000001</v>
      </c>
      <c r="CF30" s="106">
        <v>311.76137349999999</v>
      </c>
      <c r="CG30" s="3">
        <v>197.31582930000002</v>
      </c>
      <c r="CH30" s="3">
        <v>62.110230000000001</v>
      </c>
      <c r="CI30" s="3">
        <v>239.54797829999998</v>
      </c>
      <c r="CJ30" s="3">
        <v>206.43288149999998</v>
      </c>
      <c r="CK30" s="3">
        <v>135.38765000000001</v>
      </c>
      <c r="CL30" s="3">
        <v>254.56688020000004</v>
      </c>
      <c r="CM30" s="3">
        <v>88.382419999999996</v>
      </c>
      <c r="CN30" s="3">
        <v>0</v>
      </c>
      <c r="CO30" s="3">
        <v>152.11462</v>
      </c>
      <c r="CP30" s="3">
        <v>169.27919</v>
      </c>
      <c r="CQ30" s="3">
        <v>267.68452000000002</v>
      </c>
      <c r="CR30" s="3">
        <v>272.32917980000008</v>
      </c>
    </row>
    <row r="31" spans="1:96" x14ac:dyDescent="0.3">
      <c r="A31" s="141" t="s">
        <v>185</v>
      </c>
      <c r="B31" s="106">
        <v>1597</v>
      </c>
      <c r="C31" s="106">
        <v>2456.3474200000001</v>
      </c>
      <c r="D31" s="106">
        <v>1079.5384239</v>
      </c>
      <c r="E31" s="106">
        <v>4183.5808115000009</v>
      </c>
      <c r="F31" s="106">
        <f t="shared" si="1"/>
        <v>390.04258090000002</v>
      </c>
      <c r="G31" s="106">
        <v>4078.9679040000005</v>
      </c>
      <c r="H31" s="106">
        <v>993.68980459999989</v>
      </c>
      <c r="I31" s="106">
        <f t="shared" si="2"/>
        <v>251.18831</v>
      </c>
      <c r="J31" s="106">
        <v>495.72772889999999</v>
      </c>
      <c r="K31" s="106">
        <f t="shared" si="0"/>
        <v>429.42853799999995</v>
      </c>
      <c r="L31" s="106">
        <f t="shared" si="3"/>
        <v>1055.55637</v>
      </c>
      <c r="M31" s="106">
        <v>0</v>
      </c>
      <c r="N31" s="106">
        <v>149.67659259999999</v>
      </c>
      <c r="O31" s="106">
        <v>0</v>
      </c>
      <c r="P31" s="106">
        <v>93.775059999999996</v>
      </c>
      <c r="Q31" s="106">
        <v>119.16814189999999</v>
      </c>
      <c r="R31" s="106">
        <v>0</v>
      </c>
      <c r="S31" s="106">
        <v>0</v>
      </c>
      <c r="T31" s="106">
        <v>0</v>
      </c>
      <c r="U31" s="106">
        <v>14.016999999999999</v>
      </c>
      <c r="V31" s="106">
        <v>13.4057864</v>
      </c>
      <c r="W31" s="106">
        <v>0</v>
      </c>
      <c r="X31" s="106">
        <v>0</v>
      </c>
      <c r="Y31" s="106">
        <v>549.61033700000007</v>
      </c>
      <c r="Z31" s="106">
        <v>81.647000000000006</v>
      </c>
      <c r="AA31" s="106">
        <v>51.578000000000003</v>
      </c>
      <c r="AB31" s="106">
        <v>125.19756699999999</v>
      </c>
      <c r="AC31" s="106">
        <v>72.363</v>
      </c>
      <c r="AD31" s="106">
        <v>0</v>
      </c>
      <c r="AE31" s="106">
        <v>1427.806</v>
      </c>
      <c r="AF31" s="106">
        <v>0</v>
      </c>
      <c r="AG31" s="106">
        <v>25.594000000000001</v>
      </c>
      <c r="AH31" s="106">
        <v>1628.059</v>
      </c>
      <c r="AI31" s="106">
        <v>51.359000000000002</v>
      </c>
      <c r="AJ31" s="106">
        <v>65.754000000000005</v>
      </c>
      <c r="AK31" s="106">
        <v>89.528000000000006</v>
      </c>
      <c r="AL31" s="106">
        <v>0</v>
      </c>
      <c r="AM31" s="106">
        <v>0</v>
      </c>
      <c r="AN31" s="106">
        <v>15.46</v>
      </c>
      <c r="AO31" s="106">
        <v>167.6584053</v>
      </c>
      <c r="AP31" s="106">
        <v>270.3889049</v>
      </c>
      <c r="AQ31" s="106">
        <v>0</v>
      </c>
      <c r="AR31" s="106">
        <v>92.350999999999999</v>
      </c>
      <c r="AS31" s="106">
        <v>3.6290286000000003</v>
      </c>
      <c r="AT31" s="106">
        <v>91.611000000000004</v>
      </c>
      <c r="AU31" s="106">
        <v>263.06346580000002</v>
      </c>
      <c r="AV31" s="106">
        <v>0</v>
      </c>
      <c r="AW31" s="106">
        <v>15.745659999999999</v>
      </c>
      <c r="AX31" s="106">
        <v>0</v>
      </c>
      <c r="AY31" s="106">
        <v>0</v>
      </c>
      <c r="AZ31" s="106">
        <v>0</v>
      </c>
      <c r="BA31" s="106">
        <v>0</v>
      </c>
      <c r="BB31" s="106">
        <v>0</v>
      </c>
      <c r="BC31" s="106">
        <v>0</v>
      </c>
      <c r="BD31" s="106">
        <v>70.106989999999996</v>
      </c>
      <c r="BE31" s="106">
        <v>47.563000000000002</v>
      </c>
      <c r="BF31" s="106">
        <v>33.283000000000001</v>
      </c>
      <c r="BG31" s="106">
        <v>84.489660000000001</v>
      </c>
      <c r="BH31" s="106">
        <v>0</v>
      </c>
      <c r="BI31" s="106">
        <v>0</v>
      </c>
      <c r="BJ31" s="106">
        <v>27.920602900000002</v>
      </c>
      <c r="BK31" s="106">
        <v>0</v>
      </c>
      <c r="BL31" s="106">
        <v>352.23099999999999</v>
      </c>
      <c r="BM31" s="106">
        <v>115.576126</v>
      </c>
      <c r="BN31" s="106">
        <v>0</v>
      </c>
      <c r="BO31" s="106">
        <v>0</v>
      </c>
      <c r="BP31" s="106">
        <v>0</v>
      </c>
      <c r="BQ31" s="106">
        <v>0</v>
      </c>
      <c r="BR31" s="106">
        <v>0</v>
      </c>
      <c r="BS31" s="106">
        <v>0</v>
      </c>
      <c r="BT31" s="106">
        <v>0</v>
      </c>
      <c r="BU31" s="106">
        <v>0</v>
      </c>
      <c r="BV31" s="106">
        <v>0</v>
      </c>
      <c r="BW31" s="106">
        <v>134.08199999999999</v>
      </c>
      <c r="BX31" s="106">
        <v>17.042999999999999</v>
      </c>
      <c r="BY31" s="106">
        <v>67.117967999999991</v>
      </c>
      <c r="BZ31" s="106">
        <v>6.4968399999999997</v>
      </c>
      <c r="CA31" s="106">
        <v>0</v>
      </c>
      <c r="CB31" s="106">
        <v>92.867999999999995</v>
      </c>
      <c r="CC31" s="106">
        <v>0</v>
      </c>
      <c r="CD31" s="106">
        <v>11.03673</v>
      </c>
      <c r="CE31" s="106">
        <v>100.78400000000001</v>
      </c>
      <c r="CF31" s="106">
        <v>0</v>
      </c>
      <c r="CG31" s="3">
        <v>264.96235000000001</v>
      </c>
      <c r="CH31" s="3">
        <v>0</v>
      </c>
      <c r="CI31" s="3">
        <v>98.976799999999997</v>
      </c>
      <c r="CJ31" s="3">
        <v>0</v>
      </c>
      <c r="CK31" s="3">
        <v>522.61721999999997</v>
      </c>
      <c r="CL31" s="3">
        <v>169</v>
      </c>
      <c r="CM31" s="3">
        <v>0</v>
      </c>
      <c r="CN31" s="3">
        <v>0</v>
      </c>
      <c r="CO31" s="3">
        <v>0</v>
      </c>
      <c r="CP31" s="3">
        <v>0</v>
      </c>
      <c r="CQ31" s="3">
        <v>0</v>
      </c>
      <c r="CR31" s="3">
        <v>0</v>
      </c>
    </row>
    <row r="32" spans="1:96" x14ac:dyDescent="0.3">
      <c r="A32" s="140" t="s">
        <v>152</v>
      </c>
      <c r="B32" s="106">
        <v>72432</v>
      </c>
      <c r="C32" s="106">
        <v>65074.553848660005</v>
      </c>
      <c r="D32" s="106">
        <v>82650.985296500003</v>
      </c>
      <c r="E32" s="106">
        <v>93384.745878400005</v>
      </c>
      <c r="F32" s="106">
        <f t="shared" si="1"/>
        <v>97201.604100099983</v>
      </c>
      <c r="G32" s="106">
        <v>83839.609700422137</v>
      </c>
      <c r="H32" s="106">
        <v>80348.064373700036</v>
      </c>
      <c r="I32" s="106">
        <f t="shared" si="2"/>
        <v>95349.860860799992</v>
      </c>
      <c r="J32" s="106">
        <v>94570.788327100046</v>
      </c>
      <c r="K32" s="106">
        <f t="shared" si="0"/>
        <v>119624.75535200008</v>
      </c>
      <c r="L32" s="106">
        <f t="shared" si="3"/>
        <v>165838.94321420015</v>
      </c>
      <c r="M32" s="106">
        <v>7260.6989930999989</v>
      </c>
      <c r="N32" s="106">
        <v>5850.7059440000057</v>
      </c>
      <c r="O32" s="106">
        <v>7156.3053933000092</v>
      </c>
      <c r="P32" s="106">
        <v>6671.9009133999907</v>
      </c>
      <c r="Q32" s="106">
        <v>8630.513812800009</v>
      </c>
      <c r="R32" s="106">
        <v>6062.9396586000075</v>
      </c>
      <c r="S32" s="106">
        <v>1624.8916595000003</v>
      </c>
      <c r="T32" s="106">
        <v>20145.152838099966</v>
      </c>
      <c r="U32" s="106">
        <v>8427.918143199995</v>
      </c>
      <c r="V32" s="106">
        <v>5089.8348815000118</v>
      </c>
      <c r="W32" s="106">
        <v>6943.9460284999914</v>
      </c>
      <c r="X32" s="106">
        <v>13336.795834100003</v>
      </c>
      <c r="Y32" s="106">
        <v>5576.0348047360312</v>
      </c>
      <c r="Z32" s="106">
        <v>4730.9587302820055</v>
      </c>
      <c r="AA32" s="106">
        <v>9172.8091043259992</v>
      </c>
      <c r="AB32" s="106">
        <v>4870.2851448280071</v>
      </c>
      <c r="AC32" s="106">
        <v>6545.0288584850123</v>
      </c>
      <c r="AD32" s="106">
        <v>6430.433545522008</v>
      </c>
      <c r="AE32" s="106">
        <v>7212.8705458419881</v>
      </c>
      <c r="AF32" s="106">
        <v>5977.5100928770071</v>
      </c>
      <c r="AG32" s="106">
        <v>5578.2492734580119</v>
      </c>
      <c r="AH32" s="106">
        <v>11243.579679734987</v>
      </c>
      <c r="AI32" s="106">
        <v>9937.2197136780633</v>
      </c>
      <c r="AJ32" s="106">
        <v>6564.6302066530197</v>
      </c>
      <c r="AK32" s="106">
        <v>7079.6786089000079</v>
      </c>
      <c r="AL32" s="106">
        <v>6487.884387000001</v>
      </c>
      <c r="AM32" s="106">
        <v>8955.4996715000016</v>
      </c>
      <c r="AN32" s="106">
        <v>5767.904744200011</v>
      </c>
      <c r="AO32" s="106">
        <v>7837.6063292000044</v>
      </c>
      <c r="AP32" s="106">
        <v>6027.1392452999999</v>
      </c>
      <c r="AQ32" s="106">
        <v>6195.5297000000028</v>
      </c>
      <c r="AR32" s="106">
        <v>7304.7836982000072</v>
      </c>
      <c r="AS32" s="106">
        <v>7334.5186004999714</v>
      </c>
      <c r="AT32" s="106">
        <v>6942.9649002000033</v>
      </c>
      <c r="AU32" s="106">
        <v>6742.8814692000169</v>
      </c>
      <c r="AV32" s="106">
        <v>3671.6730195000082</v>
      </c>
      <c r="AW32" s="106">
        <v>4085.7048633300005</v>
      </c>
      <c r="AX32" s="106">
        <v>871.84167602799948</v>
      </c>
      <c r="AY32" s="106">
        <v>6572.3617428610087</v>
      </c>
      <c r="AZ32" s="106">
        <v>13243.954053938009</v>
      </c>
      <c r="BA32" s="106">
        <v>4126.7938405920031</v>
      </c>
      <c r="BB32" s="106">
        <v>26268.551751316973</v>
      </c>
      <c r="BC32" s="106">
        <v>7192.8566610850112</v>
      </c>
      <c r="BD32" s="106">
        <v>6863.9673336299984</v>
      </c>
      <c r="BE32" s="106">
        <v>6670.6291514749946</v>
      </c>
      <c r="BF32" s="106">
        <v>7302.492053073981</v>
      </c>
      <c r="BG32" s="106">
        <v>5336.7652775910001</v>
      </c>
      <c r="BH32" s="106">
        <v>6813.9424558790133</v>
      </c>
      <c r="BI32" s="106">
        <v>6762.4145734000076</v>
      </c>
      <c r="BJ32" s="106">
        <v>8507.021943099995</v>
      </c>
      <c r="BK32" s="106">
        <v>6322.7661709999984</v>
      </c>
      <c r="BL32" s="106">
        <v>9147.2832871999926</v>
      </c>
      <c r="BM32" s="106">
        <v>10119.049862800004</v>
      </c>
      <c r="BN32" s="106">
        <v>5820.5292935000107</v>
      </c>
      <c r="BO32" s="106">
        <v>11369.306716000074</v>
      </c>
      <c r="BP32" s="106">
        <v>8342.4195659999878</v>
      </c>
      <c r="BQ32" s="106">
        <v>5522.3760248000117</v>
      </c>
      <c r="BR32" s="106">
        <v>7507.3285591999711</v>
      </c>
      <c r="BS32" s="106">
        <v>4581.1873047000154</v>
      </c>
      <c r="BT32" s="106">
        <v>10569.105025399971</v>
      </c>
      <c r="BU32" s="106">
        <v>5032.8814678000108</v>
      </c>
      <c r="BV32" s="106">
        <v>12568.22807710005</v>
      </c>
      <c r="BW32" s="106">
        <v>6653.7956626000005</v>
      </c>
      <c r="BX32" s="106">
        <v>12194.202024500028</v>
      </c>
      <c r="BY32" s="106">
        <v>15936.495373199989</v>
      </c>
      <c r="BZ32" s="106">
        <v>11517.794913699994</v>
      </c>
      <c r="CA32" s="106">
        <v>4463.0885809999972</v>
      </c>
      <c r="CB32" s="106">
        <v>14380.345026099987</v>
      </c>
      <c r="CC32" s="106">
        <v>6554.1538327000098</v>
      </c>
      <c r="CD32" s="106">
        <v>7247.1013089999897</v>
      </c>
      <c r="CE32" s="106">
        <v>14773.849567200008</v>
      </c>
      <c r="CF32" s="106">
        <v>8302.8195171000025</v>
      </c>
      <c r="CG32" s="3">
        <v>23961.653572999934</v>
      </c>
      <c r="CH32" s="3">
        <v>4006.6541479999978</v>
      </c>
      <c r="CI32" s="3">
        <v>20962.635932100035</v>
      </c>
      <c r="CJ32" s="3">
        <v>30494.636819900054</v>
      </c>
      <c r="CK32" s="3">
        <v>17667.972716400054</v>
      </c>
      <c r="CL32" s="3">
        <v>16699.74417870001</v>
      </c>
      <c r="CM32" s="3">
        <v>2978.2318058000028</v>
      </c>
      <c r="CN32" s="3">
        <v>1973.694827999999</v>
      </c>
      <c r="CO32" s="3">
        <v>17402.004041200005</v>
      </c>
      <c r="CP32" s="3">
        <v>7236.3822338000728</v>
      </c>
      <c r="CQ32" s="3">
        <v>14359.187410499988</v>
      </c>
      <c r="CR32" s="3">
        <v>8096.1455267999745</v>
      </c>
    </row>
    <row r="33" spans="1:96" s="137" customFormat="1" x14ac:dyDescent="0.3">
      <c r="A33" s="169" t="s">
        <v>167</v>
      </c>
      <c r="B33" s="142">
        <v>135133</v>
      </c>
      <c r="C33" s="142">
        <v>141857.78499106001</v>
      </c>
      <c r="D33" s="142">
        <v>147922.49860600001</v>
      </c>
      <c r="E33" s="142">
        <v>155448.1603288</v>
      </c>
      <c r="F33" s="142">
        <f t="shared" si="1"/>
        <v>184166.36726109998</v>
      </c>
      <c r="G33" s="142">
        <v>171027.79755268816</v>
      </c>
      <c r="H33" s="142">
        <v>162638.85470850003</v>
      </c>
      <c r="I33" s="142">
        <f t="shared" si="2"/>
        <v>189348.69060002296</v>
      </c>
      <c r="J33" s="142">
        <v>192936.68578490007</v>
      </c>
      <c r="K33" s="142">
        <f t="shared" si="0"/>
        <v>233889.99932930002</v>
      </c>
      <c r="L33" s="142">
        <f t="shared" si="3"/>
        <v>291300.83118850016</v>
      </c>
      <c r="M33" s="142">
        <v>12431.571987699999</v>
      </c>
      <c r="N33" s="142">
        <v>12543.045015500007</v>
      </c>
      <c r="O33" s="142">
        <v>13012.106415300008</v>
      </c>
      <c r="P33" s="142">
        <v>14099.129072599988</v>
      </c>
      <c r="Q33" s="142">
        <v>18156.753819100006</v>
      </c>
      <c r="R33" s="142">
        <v>13530.063411500007</v>
      </c>
      <c r="S33" s="142">
        <v>4095.5732316000003</v>
      </c>
      <c r="T33" s="142">
        <v>33537.756455599971</v>
      </c>
      <c r="U33" s="142">
        <v>14379.921482699994</v>
      </c>
      <c r="V33" s="142">
        <v>11701.871442100011</v>
      </c>
      <c r="W33" s="142">
        <v>15762.50123389999</v>
      </c>
      <c r="X33" s="142">
        <v>20916.073693500002</v>
      </c>
      <c r="Y33" s="142">
        <v>11767.329209934029</v>
      </c>
      <c r="Z33" s="142">
        <v>10860.598536729007</v>
      </c>
      <c r="AA33" s="142">
        <v>15771.837070506997</v>
      </c>
      <c r="AB33" s="142">
        <v>11781.275645390007</v>
      </c>
      <c r="AC33" s="142">
        <v>13262.055960943013</v>
      </c>
      <c r="AD33" s="142">
        <v>14058.44222532801</v>
      </c>
      <c r="AE33" s="142">
        <v>17942.573667064989</v>
      </c>
      <c r="AF33" s="142">
        <v>13015.819841370007</v>
      </c>
      <c r="AG33" s="142">
        <v>11876.68269919201</v>
      </c>
      <c r="AH33" s="142">
        <v>20379.149276800985</v>
      </c>
      <c r="AI33" s="142">
        <v>16646.846399226066</v>
      </c>
      <c r="AJ33" s="142">
        <v>13665.187020203019</v>
      </c>
      <c r="AK33" s="142">
        <v>13808.84069000001</v>
      </c>
      <c r="AL33" s="142">
        <v>12430.446000100001</v>
      </c>
      <c r="AM33" s="142">
        <v>19479.776583300001</v>
      </c>
      <c r="AN33" s="142">
        <v>10674.123696500012</v>
      </c>
      <c r="AO33" s="142">
        <v>16906.494315100004</v>
      </c>
      <c r="AP33" s="142">
        <v>12696.9508007</v>
      </c>
      <c r="AQ33" s="142">
        <v>13792.664081500003</v>
      </c>
      <c r="AR33" s="142">
        <v>14691.525424900008</v>
      </c>
      <c r="AS33" s="142">
        <v>14953.439977699971</v>
      </c>
      <c r="AT33" s="142">
        <v>11400.042003100003</v>
      </c>
      <c r="AU33" s="142">
        <v>16687.973033200011</v>
      </c>
      <c r="AV33" s="142">
        <v>5116.5781024000089</v>
      </c>
      <c r="AW33" s="142">
        <v>7080.2129483099998</v>
      </c>
      <c r="AX33" s="142">
        <v>1308.6477650579993</v>
      </c>
      <c r="AY33" s="142">
        <v>11263.003528194007</v>
      </c>
      <c r="AZ33" s="142">
        <v>21512.812095228008</v>
      </c>
      <c r="BA33" s="142">
        <v>9099.4132379260045</v>
      </c>
      <c r="BB33" s="142">
        <v>50083.83810633597</v>
      </c>
      <c r="BC33" s="142">
        <v>15358.956401019012</v>
      </c>
      <c r="BD33" s="142">
        <v>15644.704495562999</v>
      </c>
      <c r="BE33" s="142">
        <v>14846.544232548995</v>
      </c>
      <c r="BF33" s="142">
        <v>16192.529842267977</v>
      </c>
      <c r="BG33" s="142">
        <v>12694.831099302999</v>
      </c>
      <c r="BH33" s="142">
        <v>14263.196848269014</v>
      </c>
      <c r="BI33" s="142">
        <v>16141.645160500009</v>
      </c>
      <c r="BJ33" s="142">
        <v>18686.596484499991</v>
      </c>
      <c r="BK33" s="142">
        <v>11088.822881899998</v>
      </c>
      <c r="BL33" s="142">
        <v>14772.711584299992</v>
      </c>
      <c r="BM33" s="142">
        <v>18893.070807500004</v>
      </c>
      <c r="BN33" s="142">
        <v>13874.55825610001</v>
      </c>
      <c r="BO33" s="142">
        <v>21968.652688400074</v>
      </c>
      <c r="BP33" s="142">
        <v>16975.583969799987</v>
      </c>
      <c r="BQ33" s="142">
        <v>13089.528967800012</v>
      </c>
      <c r="BR33" s="142">
        <v>17049.391916899971</v>
      </c>
      <c r="BS33" s="142">
        <v>12051.976550900015</v>
      </c>
      <c r="BT33" s="142">
        <v>18344.14651629997</v>
      </c>
      <c r="BU33" s="142">
        <v>10906.945841400011</v>
      </c>
      <c r="BV33" s="142">
        <v>22346.11948350005</v>
      </c>
      <c r="BW33" s="142">
        <v>13450.0472825</v>
      </c>
      <c r="BX33" s="142">
        <v>21035.28191230003</v>
      </c>
      <c r="BY33" s="142">
        <v>28914.34400339999</v>
      </c>
      <c r="BZ33" s="142">
        <v>23011.888315599994</v>
      </c>
      <c r="CA33" s="142">
        <v>11819.270681999998</v>
      </c>
      <c r="CB33" s="142">
        <v>25817.987865899984</v>
      </c>
      <c r="CC33" s="142">
        <v>19999.396375700009</v>
      </c>
      <c r="CD33" s="142">
        <v>16438.612272799986</v>
      </c>
      <c r="CE33" s="142">
        <v>23292.08260010001</v>
      </c>
      <c r="CF33" s="142">
        <v>16858.0226941</v>
      </c>
      <c r="CG33" s="2">
        <v>34914.973868799934</v>
      </c>
      <c r="CH33" s="2">
        <v>10394.2022425</v>
      </c>
      <c r="CI33" s="2">
        <v>40698.327397100031</v>
      </c>
      <c r="CJ33" s="2">
        <v>43924.941313500058</v>
      </c>
      <c r="CK33" s="2">
        <v>31075.889416900056</v>
      </c>
      <c r="CL33" s="2">
        <v>31311.486369200014</v>
      </c>
      <c r="CM33" s="2">
        <v>4520.0633155000032</v>
      </c>
      <c r="CN33" s="2">
        <v>7105.7898666999981</v>
      </c>
      <c r="CO33" s="2">
        <v>21635.469440700006</v>
      </c>
      <c r="CP33" s="2">
        <v>18715.448263000071</v>
      </c>
      <c r="CQ33" s="2">
        <v>23231.652329499986</v>
      </c>
      <c r="CR33" s="2">
        <v>23772.587365099978</v>
      </c>
    </row>
    <row r="34" spans="1:96" x14ac:dyDescent="0.3">
      <c r="A34" s="169"/>
      <c r="B34" s="106"/>
      <c r="C34" s="106"/>
      <c r="D34" s="106"/>
      <c r="E34" s="106"/>
      <c r="F34" s="106"/>
      <c r="G34" s="106"/>
      <c r="H34" s="106"/>
      <c r="I34" s="142"/>
      <c r="J34" s="142"/>
      <c r="K34" s="142"/>
      <c r="L34" s="118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</row>
    <row r="35" spans="1:96" x14ac:dyDescent="0.3">
      <c r="A35" s="238" t="s">
        <v>272</v>
      </c>
      <c r="L35" s="142" t="s">
        <v>75</v>
      </c>
      <c r="AK35" s="106"/>
      <c r="AL35" s="106"/>
      <c r="AM35" s="106"/>
      <c r="AN35" s="106"/>
      <c r="AO35" s="106"/>
      <c r="AP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</row>
    <row r="36" spans="1:96" x14ac:dyDescent="0.3">
      <c r="A36" s="238" t="s">
        <v>273</v>
      </c>
      <c r="AK36" s="106"/>
      <c r="AL36" s="106"/>
      <c r="AM36" s="106"/>
      <c r="AN36" s="106"/>
      <c r="AO36" s="106"/>
      <c r="AP36" s="106"/>
      <c r="CG36" s="137"/>
    </row>
    <row r="37" spans="1:96" x14ac:dyDescent="0.3">
      <c r="A37" s="238" t="s">
        <v>274</v>
      </c>
      <c r="AK37" s="106"/>
      <c r="AL37" s="106"/>
      <c r="AM37" s="106"/>
      <c r="AN37" s="106"/>
      <c r="AO37" s="106"/>
      <c r="AP37" s="106"/>
    </row>
    <row r="38" spans="1:96" x14ac:dyDescent="0.3">
      <c r="A38" s="238" t="s">
        <v>276</v>
      </c>
      <c r="S38" s="4"/>
      <c r="AK38" s="106"/>
      <c r="AL38" s="106"/>
      <c r="AM38" s="106"/>
      <c r="AN38" s="106"/>
      <c r="AO38" s="106"/>
      <c r="AP38" s="106"/>
    </row>
  </sheetData>
  <mergeCells count="13">
    <mergeCell ref="A1:A2"/>
    <mergeCell ref="A3:A5"/>
    <mergeCell ref="M4:X4"/>
    <mergeCell ref="Y4:AJ4"/>
    <mergeCell ref="AW4:BH4"/>
    <mergeCell ref="AK4:AV4"/>
    <mergeCell ref="CG4:CL4"/>
    <mergeCell ref="B1:CL1"/>
    <mergeCell ref="B2:CL2"/>
    <mergeCell ref="M3:CL3"/>
    <mergeCell ref="BU4:CF4"/>
    <mergeCell ref="BI4:BT4"/>
    <mergeCell ref="B3:L4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DH61"/>
  <sheetViews>
    <sheetView zoomScale="110" zoomScaleNormal="110" workbookViewId="0">
      <pane xSplit="2" ySplit="5" topLeftCell="C37" activePane="bottomRight" state="frozen"/>
      <selection pane="topRight" activeCell="C1" sqref="C1"/>
      <selection pane="bottomLeft" activeCell="A6" sqref="A6"/>
      <selection pane="bottomRight" activeCell="N48" sqref="N48"/>
    </sheetView>
  </sheetViews>
  <sheetFormatPr defaultRowHeight="14.25" customHeight="1" x14ac:dyDescent="0.3"/>
  <cols>
    <col min="1" max="1" width="21" style="165" customWidth="1"/>
    <col min="2" max="2" width="9.5546875" style="163" customWidth="1"/>
    <col min="3" max="12" width="8.21875" style="116" customWidth="1"/>
    <col min="13" max="13" width="8.33203125" style="116" bestFit="1" customWidth="1"/>
    <col min="14" max="28" width="7.5546875" style="116" customWidth="1"/>
    <col min="29" max="40" width="6.77734375" style="116" customWidth="1"/>
    <col min="41" max="41" width="8" style="116" customWidth="1"/>
    <col min="42" max="49" width="8.21875" style="116" customWidth="1"/>
    <col min="50" max="50" width="6.21875" style="160" bestFit="1" customWidth="1"/>
    <col min="51" max="51" width="6.109375" style="160" bestFit="1" customWidth="1"/>
    <col min="52" max="53" width="7.21875" style="160" bestFit="1" customWidth="1"/>
    <col min="54" max="54" width="6.21875" style="160" bestFit="1" customWidth="1"/>
    <col min="55" max="61" width="7.21875" style="160" bestFit="1" customWidth="1"/>
    <col min="62" max="66" width="7.21875" style="116" customWidth="1"/>
    <col min="67" max="67" width="7.88671875" style="116" bestFit="1" customWidth="1"/>
    <col min="68" max="68" width="8.5546875" style="116" bestFit="1" customWidth="1"/>
    <col min="69" max="72" width="7.21875" style="116" customWidth="1"/>
    <col min="73" max="73" width="7.33203125" style="116" bestFit="1" customWidth="1"/>
    <col min="74" max="85" width="7.21875" style="164" bestFit="1" customWidth="1"/>
    <col min="86" max="86" width="7.21875" style="116" bestFit="1" customWidth="1"/>
    <col min="87" max="87" width="6.6640625" style="116" bestFit="1" customWidth="1"/>
    <col min="88" max="91" width="7.21875" style="116" bestFit="1" customWidth="1"/>
    <col min="92" max="93" width="7.109375" style="116" bestFit="1" customWidth="1"/>
    <col min="94" max="97" width="7.21875" style="116" bestFit="1" customWidth="1"/>
    <col min="98" max="98" width="4" style="116" bestFit="1" customWidth="1"/>
    <col min="99" max="99" width="5" style="116" bestFit="1" customWidth="1"/>
    <col min="100" max="100" width="11.21875" style="116" bestFit="1" customWidth="1"/>
    <col min="101" max="124" width="9.44140625" style="116" customWidth="1"/>
    <col min="125" max="125" width="9.5546875" style="116" customWidth="1"/>
    <col min="126" max="126" width="10.44140625" style="116" customWidth="1"/>
    <col min="127" max="127" width="10.5546875" style="116" customWidth="1"/>
    <col min="128" max="128" width="10" style="116" customWidth="1"/>
    <col min="129" max="129" width="10.44140625" style="116" customWidth="1"/>
    <col min="130" max="130" width="12" style="116" customWidth="1"/>
    <col min="131" max="132" width="9.44140625" style="116" customWidth="1"/>
    <col min="133" max="134" width="9.44140625" style="116"/>
    <col min="135" max="135" width="10.44140625" style="116" customWidth="1"/>
    <col min="136" max="355" width="9.44140625" style="116"/>
    <col min="356" max="356" width="16.5546875" style="116" customWidth="1"/>
    <col min="357" max="380" width="9.44140625" style="116" customWidth="1"/>
    <col min="381" max="381" width="9.5546875" style="116" customWidth="1"/>
    <col min="382" max="382" width="10.44140625" style="116" customWidth="1"/>
    <col min="383" max="383" width="10.5546875" style="116" customWidth="1"/>
    <col min="384" max="384" width="10" style="116" customWidth="1"/>
    <col min="385" max="385" width="10.44140625" style="116" customWidth="1"/>
    <col min="386" max="386" width="12" style="116" customWidth="1"/>
    <col min="387" max="388" width="9.44140625" style="116" customWidth="1"/>
    <col min="389" max="390" width="9.44140625" style="116"/>
    <col min="391" max="391" width="10.44140625" style="116" customWidth="1"/>
    <col min="392" max="611" width="9.44140625" style="116"/>
    <col min="612" max="612" width="16.5546875" style="116" customWidth="1"/>
    <col min="613" max="636" width="9.44140625" style="116" customWidth="1"/>
    <col min="637" max="637" width="9.5546875" style="116" customWidth="1"/>
    <col min="638" max="638" width="10.44140625" style="116" customWidth="1"/>
    <col min="639" max="639" width="10.5546875" style="116" customWidth="1"/>
    <col min="640" max="640" width="10" style="116" customWidth="1"/>
    <col min="641" max="641" width="10.44140625" style="116" customWidth="1"/>
    <col min="642" max="642" width="12" style="116" customWidth="1"/>
    <col min="643" max="644" width="9.44140625" style="116" customWidth="1"/>
    <col min="645" max="646" width="9.44140625" style="116"/>
    <col min="647" max="647" width="10.44140625" style="116" customWidth="1"/>
    <col min="648" max="867" width="9.44140625" style="116"/>
    <col min="868" max="868" width="16.5546875" style="116" customWidth="1"/>
    <col min="869" max="892" width="9.44140625" style="116" customWidth="1"/>
    <col min="893" max="893" width="9.5546875" style="116" customWidth="1"/>
    <col min="894" max="894" width="10.44140625" style="116" customWidth="1"/>
    <col min="895" max="895" width="10.5546875" style="116" customWidth="1"/>
    <col min="896" max="896" width="10" style="116" customWidth="1"/>
    <col min="897" max="897" width="10.44140625" style="116" customWidth="1"/>
    <col min="898" max="898" width="12" style="116" customWidth="1"/>
    <col min="899" max="900" width="9.44140625" style="116" customWidth="1"/>
    <col min="901" max="902" width="9.44140625" style="116"/>
    <col min="903" max="903" width="10.44140625" style="116" customWidth="1"/>
    <col min="904" max="1123" width="9.44140625" style="116"/>
    <col min="1124" max="1124" width="16.5546875" style="116" customWidth="1"/>
    <col min="1125" max="1148" width="9.44140625" style="116" customWidth="1"/>
    <col min="1149" max="1149" width="9.5546875" style="116" customWidth="1"/>
    <col min="1150" max="1150" width="10.44140625" style="116" customWidth="1"/>
    <col min="1151" max="1151" width="10.5546875" style="116" customWidth="1"/>
    <col min="1152" max="1152" width="10" style="116" customWidth="1"/>
    <col min="1153" max="1153" width="10.44140625" style="116" customWidth="1"/>
    <col min="1154" max="1154" width="12" style="116" customWidth="1"/>
    <col min="1155" max="1156" width="9.44140625" style="116" customWidth="1"/>
    <col min="1157" max="1158" width="9.44140625" style="116"/>
    <col min="1159" max="1159" width="10.44140625" style="116" customWidth="1"/>
    <col min="1160" max="1379" width="9.44140625" style="116"/>
    <col min="1380" max="1380" width="16.5546875" style="116" customWidth="1"/>
    <col min="1381" max="1404" width="9.44140625" style="116" customWidth="1"/>
    <col min="1405" max="1405" width="9.5546875" style="116" customWidth="1"/>
    <col min="1406" max="1406" width="10.44140625" style="116" customWidth="1"/>
    <col min="1407" max="1407" width="10.5546875" style="116" customWidth="1"/>
    <col min="1408" max="1408" width="10" style="116" customWidth="1"/>
    <col min="1409" max="1409" width="10.44140625" style="116" customWidth="1"/>
    <col min="1410" max="1410" width="12" style="116" customWidth="1"/>
    <col min="1411" max="1412" width="9.44140625" style="116" customWidth="1"/>
    <col min="1413" max="1414" width="9.44140625" style="116"/>
    <col min="1415" max="1415" width="10.44140625" style="116" customWidth="1"/>
    <col min="1416" max="1635" width="9.44140625" style="116"/>
    <col min="1636" max="1636" width="16.5546875" style="116" customWidth="1"/>
    <col min="1637" max="1660" width="9.44140625" style="116" customWidth="1"/>
    <col min="1661" max="1661" width="9.5546875" style="116" customWidth="1"/>
    <col min="1662" max="1662" width="10.44140625" style="116" customWidth="1"/>
    <col min="1663" max="1663" width="10.5546875" style="116" customWidth="1"/>
    <col min="1664" max="1664" width="10" style="116" customWidth="1"/>
    <col min="1665" max="1665" width="10.44140625" style="116" customWidth="1"/>
    <col min="1666" max="1666" width="12" style="116" customWidth="1"/>
    <col min="1667" max="1668" width="9.44140625" style="116" customWidth="1"/>
    <col min="1669" max="1670" width="9.44140625" style="116"/>
    <col min="1671" max="1671" width="10.44140625" style="116" customWidth="1"/>
    <col min="1672" max="1891" width="9.44140625" style="116"/>
    <col min="1892" max="1892" width="16.5546875" style="116" customWidth="1"/>
    <col min="1893" max="1916" width="9.44140625" style="116" customWidth="1"/>
    <col min="1917" max="1917" width="9.5546875" style="116" customWidth="1"/>
    <col min="1918" max="1918" width="10.44140625" style="116" customWidth="1"/>
    <col min="1919" max="1919" width="10.5546875" style="116" customWidth="1"/>
    <col min="1920" max="1920" width="10" style="116" customWidth="1"/>
    <col min="1921" max="1921" width="10.44140625" style="116" customWidth="1"/>
    <col min="1922" max="1922" width="12" style="116" customWidth="1"/>
    <col min="1923" max="1924" width="9.44140625" style="116" customWidth="1"/>
    <col min="1925" max="1926" width="9.44140625" style="116"/>
    <col min="1927" max="1927" width="10.44140625" style="116" customWidth="1"/>
    <col min="1928" max="2147" width="9.44140625" style="116"/>
    <col min="2148" max="2148" width="16.5546875" style="116" customWidth="1"/>
    <col min="2149" max="2172" width="9.44140625" style="116" customWidth="1"/>
    <col min="2173" max="2173" width="9.5546875" style="116" customWidth="1"/>
    <col min="2174" max="2174" width="10.44140625" style="116" customWidth="1"/>
    <col min="2175" max="2175" width="10.5546875" style="116" customWidth="1"/>
    <col min="2176" max="2176" width="10" style="116" customWidth="1"/>
    <col min="2177" max="2177" width="10.44140625" style="116" customWidth="1"/>
    <col min="2178" max="2178" width="12" style="116" customWidth="1"/>
    <col min="2179" max="2180" width="9.44140625" style="116" customWidth="1"/>
    <col min="2181" max="2182" width="9.44140625" style="116"/>
    <col min="2183" max="2183" width="10.44140625" style="116" customWidth="1"/>
    <col min="2184" max="2403" width="9.44140625" style="116"/>
    <col min="2404" max="2404" width="16.5546875" style="116" customWidth="1"/>
    <col min="2405" max="2428" width="9.44140625" style="116" customWidth="1"/>
    <col min="2429" max="2429" width="9.5546875" style="116" customWidth="1"/>
    <col min="2430" max="2430" width="10.44140625" style="116" customWidth="1"/>
    <col min="2431" max="2431" width="10.5546875" style="116" customWidth="1"/>
    <col min="2432" max="2432" width="10" style="116" customWidth="1"/>
    <col min="2433" max="2433" width="10.44140625" style="116" customWidth="1"/>
    <col min="2434" max="2434" width="12" style="116" customWidth="1"/>
    <col min="2435" max="2436" width="9.44140625" style="116" customWidth="1"/>
    <col min="2437" max="2438" width="9.44140625" style="116"/>
    <col min="2439" max="2439" width="10.44140625" style="116" customWidth="1"/>
    <col min="2440" max="2659" width="9.44140625" style="116"/>
    <col min="2660" max="2660" width="16.5546875" style="116" customWidth="1"/>
    <col min="2661" max="2684" width="9.44140625" style="116" customWidth="1"/>
    <col min="2685" max="2685" width="9.5546875" style="116" customWidth="1"/>
    <col min="2686" max="2686" width="10.44140625" style="116" customWidth="1"/>
    <col min="2687" max="2687" width="10.5546875" style="116" customWidth="1"/>
    <col min="2688" max="2688" width="10" style="116" customWidth="1"/>
    <col min="2689" max="2689" width="10.44140625" style="116" customWidth="1"/>
    <col min="2690" max="2690" width="12" style="116" customWidth="1"/>
    <col min="2691" max="2692" width="9.44140625" style="116" customWidth="1"/>
    <col min="2693" max="2694" width="9.44140625" style="116"/>
    <col min="2695" max="2695" width="10.44140625" style="116" customWidth="1"/>
    <col min="2696" max="2915" width="9.44140625" style="116"/>
    <col min="2916" max="2916" width="16.5546875" style="116" customWidth="1"/>
    <col min="2917" max="2940" width="9.44140625" style="116" customWidth="1"/>
    <col min="2941" max="2941" width="9.5546875" style="116" customWidth="1"/>
    <col min="2942" max="2942" width="10.44140625" style="116" customWidth="1"/>
    <col min="2943" max="2943" width="10.5546875" style="116" customWidth="1"/>
    <col min="2944" max="2944" width="10" style="116" customWidth="1"/>
    <col min="2945" max="2945" width="10.44140625" style="116" customWidth="1"/>
    <col min="2946" max="2946" width="12" style="116" customWidth="1"/>
    <col min="2947" max="2948" width="9.44140625" style="116" customWidth="1"/>
    <col min="2949" max="2950" width="9.44140625" style="116"/>
    <col min="2951" max="2951" width="10.44140625" style="116" customWidth="1"/>
    <col min="2952" max="3171" width="9.44140625" style="116"/>
    <col min="3172" max="3172" width="16.5546875" style="116" customWidth="1"/>
    <col min="3173" max="3196" width="9.44140625" style="116" customWidth="1"/>
    <col min="3197" max="3197" width="9.5546875" style="116" customWidth="1"/>
    <col min="3198" max="3198" width="10.44140625" style="116" customWidth="1"/>
    <col min="3199" max="3199" width="10.5546875" style="116" customWidth="1"/>
    <col min="3200" max="3200" width="10" style="116" customWidth="1"/>
    <col min="3201" max="3201" width="10.44140625" style="116" customWidth="1"/>
    <col min="3202" max="3202" width="12" style="116" customWidth="1"/>
    <col min="3203" max="3204" width="9.44140625" style="116" customWidth="1"/>
    <col min="3205" max="3206" width="9.44140625" style="116"/>
    <col min="3207" max="3207" width="10.44140625" style="116" customWidth="1"/>
    <col min="3208" max="3427" width="9.44140625" style="116"/>
    <col min="3428" max="3428" width="16.5546875" style="116" customWidth="1"/>
    <col min="3429" max="3452" width="9.44140625" style="116" customWidth="1"/>
    <col min="3453" max="3453" width="9.5546875" style="116" customWidth="1"/>
    <col min="3454" max="3454" width="10.44140625" style="116" customWidth="1"/>
    <col min="3455" max="3455" width="10.5546875" style="116" customWidth="1"/>
    <col min="3456" max="3456" width="10" style="116" customWidth="1"/>
    <col min="3457" max="3457" width="10.44140625" style="116" customWidth="1"/>
    <col min="3458" max="3458" width="12" style="116" customWidth="1"/>
    <col min="3459" max="3460" width="9.44140625" style="116" customWidth="1"/>
    <col min="3461" max="3462" width="9.44140625" style="116"/>
    <col min="3463" max="3463" width="10.44140625" style="116" customWidth="1"/>
    <col min="3464" max="3683" width="9.44140625" style="116"/>
    <col min="3684" max="3684" width="16.5546875" style="116" customWidth="1"/>
    <col min="3685" max="3708" width="9.44140625" style="116" customWidth="1"/>
    <col min="3709" max="3709" width="9.5546875" style="116" customWidth="1"/>
    <col min="3710" max="3710" width="10.44140625" style="116" customWidth="1"/>
    <col min="3711" max="3711" width="10.5546875" style="116" customWidth="1"/>
    <col min="3712" max="3712" width="10" style="116" customWidth="1"/>
    <col min="3713" max="3713" width="10.44140625" style="116" customWidth="1"/>
    <col min="3714" max="3714" width="12" style="116" customWidth="1"/>
    <col min="3715" max="3716" width="9.44140625" style="116" customWidth="1"/>
    <col min="3717" max="3718" width="9.44140625" style="116"/>
    <col min="3719" max="3719" width="10.44140625" style="116" customWidth="1"/>
    <col min="3720" max="3939" width="9.44140625" style="116"/>
    <col min="3940" max="3940" width="16.5546875" style="116" customWidth="1"/>
    <col min="3941" max="3964" width="9.44140625" style="116" customWidth="1"/>
    <col min="3965" max="3965" width="9.5546875" style="116" customWidth="1"/>
    <col min="3966" max="3966" width="10.44140625" style="116" customWidth="1"/>
    <col min="3967" max="3967" width="10.5546875" style="116" customWidth="1"/>
    <col min="3968" max="3968" width="10" style="116" customWidth="1"/>
    <col min="3969" max="3969" width="10.44140625" style="116" customWidth="1"/>
    <col min="3970" max="3970" width="12" style="116" customWidth="1"/>
    <col min="3971" max="3972" width="9.44140625" style="116" customWidth="1"/>
    <col min="3973" max="3974" width="9.44140625" style="116"/>
    <col min="3975" max="3975" width="10.44140625" style="116" customWidth="1"/>
    <col min="3976" max="4195" width="9.44140625" style="116"/>
    <col min="4196" max="4196" width="16.5546875" style="116" customWidth="1"/>
    <col min="4197" max="4220" width="9.44140625" style="116" customWidth="1"/>
    <col min="4221" max="4221" width="9.5546875" style="116" customWidth="1"/>
    <col min="4222" max="4222" width="10.44140625" style="116" customWidth="1"/>
    <col min="4223" max="4223" width="10.5546875" style="116" customWidth="1"/>
    <col min="4224" max="4224" width="10" style="116" customWidth="1"/>
    <col min="4225" max="4225" width="10.44140625" style="116" customWidth="1"/>
    <col min="4226" max="4226" width="12" style="116" customWidth="1"/>
    <col min="4227" max="4228" width="9.44140625" style="116" customWidth="1"/>
    <col min="4229" max="4230" width="9.44140625" style="116"/>
    <col min="4231" max="4231" width="10.44140625" style="116" customWidth="1"/>
    <col min="4232" max="4451" width="9.44140625" style="116"/>
    <col min="4452" max="4452" width="16.5546875" style="116" customWidth="1"/>
    <col min="4453" max="4476" width="9.44140625" style="116" customWidth="1"/>
    <col min="4477" max="4477" width="9.5546875" style="116" customWidth="1"/>
    <col min="4478" max="4478" width="10.44140625" style="116" customWidth="1"/>
    <col min="4479" max="4479" width="10.5546875" style="116" customWidth="1"/>
    <col min="4480" max="4480" width="10" style="116" customWidth="1"/>
    <col min="4481" max="4481" width="10.44140625" style="116" customWidth="1"/>
    <col min="4482" max="4482" width="12" style="116" customWidth="1"/>
    <col min="4483" max="4484" width="9.44140625" style="116" customWidth="1"/>
    <col min="4485" max="4486" width="9.44140625" style="116"/>
    <col min="4487" max="4487" width="10.44140625" style="116" customWidth="1"/>
    <col min="4488" max="4707" width="9.44140625" style="116"/>
    <col min="4708" max="4708" width="16.5546875" style="116" customWidth="1"/>
    <col min="4709" max="4732" width="9.44140625" style="116" customWidth="1"/>
    <col min="4733" max="4733" width="9.5546875" style="116" customWidth="1"/>
    <col min="4734" max="4734" width="10.44140625" style="116" customWidth="1"/>
    <col min="4735" max="4735" width="10.5546875" style="116" customWidth="1"/>
    <col min="4736" max="4736" width="10" style="116" customWidth="1"/>
    <col min="4737" max="4737" width="10.44140625" style="116" customWidth="1"/>
    <col min="4738" max="4738" width="12" style="116" customWidth="1"/>
    <col min="4739" max="4740" width="9.44140625" style="116" customWidth="1"/>
    <col min="4741" max="4742" width="9.44140625" style="116"/>
    <col min="4743" max="4743" width="10.44140625" style="116" customWidth="1"/>
    <col min="4744" max="4963" width="9.44140625" style="116"/>
    <col min="4964" max="4964" width="16.5546875" style="116" customWidth="1"/>
    <col min="4965" max="4988" width="9.44140625" style="116" customWidth="1"/>
    <col min="4989" max="4989" width="9.5546875" style="116" customWidth="1"/>
    <col min="4990" max="4990" width="10.44140625" style="116" customWidth="1"/>
    <col min="4991" max="4991" width="10.5546875" style="116" customWidth="1"/>
    <col min="4992" max="4992" width="10" style="116" customWidth="1"/>
    <col min="4993" max="4993" width="10.44140625" style="116" customWidth="1"/>
    <col min="4994" max="4994" width="12" style="116" customWidth="1"/>
    <col min="4995" max="4996" width="9.44140625" style="116" customWidth="1"/>
    <col min="4997" max="4998" width="9.44140625" style="116"/>
    <col min="4999" max="4999" width="10.44140625" style="116" customWidth="1"/>
    <col min="5000" max="5219" width="9.44140625" style="116"/>
    <col min="5220" max="5220" width="16.5546875" style="116" customWidth="1"/>
    <col min="5221" max="5244" width="9.44140625" style="116" customWidth="1"/>
    <col min="5245" max="5245" width="9.5546875" style="116" customWidth="1"/>
    <col min="5246" max="5246" width="10.44140625" style="116" customWidth="1"/>
    <col min="5247" max="5247" width="10.5546875" style="116" customWidth="1"/>
    <col min="5248" max="5248" width="10" style="116" customWidth="1"/>
    <col min="5249" max="5249" width="10.44140625" style="116" customWidth="1"/>
    <col min="5250" max="5250" width="12" style="116" customWidth="1"/>
    <col min="5251" max="5252" width="9.44140625" style="116" customWidth="1"/>
    <col min="5253" max="5254" width="9.44140625" style="116"/>
    <col min="5255" max="5255" width="10.44140625" style="116" customWidth="1"/>
    <col min="5256" max="5475" width="9.44140625" style="116"/>
    <col min="5476" max="5476" width="16.5546875" style="116" customWidth="1"/>
    <col min="5477" max="5500" width="9.44140625" style="116" customWidth="1"/>
    <col min="5501" max="5501" width="9.5546875" style="116" customWidth="1"/>
    <col min="5502" max="5502" width="10.44140625" style="116" customWidth="1"/>
    <col min="5503" max="5503" width="10.5546875" style="116" customWidth="1"/>
    <col min="5504" max="5504" width="10" style="116" customWidth="1"/>
    <col min="5505" max="5505" width="10.44140625" style="116" customWidth="1"/>
    <col min="5506" max="5506" width="12" style="116" customWidth="1"/>
    <col min="5507" max="5508" width="9.44140625" style="116" customWidth="1"/>
    <col min="5509" max="5510" width="9.44140625" style="116"/>
    <col min="5511" max="5511" width="10.44140625" style="116" customWidth="1"/>
    <col min="5512" max="5731" width="9.44140625" style="116"/>
    <col min="5732" max="5732" width="16.5546875" style="116" customWidth="1"/>
    <col min="5733" max="5756" width="9.44140625" style="116" customWidth="1"/>
    <col min="5757" max="5757" width="9.5546875" style="116" customWidth="1"/>
    <col min="5758" max="5758" width="10.44140625" style="116" customWidth="1"/>
    <col min="5759" max="5759" width="10.5546875" style="116" customWidth="1"/>
    <col min="5760" max="5760" width="10" style="116" customWidth="1"/>
    <col min="5761" max="5761" width="10.44140625" style="116" customWidth="1"/>
    <col min="5762" max="5762" width="12" style="116" customWidth="1"/>
    <col min="5763" max="5764" width="9.44140625" style="116" customWidth="1"/>
    <col min="5765" max="5766" width="9.44140625" style="116"/>
    <col min="5767" max="5767" width="10.44140625" style="116" customWidth="1"/>
    <col min="5768" max="5987" width="9.44140625" style="116"/>
    <col min="5988" max="5988" width="16.5546875" style="116" customWidth="1"/>
    <col min="5989" max="6012" width="9.44140625" style="116" customWidth="1"/>
    <col min="6013" max="6013" width="9.5546875" style="116" customWidth="1"/>
    <col min="6014" max="6014" width="10.44140625" style="116" customWidth="1"/>
    <col min="6015" max="6015" width="10.5546875" style="116" customWidth="1"/>
    <col min="6016" max="6016" width="10" style="116" customWidth="1"/>
    <col min="6017" max="6017" width="10.44140625" style="116" customWidth="1"/>
    <col min="6018" max="6018" width="12" style="116" customWidth="1"/>
    <col min="6019" max="6020" width="9.44140625" style="116" customWidth="1"/>
    <col min="6021" max="6022" width="9.44140625" style="116"/>
    <col min="6023" max="6023" width="10.44140625" style="116" customWidth="1"/>
    <col min="6024" max="6243" width="9.44140625" style="116"/>
    <col min="6244" max="6244" width="16.5546875" style="116" customWidth="1"/>
    <col min="6245" max="6268" width="9.44140625" style="116" customWidth="1"/>
    <col min="6269" max="6269" width="9.5546875" style="116" customWidth="1"/>
    <col min="6270" max="6270" width="10.44140625" style="116" customWidth="1"/>
    <col min="6271" max="6271" width="10.5546875" style="116" customWidth="1"/>
    <col min="6272" max="6272" width="10" style="116" customWidth="1"/>
    <col min="6273" max="6273" width="10.44140625" style="116" customWidth="1"/>
    <col min="6274" max="6274" width="12" style="116" customWidth="1"/>
    <col min="6275" max="6276" width="9.44140625" style="116" customWidth="1"/>
    <col min="6277" max="6278" width="9.44140625" style="116"/>
    <col min="6279" max="6279" width="10.44140625" style="116" customWidth="1"/>
    <col min="6280" max="6499" width="9.44140625" style="116"/>
    <col min="6500" max="6500" width="16.5546875" style="116" customWidth="1"/>
    <col min="6501" max="6524" width="9.44140625" style="116" customWidth="1"/>
    <col min="6525" max="6525" width="9.5546875" style="116" customWidth="1"/>
    <col min="6526" max="6526" width="10.44140625" style="116" customWidth="1"/>
    <col min="6527" max="6527" width="10.5546875" style="116" customWidth="1"/>
    <col min="6528" max="6528" width="10" style="116" customWidth="1"/>
    <col min="6529" max="6529" width="10.44140625" style="116" customWidth="1"/>
    <col min="6530" max="6530" width="12" style="116" customWidth="1"/>
    <col min="6531" max="6532" width="9.44140625" style="116" customWidth="1"/>
    <col min="6533" max="6534" width="9.44140625" style="116"/>
    <col min="6535" max="6535" width="10.44140625" style="116" customWidth="1"/>
    <col min="6536" max="6755" width="9.44140625" style="116"/>
    <col min="6756" max="6756" width="16.5546875" style="116" customWidth="1"/>
    <col min="6757" max="6780" width="9.44140625" style="116" customWidth="1"/>
    <col min="6781" max="6781" width="9.5546875" style="116" customWidth="1"/>
    <col min="6782" max="6782" width="10.44140625" style="116" customWidth="1"/>
    <col min="6783" max="6783" width="10.5546875" style="116" customWidth="1"/>
    <col min="6784" max="6784" width="10" style="116" customWidth="1"/>
    <col min="6785" max="6785" width="10.44140625" style="116" customWidth="1"/>
    <col min="6786" max="6786" width="12" style="116" customWidth="1"/>
    <col min="6787" max="6788" width="9.44140625" style="116" customWidth="1"/>
    <col min="6789" max="6790" width="9.44140625" style="116"/>
    <col min="6791" max="6791" width="10.44140625" style="116" customWidth="1"/>
    <col min="6792" max="7011" width="9.44140625" style="116"/>
    <col min="7012" max="7012" width="16.5546875" style="116" customWidth="1"/>
    <col min="7013" max="7036" width="9.44140625" style="116" customWidth="1"/>
    <col min="7037" max="7037" width="9.5546875" style="116" customWidth="1"/>
    <col min="7038" max="7038" width="10.44140625" style="116" customWidth="1"/>
    <col min="7039" max="7039" width="10.5546875" style="116" customWidth="1"/>
    <col min="7040" max="7040" width="10" style="116" customWidth="1"/>
    <col min="7041" max="7041" width="10.44140625" style="116" customWidth="1"/>
    <col min="7042" max="7042" width="12" style="116" customWidth="1"/>
    <col min="7043" max="7044" width="9.44140625" style="116" customWidth="1"/>
    <col min="7045" max="7046" width="9.44140625" style="116"/>
    <col min="7047" max="7047" width="10.44140625" style="116" customWidth="1"/>
    <col min="7048" max="7267" width="9.44140625" style="116"/>
    <col min="7268" max="7268" width="16.5546875" style="116" customWidth="1"/>
    <col min="7269" max="7292" width="9.44140625" style="116" customWidth="1"/>
    <col min="7293" max="7293" width="9.5546875" style="116" customWidth="1"/>
    <col min="7294" max="7294" width="10.44140625" style="116" customWidth="1"/>
    <col min="7295" max="7295" width="10.5546875" style="116" customWidth="1"/>
    <col min="7296" max="7296" width="10" style="116" customWidth="1"/>
    <col min="7297" max="7297" width="10.44140625" style="116" customWidth="1"/>
    <col min="7298" max="7298" width="12" style="116" customWidth="1"/>
    <col min="7299" max="7300" width="9.44140625" style="116" customWidth="1"/>
    <col min="7301" max="7302" width="9.44140625" style="116"/>
    <col min="7303" max="7303" width="10.44140625" style="116" customWidth="1"/>
    <col min="7304" max="7523" width="9.44140625" style="116"/>
    <col min="7524" max="7524" width="16.5546875" style="116" customWidth="1"/>
    <col min="7525" max="7548" width="9.44140625" style="116" customWidth="1"/>
    <col min="7549" max="7549" width="9.5546875" style="116" customWidth="1"/>
    <col min="7550" max="7550" width="10.44140625" style="116" customWidth="1"/>
    <col min="7551" max="7551" width="10.5546875" style="116" customWidth="1"/>
    <col min="7552" max="7552" width="10" style="116" customWidth="1"/>
    <col min="7553" max="7553" width="10.44140625" style="116" customWidth="1"/>
    <col min="7554" max="7554" width="12" style="116" customWidth="1"/>
    <col min="7555" max="7556" width="9.44140625" style="116" customWidth="1"/>
    <col min="7557" max="7558" width="9.44140625" style="116"/>
    <col min="7559" max="7559" width="10.44140625" style="116" customWidth="1"/>
    <col min="7560" max="7779" width="9.44140625" style="116"/>
    <col min="7780" max="7780" width="16.5546875" style="116" customWidth="1"/>
    <col min="7781" max="7804" width="9.44140625" style="116" customWidth="1"/>
    <col min="7805" max="7805" width="9.5546875" style="116" customWidth="1"/>
    <col min="7806" max="7806" width="10.44140625" style="116" customWidth="1"/>
    <col min="7807" max="7807" width="10.5546875" style="116" customWidth="1"/>
    <col min="7808" max="7808" width="10" style="116" customWidth="1"/>
    <col min="7809" max="7809" width="10.44140625" style="116" customWidth="1"/>
    <col min="7810" max="7810" width="12" style="116" customWidth="1"/>
    <col min="7811" max="7812" width="9.44140625" style="116" customWidth="1"/>
    <col min="7813" max="7814" width="9.44140625" style="116"/>
    <col min="7815" max="7815" width="10.44140625" style="116" customWidth="1"/>
    <col min="7816" max="8035" width="9.44140625" style="116"/>
    <col min="8036" max="8036" width="16.5546875" style="116" customWidth="1"/>
    <col min="8037" max="8060" width="9.44140625" style="116" customWidth="1"/>
    <col min="8061" max="8061" width="9.5546875" style="116" customWidth="1"/>
    <col min="8062" max="8062" width="10.44140625" style="116" customWidth="1"/>
    <col min="8063" max="8063" width="10.5546875" style="116" customWidth="1"/>
    <col min="8064" max="8064" width="10" style="116" customWidth="1"/>
    <col min="8065" max="8065" width="10.44140625" style="116" customWidth="1"/>
    <col min="8066" max="8066" width="12" style="116" customWidth="1"/>
    <col min="8067" max="8068" width="9.44140625" style="116" customWidth="1"/>
    <col min="8069" max="8070" width="9.44140625" style="116"/>
    <col min="8071" max="8071" width="10.44140625" style="116" customWidth="1"/>
    <col min="8072" max="8291" width="9.44140625" style="116"/>
    <col min="8292" max="8292" width="16.5546875" style="116" customWidth="1"/>
    <col min="8293" max="8316" width="9.44140625" style="116" customWidth="1"/>
    <col min="8317" max="8317" width="9.5546875" style="116" customWidth="1"/>
    <col min="8318" max="8318" width="10.44140625" style="116" customWidth="1"/>
    <col min="8319" max="8319" width="10.5546875" style="116" customWidth="1"/>
    <col min="8320" max="8320" width="10" style="116" customWidth="1"/>
    <col min="8321" max="8321" width="10.44140625" style="116" customWidth="1"/>
    <col min="8322" max="8322" width="12" style="116" customWidth="1"/>
    <col min="8323" max="8324" width="9.44140625" style="116" customWidth="1"/>
    <col min="8325" max="8326" width="9.44140625" style="116"/>
    <col min="8327" max="8327" width="10.44140625" style="116" customWidth="1"/>
    <col min="8328" max="8547" width="9.44140625" style="116"/>
    <col min="8548" max="8548" width="16.5546875" style="116" customWidth="1"/>
    <col min="8549" max="8572" width="9.44140625" style="116" customWidth="1"/>
    <col min="8573" max="8573" width="9.5546875" style="116" customWidth="1"/>
    <col min="8574" max="8574" width="10.44140625" style="116" customWidth="1"/>
    <col min="8575" max="8575" width="10.5546875" style="116" customWidth="1"/>
    <col min="8576" max="8576" width="10" style="116" customWidth="1"/>
    <col min="8577" max="8577" width="10.44140625" style="116" customWidth="1"/>
    <col min="8578" max="8578" width="12" style="116" customWidth="1"/>
    <col min="8579" max="8580" width="9.44140625" style="116" customWidth="1"/>
    <col min="8581" max="8582" width="9.44140625" style="116"/>
    <col min="8583" max="8583" width="10.44140625" style="116" customWidth="1"/>
    <col min="8584" max="8803" width="9.44140625" style="116"/>
    <col min="8804" max="8804" width="16.5546875" style="116" customWidth="1"/>
    <col min="8805" max="8828" width="9.44140625" style="116" customWidth="1"/>
    <col min="8829" max="8829" width="9.5546875" style="116" customWidth="1"/>
    <col min="8830" max="8830" width="10.44140625" style="116" customWidth="1"/>
    <col min="8831" max="8831" width="10.5546875" style="116" customWidth="1"/>
    <col min="8832" max="8832" width="10" style="116" customWidth="1"/>
    <col min="8833" max="8833" width="10.44140625" style="116" customWidth="1"/>
    <col min="8834" max="8834" width="12" style="116" customWidth="1"/>
    <col min="8835" max="8836" width="9.44140625" style="116" customWidth="1"/>
    <col min="8837" max="8838" width="9.44140625" style="116"/>
    <col min="8839" max="8839" width="10.44140625" style="116" customWidth="1"/>
    <col min="8840" max="9059" width="9.44140625" style="116"/>
    <col min="9060" max="9060" width="16.5546875" style="116" customWidth="1"/>
    <col min="9061" max="9084" width="9.44140625" style="116" customWidth="1"/>
    <col min="9085" max="9085" width="9.5546875" style="116" customWidth="1"/>
    <col min="9086" max="9086" width="10.44140625" style="116" customWidth="1"/>
    <col min="9087" max="9087" width="10.5546875" style="116" customWidth="1"/>
    <col min="9088" max="9088" width="10" style="116" customWidth="1"/>
    <col min="9089" max="9089" width="10.44140625" style="116" customWidth="1"/>
    <col min="9090" max="9090" width="12" style="116" customWidth="1"/>
    <col min="9091" max="9092" width="9.44140625" style="116" customWidth="1"/>
    <col min="9093" max="9094" width="9.44140625" style="116"/>
    <col min="9095" max="9095" width="10.44140625" style="116" customWidth="1"/>
    <col min="9096" max="9315" width="9.44140625" style="116"/>
    <col min="9316" max="9316" width="16.5546875" style="116" customWidth="1"/>
    <col min="9317" max="9340" width="9.44140625" style="116" customWidth="1"/>
    <col min="9341" max="9341" width="9.5546875" style="116" customWidth="1"/>
    <col min="9342" max="9342" width="10.44140625" style="116" customWidth="1"/>
    <col min="9343" max="9343" width="10.5546875" style="116" customWidth="1"/>
    <col min="9344" max="9344" width="10" style="116" customWidth="1"/>
    <col min="9345" max="9345" width="10.44140625" style="116" customWidth="1"/>
    <col min="9346" max="9346" width="12" style="116" customWidth="1"/>
    <col min="9347" max="9348" width="9.44140625" style="116" customWidth="1"/>
    <col min="9349" max="9350" width="9.44140625" style="116"/>
    <col min="9351" max="9351" width="10.44140625" style="116" customWidth="1"/>
    <col min="9352" max="9571" width="9.44140625" style="116"/>
    <col min="9572" max="9572" width="16.5546875" style="116" customWidth="1"/>
    <col min="9573" max="9596" width="9.44140625" style="116" customWidth="1"/>
    <col min="9597" max="9597" width="9.5546875" style="116" customWidth="1"/>
    <col min="9598" max="9598" width="10.44140625" style="116" customWidth="1"/>
    <col min="9599" max="9599" width="10.5546875" style="116" customWidth="1"/>
    <col min="9600" max="9600" width="10" style="116" customWidth="1"/>
    <col min="9601" max="9601" width="10.44140625" style="116" customWidth="1"/>
    <col min="9602" max="9602" width="12" style="116" customWidth="1"/>
    <col min="9603" max="9604" width="9.44140625" style="116" customWidth="1"/>
    <col min="9605" max="9606" width="9.44140625" style="116"/>
    <col min="9607" max="9607" width="10.44140625" style="116" customWidth="1"/>
    <col min="9608" max="9827" width="9.44140625" style="116"/>
    <col min="9828" max="9828" width="16.5546875" style="116" customWidth="1"/>
    <col min="9829" max="9852" width="9.44140625" style="116" customWidth="1"/>
    <col min="9853" max="9853" width="9.5546875" style="116" customWidth="1"/>
    <col min="9854" max="9854" width="10.44140625" style="116" customWidth="1"/>
    <col min="9855" max="9855" width="10.5546875" style="116" customWidth="1"/>
    <col min="9856" max="9856" width="10" style="116" customWidth="1"/>
    <col min="9857" max="9857" width="10.44140625" style="116" customWidth="1"/>
    <col min="9858" max="9858" width="12" style="116" customWidth="1"/>
    <col min="9859" max="9860" width="9.44140625" style="116" customWidth="1"/>
    <col min="9861" max="9862" width="9.44140625" style="116"/>
    <col min="9863" max="9863" width="10.44140625" style="116" customWidth="1"/>
    <col min="9864" max="10083" width="9.44140625" style="116"/>
    <col min="10084" max="10084" width="16.5546875" style="116" customWidth="1"/>
    <col min="10085" max="10108" width="9.44140625" style="116" customWidth="1"/>
    <col min="10109" max="10109" width="9.5546875" style="116" customWidth="1"/>
    <col min="10110" max="10110" width="10.44140625" style="116" customWidth="1"/>
    <col min="10111" max="10111" width="10.5546875" style="116" customWidth="1"/>
    <col min="10112" max="10112" width="10" style="116" customWidth="1"/>
    <col min="10113" max="10113" width="10.44140625" style="116" customWidth="1"/>
    <col min="10114" max="10114" width="12" style="116" customWidth="1"/>
    <col min="10115" max="10116" width="9.44140625" style="116" customWidth="1"/>
    <col min="10117" max="10118" width="9.44140625" style="116"/>
    <col min="10119" max="10119" width="10.44140625" style="116" customWidth="1"/>
    <col min="10120" max="10339" width="9.44140625" style="116"/>
    <col min="10340" max="10340" width="16.5546875" style="116" customWidth="1"/>
    <col min="10341" max="10364" width="9.44140625" style="116" customWidth="1"/>
    <col min="10365" max="10365" width="9.5546875" style="116" customWidth="1"/>
    <col min="10366" max="10366" width="10.44140625" style="116" customWidth="1"/>
    <col min="10367" max="10367" width="10.5546875" style="116" customWidth="1"/>
    <col min="10368" max="10368" width="10" style="116" customWidth="1"/>
    <col min="10369" max="10369" width="10.44140625" style="116" customWidth="1"/>
    <col min="10370" max="10370" width="12" style="116" customWidth="1"/>
    <col min="10371" max="10372" width="9.44140625" style="116" customWidth="1"/>
    <col min="10373" max="10374" width="9.44140625" style="116"/>
    <col min="10375" max="10375" width="10.44140625" style="116" customWidth="1"/>
    <col min="10376" max="10595" width="9.44140625" style="116"/>
    <col min="10596" max="10596" width="16.5546875" style="116" customWidth="1"/>
    <col min="10597" max="10620" width="9.44140625" style="116" customWidth="1"/>
    <col min="10621" max="10621" width="9.5546875" style="116" customWidth="1"/>
    <col min="10622" max="10622" width="10.44140625" style="116" customWidth="1"/>
    <col min="10623" max="10623" width="10.5546875" style="116" customWidth="1"/>
    <col min="10624" max="10624" width="10" style="116" customWidth="1"/>
    <col min="10625" max="10625" width="10.44140625" style="116" customWidth="1"/>
    <col min="10626" max="10626" width="12" style="116" customWidth="1"/>
    <col min="10627" max="10628" width="9.44140625" style="116" customWidth="1"/>
    <col min="10629" max="10630" width="9.44140625" style="116"/>
    <col min="10631" max="10631" width="10.44140625" style="116" customWidth="1"/>
    <col min="10632" max="10851" width="9.44140625" style="116"/>
    <col min="10852" max="10852" width="16.5546875" style="116" customWidth="1"/>
    <col min="10853" max="10876" width="9.44140625" style="116" customWidth="1"/>
    <col min="10877" max="10877" width="9.5546875" style="116" customWidth="1"/>
    <col min="10878" max="10878" width="10.44140625" style="116" customWidth="1"/>
    <col min="10879" max="10879" width="10.5546875" style="116" customWidth="1"/>
    <col min="10880" max="10880" width="10" style="116" customWidth="1"/>
    <col min="10881" max="10881" width="10.44140625" style="116" customWidth="1"/>
    <col min="10882" max="10882" width="12" style="116" customWidth="1"/>
    <col min="10883" max="10884" width="9.44140625" style="116" customWidth="1"/>
    <col min="10885" max="10886" width="9.44140625" style="116"/>
    <col min="10887" max="10887" width="10.44140625" style="116" customWidth="1"/>
    <col min="10888" max="11107" width="9.44140625" style="116"/>
    <col min="11108" max="11108" width="16.5546875" style="116" customWidth="1"/>
    <col min="11109" max="11132" width="9.44140625" style="116" customWidth="1"/>
    <col min="11133" max="11133" width="9.5546875" style="116" customWidth="1"/>
    <col min="11134" max="11134" width="10.44140625" style="116" customWidth="1"/>
    <col min="11135" max="11135" width="10.5546875" style="116" customWidth="1"/>
    <col min="11136" max="11136" width="10" style="116" customWidth="1"/>
    <col min="11137" max="11137" width="10.44140625" style="116" customWidth="1"/>
    <col min="11138" max="11138" width="12" style="116" customWidth="1"/>
    <col min="11139" max="11140" width="9.44140625" style="116" customWidth="1"/>
    <col min="11141" max="11142" width="9.44140625" style="116"/>
    <col min="11143" max="11143" width="10.44140625" style="116" customWidth="1"/>
    <col min="11144" max="11363" width="9.44140625" style="116"/>
    <col min="11364" max="11364" width="16.5546875" style="116" customWidth="1"/>
    <col min="11365" max="11388" width="9.44140625" style="116" customWidth="1"/>
    <col min="11389" max="11389" width="9.5546875" style="116" customWidth="1"/>
    <col min="11390" max="11390" width="10.44140625" style="116" customWidth="1"/>
    <col min="11391" max="11391" width="10.5546875" style="116" customWidth="1"/>
    <col min="11392" max="11392" width="10" style="116" customWidth="1"/>
    <col min="11393" max="11393" width="10.44140625" style="116" customWidth="1"/>
    <col min="11394" max="11394" width="12" style="116" customWidth="1"/>
    <col min="11395" max="11396" width="9.44140625" style="116" customWidth="1"/>
    <col min="11397" max="11398" width="9.44140625" style="116"/>
    <col min="11399" max="11399" width="10.44140625" style="116" customWidth="1"/>
    <col min="11400" max="11619" width="9.44140625" style="116"/>
    <col min="11620" max="11620" width="16.5546875" style="116" customWidth="1"/>
    <col min="11621" max="11644" width="9.44140625" style="116" customWidth="1"/>
    <col min="11645" max="11645" width="9.5546875" style="116" customWidth="1"/>
    <col min="11646" max="11646" width="10.44140625" style="116" customWidth="1"/>
    <col min="11647" max="11647" width="10.5546875" style="116" customWidth="1"/>
    <col min="11648" max="11648" width="10" style="116" customWidth="1"/>
    <col min="11649" max="11649" width="10.44140625" style="116" customWidth="1"/>
    <col min="11650" max="11650" width="12" style="116" customWidth="1"/>
    <col min="11651" max="11652" width="9.44140625" style="116" customWidth="1"/>
    <col min="11653" max="11654" width="9.44140625" style="116"/>
    <col min="11655" max="11655" width="10.44140625" style="116" customWidth="1"/>
    <col min="11656" max="11875" width="9.44140625" style="116"/>
    <col min="11876" max="11876" width="16.5546875" style="116" customWidth="1"/>
    <col min="11877" max="11900" width="9.44140625" style="116" customWidth="1"/>
    <col min="11901" max="11901" width="9.5546875" style="116" customWidth="1"/>
    <col min="11902" max="11902" width="10.44140625" style="116" customWidth="1"/>
    <col min="11903" max="11903" width="10.5546875" style="116" customWidth="1"/>
    <col min="11904" max="11904" width="10" style="116" customWidth="1"/>
    <col min="11905" max="11905" width="10.44140625" style="116" customWidth="1"/>
    <col min="11906" max="11906" width="12" style="116" customWidth="1"/>
    <col min="11907" max="11908" width="9.44140625" style="116" customWidth="1"/>
    <col min="11909" max="11910" width="9.44140625" style="116"/>
    <col min="11911" max="11911" width="10.44140625" style="116" customWidth="1"/>
    <col min="11912" max="12131" width="9.44140625" style="116"/>
    <col min="12132" max="12132" width="16.5546875" style="116" customWidth="1"/>
    <col min="12133" max="12156" width="9.44140625" style="116" customWidth="1"/>
    <col min="12157" max="12157" width="9.5546875" style="116" customWidth="1"/>
    <col min="12158" max="12158" width="10.44140625" style="116" customWidth="1"/>
    <col min="12159" max="12159" width="10.5546875" style="116" customWidth="1"/>
    <col min="12160" max="12160" width="10" style="116" customWidth="1"/>
    <col min="12161" max="12161" width="10.44140625" style="116" customWidth="1"/>
    <col min="12162" max="12162" width="12" style="116" customWidth="1"/>
    <col min="12163" max="12164" width="9.44140625" style="116" customWidth="1"/>
    <col min="12165" max="12166" width="9.44140625" style="116"/>
    <col min="12167" max="12167" width="10.44140625" style="116" customWidth="1"/>
    <col min="12168" max="12387" width="9.44140625" style="116"/>
    <col min="12388" max="12388" width="16.5546875" style="116" customWidth="1"/>
    <col min="12389" max="12412" width="9.44140625" style="116" customWidth="1"/>
    <col min="12413" max="12413" width="9.5546875" style="116" customWidth="1"/>
    <col min="12414" max="12414" width="10.44140625" style="116" customWidth="1"/>
    <col min="12415" max="12415" width="10.5546875" style="116" customWidth="1"/>
    <col min="12416" max="12416" width="10" style="116" customWidth="1"/>
    <col min="12417" max="12417" width="10.44140625" style="116" customWidth="1"/>
    <col min="12418" max="12418" width="12" style="116" customWidth="1"/>
    <col min="12419" max="12420" width="9.44140625" style="116" customWidth="1"/>
    <col min="12421" max="12422" width="9.44140625" style="116"/>
    <col min="12423" max="12423" width="10.44140625" style="116" customWidth="1"/>
    <col min="12424" max="12643" width="9.44140625" style="116"/>
    <col min="12644" max="12644" width="16.5546875" style="116" customWidth="1"/>
    <col min="12645" max="12668" width="9.44140625" style="116" customWidth="1"/>
    <col min="12669" max="12669" width="9.5546875" style="116" customWidth="1"/>
    <col min="12670" max="12670" width="10.44140625" style="116" customWidth="1"/>
    <col min="12671" max="12671" width="10.5546875" style="116" customWidth="1"/>
    <col min="12672" max="12672" width="10" style="116" customWidth="1"/>
    <col min="12673" max="12673" width="10.44140625" style="116" customWidth="1"/>
    <col min="12674" max="12674" width="12" style="116" customWidth="1"/>
    <col min="12675" max="12676" width="9.44140625" style="116" customWidth="1"/>
    <col min="12677" max="12678" width="9.44140625" style="116"/>
    <col min="12679" max="12679" width="10.44140625" style="116" customWidth="1"/>
    <col min="12680" max="12899" width="9.44140625" style="116"/>
    <col min="12900" max="12900" width="16.5546875" style="116" customWidth="1"/>
    <col min="12901" max="12924" width="9.44140625" style="116" customWidth="1"/>
    <col min="12925" max="12925" width="9.5546875" style="116" customWidth="1"/>
    <col min="12926" max="12926" width="10.44140625" style="116" customWidth="1"/>
    <col min="12927" max="12927" width="10.5546875" style="116" customWidth="1"/>
    <col min="12928" max="12928" width="10" style="116" customWidth="1"/>
    <col min="12929" max="12929" width="10.44140625" style="116" customWidth="1"/>
    <col min="12930" max="12930" width="12" style="116" customWidth="1"/>
    <col min="12931" max="12932" width="9.44140625" style="116" customWidth="1"/>
    <col min="12933" max="12934" width="9.44140625" style="116"/>
    <col min="12935" max="12935" width="10.44140625" style="116" customWidth="1"/>
    <col min="12936" max="13155" width="9.44140625" style="116"/>
    <col min="13156" max="13156" width="16.5546875" style="116" customWidth="1"/>
    <col min="13157" max="13180" width="9.44140625" style="116" customWidth="1"/>
    <col min="13181" max="13181" width="9.5546875" style="116" customWidth="1"/>
    <col min="13182" max="13182" width="10.44140625" style="116" customWidth="1"/>
    <col min="13183" max="13183" width="10.5546875" style="116" customWidth="1"/>
    <col min="13184" max="13184" width="10" style="116" customWidth="1"/>
    <col min="13185" max="13185" width="10.44140625" style="116" customWidth="1"/>
    <col min="13186" max="13186" width="12" style="116" customWidth="1"/>
    <col min="13187" max="13188" width="9.44140625" style="116" customWidth="1"/>
    <col min="13189" max="13190" width="9.44140625" style="116"/>
    <col min="13191" max="13191" width="10.44140625" style="116" customWidth="1"/>
    <col min="13192" max="13411" width="9.44140625" style="116"/>
    <col min="13412" max="13412" width="16.5546875" style="116" customWidth="1"/>
    <col min="13413" max="13436" width="9.44140625" style="116" customWidth="1"/>
    <col min="13437" max="13437" width="9.5546875" style="116" customWidth="1"/>
    <col min="13438" max="13438" width="10.44140625" style="116" customWidth="1"/>
    <col min="13439" max="13439" width="10.5546875" style="116" customWidth="1"/>
    <col min="13440" max="13440" width="10" style="116" customWidth="1"/>
    <col min="13441" max="13441" width="10.44140625" style="116" customWidth="1"/>
    <col min="13442" max="13442" width="12" style="116" customWidth="1"/>
    <col min="13443" max="13444" width="9.44140625" style="116" customWidth="1"/>
    <col min="13445" max="13446" width="9.44140625" style="116"/>
    <col min="13447" max="13447" width="10.44140625" style="116" customWidth="1"/>
    <col min="13448" max="13667" width="9.44140625" style="116"/>
    <col min="13668" max="13668" width="16.5546875" style="116" customWidth="1"/>
    <col min="13669" max="13692" width="9.44140625" style="116" customWidth="1"/>
    <col min="13693" max="13693" width="9.5546875" style="116" customWidth="1"/>
    <col min="13694" max="13694" width="10.44140625" style="116" customWidth="1"/>
    <col min="13695" max="13695" width="10.5546875" style="116" customWidth="1"/>
    <col min="13696" max="13696" width="10" style="116" customWidth="1"/>
    <col min="13697" max="13697" width="10.44140625" style="116" customWidth="1"/>
    <col min="13698" max="13698" width="12" style="116" customWidth="1"/>
    <col min="13699" max="13700" width="9.44140625" style="116" customWidth="1"/>
    <col min="13701" max="13702" width="9.44140625" style="116"/>
    <col min="13703" max="13703" width="10.44140625" style="116" customWidth="1"/>
    <col min="13704" max="13923" width="9.44140625" style="116"/>
    <col min="13924" max="13924" width="16.5546875" style="116" customWidth="1"/>
    <col min="13925" max="13948" width="9.44140625" style="116" customWidth="1"/>
    <col min="13949" max="13949" width="9.5546875" style="116" customWidth="1"/>
    <col min="13950" max="13950" width="10.44140625" style="116" customWidth="1"/>
    <col min="13951" max="13951" width="10.5546875" style="116" customWidth="1"/>
    <col min="13952" max="13952" width="10" style="116" customWidth="1"/>
    <col min="13953" max="13953" width="10.44140625" style="116" customWidth="1"/>
    <col min="13954" max="13954" width="12" style="116" customWidth="1"/>
    <col min="13955" max="13956" width="9.44140625" style="116" customWidth="1"/>
    <col min="13957" max="13958" width="9.44140625" style="116"/>
    <col min="13959" max="13959" width="10.44140625" style="116" customWidth="1"/>
    <col min="13960" max="14179" width="9.44140625" style="116"/>
    <col min="14180" max="14180" width="16.5546875" style="116" customWidth="1"/>
    <col min="14181" max="14204" width="9.44140625" style="116" customWidth="1"/>
    <col min="14205" max="14205" width="9.5546875" style="116" customWidth="1"/>
    <col min="14206" max="14206" width="10.44140625" style="116" customWidth="1"/>
    <col min="14207" max="14207" width="10.5546875" style="116" customWidth="1"/>
    <col min="14208" max="14208" width="10" style="116" customWidth="1"/>
    <col min="14209" max="14209" width="10.44140625" style="116" customWidth="1"/>
    <col min="14210" max="14210" width="12" style="116" customWidth="1"/>
    <col min="14211" max="14212" width="9.44140625" style="116" customWidth="1"/>
    <col min="14213" max="14214" width="9.44140625" style="116"/>
    <col min="14215" max="14215" width="10.44140625" style="116" customWidth="1"/>
    <col min="14216" max="14435" width="9.44140625" style="116"/>
    <col min="14436" max="14436" width="16.5546875" style="116" customWidth="1"/>
    <col min="14437" max="14460" width="9.44140625" style="116" customWidth="1"/>
    <col min="14461" max="14461" width="9.5546875" style="116" customWidth="1"/>
    <col min="14462" max="14462" width="10.44140625" style="116" customWidth="1"/>
    <col min="14463" max="14463" width="10.5546875" style="116" customWidth="1"/>
    <col min="14464" max="14464" width="10" style="116" customWidth="1"/>
    <col min="14465" max="14465" width="10.44140625" style="116" customWidth="1"/>
    <col min="14466" max="14466" width="12" style="116" customWidth="1"/>
    <col min="14467" max="14468" width="9.44140625" style="116" customWidth="1"/>
    <col min="14469" max="14470" width="9.44140625" style="116"/>
    <col min="14471" max="14471" width="10.44140625" style="116" customWidth="1"/>
    <col min="14472" max="14691" width="9.44140625" style="116"/>
    <col min="14692" max="14692" width="16.5546875" style="116" customWidth="1"/>
    <col min="14693" max="14716" width="9.44140625" style="116" customWidth="1"/>
    <col min="14717" max="14717" width="9.5546875" style="116" customWidth="1"/>
    <col min="14718" max="14718" width="10.44140625" style="116" customWidth="1"/>
    <col min="14719" max="14719" width="10.5546875" style="116" customWidth="1"/>
    <col min="14720" max="14720" width="10" style="116" customWidth="1"/>
    <col min="14721" max="14721" width="10.44140625" style="116" customWidth="1"/>
    <col min="14722" max="14722" width="12" style="116" customWidth="1"/>
    <col min="14723" max="14724" width="9.44140625" style="116" customWidth="1"/>
    <col min="14725" max="14726" width="9.44140625" style="116"/>
    <col min="14727" max="14727" width="10.44140625" style="116" customWidth="1"/>
    <col min="14728" max="14947" width="9.44140625" style="116"/>
    <col min="14948" max="14948" width="16.5546875" style="116" customWidth="1"/>
    <col min="14949" max="14972" width="9.44140625" style="116" customWidth="1"/>
    <col min="14973" max="14973" width="9.5546875" style="116" customWidth="1"/>
    <col min="14974" max="14974" width="10.44140625" style="116" customWidth="1"/>
    <col min="14975" max="14975" width="10.5546875" style="116" customWidth="1"/>
    <col min="14976" max="14976" width="10" style="116" customWidth="1"/>
    <col min="14977" max="14977" width="10.44140625" style="116" customWidth="1"/>
    <col min="14978" max="14978" width="12" style="116" customWidth="1"/>
    <col min="14979" max="14980" width="9.44140625" style="116" customWidth="1"/>
    <col min="14981" max="14982" width="9.44140625" style="116"/>
    <col min="14983" max="14983" width="10.44140625" style="116" customWidth="1"/>
    <col min="14984" max="15203" width="9.44140625" style="116"/>
    <col min="15204" max="15204" width="16.5546875" style="116" customWidth="1"/>
    <col min="15205" max="15228" width="9.44140625" style="116" customWidth="1"/>
    <col min="15229" max="15229" width="9.5546875" style="116" customWidth="1"/>
    <col min="15230" max="15230" width="10.44140625" style="116" customWidth="1"/>
    <col min="15231" max="15231" width="10.5546875" style="116" customWidth="1"/>
    <col min="15232" max="15232" width="10" style="116" customWidth="1"/>
    <col min="15233" max="15233" width="10.44140625" style="116" customWidth="1"/>
    <col min="15234" max="15234" width="12" style="116" customWidth="1"/>
    <col min="15235" max="15236" width="9.44140625" style="116" customWidth="1"/>
    <col min="15237" max="15238" width="9.44140625" style="116"/>
    <col min="15239" max="15239" width="10.44140625" style="116" customWidth="1"/>
    <col min="15240" max="15459" width="9.44140625" style="116"/>
    <col min="15460" max="15460" width="16.5546875" style="116" customWidth="1"/>
    <col min="15461" max="15484" width="9.44140625" style="116" customWidth="1"/>
    <col min="15485" max="15485" width="9.5546875" style="116" customWidth="1"/>
    <col min="15486" max="15486" width="10.44140625" style="116" customWidth="1"/>
    <col min="15487" max="15487" width="10.5546875" style="116" customWidth="1"/>
    <col min="15488" max="15488" width="10" style="116" customWidth="1"/>
    <col min="15489" max="15489" width="10.44140625" style="116" customWidth="1"/>
    <col min="15490" max="15490" width="12" style="116" customWidth="1"/>
    <col min="15491" max="15492" width="9.44140625" style="116" customWidth="1"/>
    <col min="15493" max="15494" width="9.44140625" style="116"/>
    <col min="15495" max="15495" width="10.44140625" style="116" customWidth="1"/>
    <col min="15496" max="15715" width="9.44140625" style="116"/>
    <col min="15716" max="15716" width="16.5546875" style="116" customWidth="1"/>
    <col min="15717" max="15740" width="9.44140625" style="116" customWidth="1"/>
    <col min="15741" max="15741" width="9.5546875" style="116" customWidth="1"/>
    <col min="15742" max="15742" width="10.44140625" style="116" customWidth="1"/>
    <col min="15743" max="15743" width="10.5546875" style="116" customWidth="1"/>
    <col min="15744" max="15744" width="10" style="116" customWidth="1"/>
    <col min="15745" max="15745" width="10.44140625" style="116" customWidth="1"/>
    <col min="15746" max="15746" width="12" style="116" customWidth="1"/>
    <col min="15747" max="15748" width="9.44140625" style="116" customWidth="1"/>
    <col min="15749" max="15750" width="9.44140625" style="116"/>
    <col min="15751" max="15751" width="10.44140625" style="116" customWidth="1"/>
    <col min="15752" max="15971" width="9.44140625" style="116"/>
    <col min="15972" max="15972" width="16.5546875" style="116" customWidth="1"/>
    <col min="15973" max="15996" width="9.44140625" style="116" customWidth="1"/>
    <col min="15997" max="15997" width="9.5546875" style="116" customWidth="1"/>
    <col min="15998" max="15998" width="10.44140625" style="116" customWidth="1"/>
    <col min="15999" max="15999" width="10.5546875" style="116" customWidth="1"/>
    <col min="16000" max="16000" width="10" style="116" customWidth="1"/>
    <col min="16001" max="16001" width="10.44140625" style="116" customWidth="1"/>
    <col min="16002" max="16002" width="12" style="116" customWidth="1"/>
    <col min="16003" max="16004" width="9.44140625" style="116" customWidth="1"/>
    <col min="16005" max="16006" width="9.44140625" style="116"/>
    <col min="16007" max="16007" width="10.44140625" style="116" customWidth="1"/>
    <col min="16008" max="16326" width="9.44140625" style="116"/>
    <col min="16327" max="16384" width="9.44140625" style="116" customWidth="1"/>
  </cols>
  <sheetData>
    <row r="1" spans="1:97" s="144" customFormat="1" ht="18.45" customHeight="1" x14ac:dyDescent="0.35">
      <c r="A1" s="356" t="s">
        <v>55</v>
      </c>
      <c r="B1" s="207" t="s">
        <v>130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9"/>
    </row>
    <row r="2" spans="1:97" s="144" customFormat="1" ht="18.45" customHeight="1" x14ac:dyDescent="0.35">
      <c r="A2" s="356"/>
      <c r="B2" s="207" t="s">
        <v>158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9"/>
    </row>
    <row r="3" spans="1:97" s="146" customFormat="1" ht="14.25" customHeight="1" x14ac:dyDescent="0.3">
      <c r="A3" s="354" t="s">
        <v>147</v>
      </c>
      <c r="B3" s="145"/>
      <c r="C3" s="348" t="s">
        <v>149</v>
      </c>
      <c r="D3" s="349"/>
      <c r="E3" s="349"/>
      <c r="F3" s="349"/>
      <c r="G3" s="349"/>
      <c r="H3" s="349"/>
      <c r="I3" s="349"/>
      <c r="J3" s="349"/>
      <c r="K3" s="349"/>
      <c r="L3" s="349"/>
      <c r="M3" s="350"/>
      <c r="N3" s="345" t="s">
        <v>207</v>
      </c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6"/>
      <c r="BM3" s="346"/>
      <c r="BN3" s="346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6"/>
      <c r="CN3" s="346"/>
      <c r="CO3" s="346"/>
      <c r="CP3" s="346"/>
      <c r="CQ3" s="346"/>
      <c r="CR3" s="346"/>
      <c r="CS3" s="347"/>
    </row>
    <row r="4" spans="1:97" s="146" customFormat="1" ht="14.25" customHeight="1" x14ac:dyDescent="0.3">
      <c r="A4" s="355"/>
      <c r="B4" s="145"/>
      <c r="C4" s="351"/>
      <c r="D4" s="352"/>
      <c r="E4" s="352"/>
      <c r="F4" s="352"/>
      <c r="G4" s="352"/>
      <c r="H4" s="352"/>
      <c r="I4" s="352"/>
      <c r="J4" s="352"/>
      <c r="K4" s="352"/>
      <c r="L4" s="352"/>
      <c r="M4" s="353"/>
      <c r="N4" s="357">
        <v>2016</v>
      </c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>
        <v>2017</v>
      </c>
      <c r="AA4" s="357"/>
      <c r="AB4" s="357"/>
      <c r="AC4" s="357"/>
      <c r="AD4" s="357"/>
      <c r="AE4" s="357"/>
      <c r="AF4" s="357"/>
      <c r="AG4" s="357"/>
      <c r="AH4" s="357"/>
      <c r="AI4" s="357"/>
      <c r="AJ4" s="357"/>
      <c r="AK4" s="357"/>
      <c r="AL4" s="359">
        <v>2018</v>
      </c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8">
        <v>2019</v>
      </c>
      <c r="AY4" s="358"/>
      <c r="AZ4" s="358"/>
      <c r="BA4" s="358"/>
      <c r="BB4" s="358"/>
      <c r="BC4" s="358"/>
      <c r="BD4" s="358"/>
      <c r="BE4" s="358"/>
      <c r="BF4" s="358"/>
      <c r="BG4" s="358"/>
      <c r="BH4" s="358"/>
      <c r="BI4" s="358"/>
      <c r="BJ4" s="345">
        <v>2020</v>
      </c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7"/>
      <c r="BV4" s="342">
        <v>2021</v>
      </c>
      <c r="BW4" s="343"/>
      <c r="BX4" s="343"/>
      <c r="BY4" s="343"/>
      <c r="BZ4" s="343"/>
      <c r="CA4" s="343"/>
      <c r="CB4" s="343"/>
      <c r="CC4" s="343"/>
      <c r="CD4" s="343"/>
      <c r="CE4" s="343"/>
      <c r="CF4" s="343"/>
      <c r="CG4" s="344"/>
      <c r="CH4" s="345" t="s">
        <v>284</v>
      </c>
      <c r="CI4" s="346"/>
      <c r="CJ4" s="346"/>
      <c r="CK4" s="346"/>
      <c r="CL4" s="346"/>
      <c r="CM4" s="346"/>
      <c r="CN4" s="346"/>
      <c r="CO4" s="346"/>
      <c r="CP4" s="346"/>
      <c r="CQ4" s="346"/>
      <c r="CR4" s="346"/>
      <c r="CS4" s="347"/>
    </row>
    <row r="5" spans="1:97" s="151" customFormat="1" ht="14.25" customHeight="1" x14ac:dyDescent="0.3">
      <c r="A5" s="355"/>
      <c r="B5" s="147"/>
      <c r="C5" s="148">
        <v>2012</v>
      </c>
      <c r="D5" s="148">
        <v>2013</v>
      </c>
      <c r="E5" s="148">
        <v>2014</v>
      </c>
      <c r="F5" s="148">
        <v>2015</v>
      </c>
      <c r="G5" s="148">
        <v>2016</v>
      </c>
      <c r="H5" s="146">
        <v>2017</v>
      </c>
      <c r="I5" s="146">
        <v>2018</v>
      </c>
      <c r="J5" s="146">
        <v>2019</v>
      </c>
      <c r="K5" s="146">
        <v>2020</v>
      </c>
      <c r="L5" s="146">
        <v>2021</v>
      </c>
      <c r="M5" s="88" t="s">
        <v>284</v>
      </c>
      <c r="N5" s="148" t="s">
        <v>3</v>
      </c>
      <c r="O5" s="148" t="s">
        <v>4</v>
      </c>
      <c r="P5" s="148" t="s">
        <v>5</v>
      </c>
      <c r="Q5" s="148" t="s">
        <v>6</v>
      </c>
      <c r="R5" s="146" t="s">
        <v>7</v>
      </c>
      <c r="S5" s="146" t="s">
        <v>159</v>
      </c>
      <c r="T5" s="146" t="s">
        <v>160</v>
      </c>
      <c r="U5" s="146" t="s">
        <v>161</v>
      </c>
      <c r="V5" s="146" t="s">
        <v>162</v>
      </c>
      <c r="W5" s="146" t="s">
        <v>163</v>
      </c>
      <c r="X5" s="146" t="s">
        <v>164</v>
      </c>
      <c r="Y5" s="146" t="s">
        <v>165</v>
      </c>
      <c r="Z5" s="148" t="s">
        <v>3</v>
      </c>
      <c r="AA5" s="148" t="s">
        <v>4</v>
      </c>
      <c r="AB5" s="148" t="s">
        <v>5</v>
      </c>
      <c r="AC5" s="148" t="s">
        <v>6</v>
      </c>
      <c r="AD5" s="146" t="s">
        <v>7</v>
      </c>
      <c r="AE5" s="146" t="s">
        <v>159</v>
      </c>
      <c r="AF5" s="146" t="s">
        <v>160</v>
      </c>
      <c r="AG5" s="146" t="s">
        <v>161</v>
      </c>
      <c r="AH5" s="146" t="s">
        <v>162</v>
      </c>
      <c r="AI5" s="146" t="s">
        <v>163</v>
      </c>
      <c r="AJ5" s="146" t="s">
        <v>164</v>
      </c>
      <c r="AK5" s="146" t="s">
        <v>165</v>
      </c>
      <c r="AL5" s="148" t="s">
        <v>3</v>
      </c>
      <c r="AM5" s="148" t="s">
        <v>4</v>
      </c>
      <c r="AN5" s="148" t="s">
        <v>5</v>
      </c>
      <c r="AO5" s="148" t="s">
        <v>6</v>
      </c>
      <c r="AP5" s="146" t="s">
        <v>7</v>
      </c>
      <c r="AQ5" s="146" t="s">
        <v>159</v>
      </c>
      <c r="AR5" s="146" t="s">
        <v>160</v>
      </c>
      <c r="AS5" s="146" t="s">
        <v>161</v>
      </c>
      <c r="AT5" s="146" t="s">
        <v>162</v>
      </c>
      <c r="AU5" s="146" t="s">
        <v>163</v>
      </c>
      <c r="AV5" s="146" t="s">
        <v>164</v>
      </c>
      <c r="AW5" s="146" t="s">
        <v>165</v>
      </c>
      <c r="AX5" s="148" t="s">
        <v>3</v>
      </c>
      <c r="AY5" s="148" t="s">
        <v>4</v>
      </c>
      <c r="AZ5" s="148" t="s">
        <v>5</v>
      </c>
      <c r="BA5" s="148" t="s">
        <v>6</v>
      </c>
      <c r="BB5" s="146" t="s">
        <v>7</v>
      </c>
      <c r="BC5" s="146" t="s">
        <v>159</v>
      </c>
      <c r="BD5" s="146" t="s">
        <v>160</v>
      </c>
      <c r="BE5" s="146" t="s">
        <v>161</v>
      </c>
      <c r="BF5" s="146" t="s">
        <v>162</v>
      </c>
      <c r="BG5" s="146" t="s">
        <v>163</v>
      </c>
      <c r="BH5" s="146" t="s">
        <v>164</v>
      </c>
      <c r="BI5" s="146" t="s">
        <v>165</v>
      </c>
      <c r="BJ5" s="148" t="s">
        <v>3</v>
      </c>
      <c r="BK5" s="148" t="s">
        <v>4</v>
      </c>
      <c r="BL5" s="148" t="s">
        <v>5</v>
      </c>
      <c r="BM5" s="148" t="s">
        <v>6</v>
      </c>
      <c r="BN5" s="146" t="s">
        <v>7</v>
      </c>
      <c r="BO5" s="146" t="s">
        <v>159</v>
      </c>
      <c r="BP5" s="146" t="s">
        <v>160</v>
      </c>
      <c r="BQ5" s="146" t="s">
        <v>161</v>
      </c>
      <c r="BR5" s="146" t="s">
        <v>162</v>
      </c>
      <c r="BS5" s="146" t="s">
        <v>163</v>
      </c>
      <c r="BT5" s="146" t="s">
        <v>164</v>
      </c>
      <c r="BU5" s="146" t="s">
        <v>165</v>
      </c>
      <c r="BV5" s="149" t="s">
        <v>3</v>
      </c>
      <c r="BW5" s="149" t="s">
        <v>4</v>
      </c>
      <c r="BX5" s="149" t="s">
        <v>5</v>
      </c>
      <c r="BY5" s="149" t="s">
        <v>6</v>
      </c>
      <c r="BZ5" s="150" t="s">
        <v>7</v>
      </c>
      <c r="CA5" s="150" t="s">
        <v>159</v>
      </c>
      <c r="CB5" s="150" t="s">
        <v>160</v>
      </c>
      <c r="CC5" s="150" t="s">
        <v>161</v>
      </c>
      <c r="CD5" s="150" t="s">
        <v>162</v>
      </c>
      <c r="CE5" s="150" t="s">
        <v>163</v>
      </c>
      <c r="CF5" s="150" t="s">
        <v>164</v>
      </c>
      <c r="CG5" s="150" t="s">
        <v>165</v>
      </c>
      <c r="CH5" s="206" t="s">
        <v>3</v>
      </c>
      <c r="CI5" s="206" t="s">
        <v>4</v>
      </c>
      <c r="CJ5" s="206" t="s">
        <v>5</v>
      </c>
      <c r="CK5" s="206" t="s">
        <v>6</v>
      </c>
      <c r="CL5" s="206" t="s">
        <v>7</v>
      </c>
      <c r="CM5" s="206" t="s">
        <v>159</v>
      </c>
      <c r="CN5" s="206" t="s">
        <v>160</v>
      </c>
      <c r="CO5" s="206" t="s">
        <v>161</v>
      </c>
      <c r="CP5" s="206" t="s">
        <v>162</v>
      </c>
      <c r="CQ5" s="206" t="s">
        <v>163</v>
      </c>
      <c r="CR5" s="206" t="s">
        <v>164</v>
      </c>
      <c r="CS5" s="206" t="s">
        <v>165</v>
      </c>
    </row>
    <row r="6" spans="1:97" s="151" customFormat="1" ht="14.25" customHeight="1" x14ac:dyDescent="0.3">
      <c r="A6" s="152" t="s">
        <v>132</v>
      </c>
      <c r="B6" s="147" t="s">
        <v>58</v>
      </c>
      <c r="C6" s="117">
        <v>265.67039999999997</v>
      </c>
      <c r="D6" s="117">
        <v>652.15339999999992</v>
      </c>
      <c r="E6" s="117">
        <v>412</v>
      </c>
      <c r="F6" s="117">
        <v>520.82747999999992</v>
      </c>
      <c r="G6" s="117">
        <v>228.14830000000006</v>
      </c>
      <c r="H6" s="117">
        <v>1400.8162499999999</v>
      </c>
      <c r="I6" s="117">
        <v>432.20560000000006</v>
      </c>
      <c r="J6" s="117">
        <f>SUM(AX6:BI6)</f>
        <v>935.21130000000005</v>
      </c>
      <c r="K6" s="117">
        <v>1553.1589999999999</v>
      </c>
      <c r="L6" s="117">
        <f t="shared" ref="L6:L29" si="0">SUM(BV6:CG6)</f>
        <v>4.6420000000000003</v>
      </c>
      <c r="M6" s="255">
        <f>SUM(CH6:CS6)</f>
        <v>260.32499999999993</v>
      </c>
      <c r="N6" s="117">
        <v>0</v>
      </c>
      <c r="O6" s="117">
        <v>24</v>
      </c>
      <c r="P6" s="117">
        <v>0</v>
      </c>
      <c r="Q6" s="117">
        <v>0</v>
      </c>
      <c r="R6" s="117">
        <v>0</v>
      </c>
      <c r="S6" s="117">
        <v>0</v>
      </c>
      <c r="T6" s="117">
        <v>32.715599999999995</v>
      </c>
      <c r="U6" s="117">
        <v>4.8719999999999999</v>
      </c>
      <c r="V6" s="117">
        <v>0</v>
      </c>
      <c r="W6" s="117">
        <v>3.9255</v>
      </c>
      <c r="X6" s="117">
        <v>81.875000000000057</v>
      </c>
      <c r="Y6" s="117">
        <v>80.760199999999998</v>
      </c>
      <c r="Z6" s="106">
        <v>3.3712499999999999</v>
      </c>
      <c r="AA6" s="106">
        <v>20.251000000000001</v>
      </c>
      <c r="AB6" s="106">
        <v>2.15</v>
      </c>
      <c r="AC6" s="106"/>
      <c r="AD6" s="106">
        <v>1163.299</v>
      </c>
      <c r="AE6" s="106">
        <v>184.38499999999999</v>
      </c>
      <c r="AF6" s="106"/>
      <c r="AG6" s="106">
        <v>21.1</v>
      </c>
      <c r="AH6" s="106"/>
      <c r="AI6" s="106">
        <v>1.26</v>
      </c>
      <c r="AJ6" s="106">
        <v>5</v>
      </c>
      <c r="AK6" s="106"/>
      <c r="AL6" s="117"/>
      <c r="AM6" s="117"/>
      <c r="AN6" s="117">
        <v>32.416000000000004</v>
      </c>
      <c r="AO6" s="117">
        <v>13.649999999999999</v>
      </c>
      <c r="AP6" s="117"/>
      <c r="AQ6" s="117">
        <v>100</v>
      </c>
      <c r="AR6" s="117"/>
      <c r="AS6" s="117">
        <v>17.25</v>
      </c>
      <c r="AT6" s="117">
        <v>150.25</v>
      </c>
      <c r="AU6" s="117">
        <v>33.545000000000002</v>
      </c>
      <c r="AV6" s="117">
        <v>84.844600000000028</v>
      </c>
      <c r="AW6" s="117">
        <v>0.25</v>
      </c>
      <c r="AX6" s="106">
        <v>0</v>
      </c>
      <c r="AY6" s="106">
        <v>59.703699999999998</v>
      </c>
      <c r="AZ6" s="106">
        <v>0.01</v>
      </c>
      <c r="BA6" s="106">
        <v>225.709</v>
      </c>
      <c r="BB6" s="106">
        <v>30.738</v>
      </c>
      <c r="BC6" s="106">
        <v>207.25900000000001</v>
      </c>
      <c r="BD6" s="106">
        <v>231.99299999999999</v>
      </c>
      <c r="BE6" s="106">
        <v>103.2624</v>
      </c>
      <c r="BF6" s="106">
        <v>12.291</v>
      </c>
      <c r="BG6" s="106">
        <v>18.829799999999999</v>
      </c>
      <c r="BH6" s="106">
        <v>40.414400000000001</v>
      </c>
      <c r="BI6" s="106">
        <v>5.0010000000000003</v>
      </c>
      <c r="BJ6" s="117">
        <v>216.61</v>
      </c>
      <c r="BK6" s="117">
        <v>965.47900000000004</v>
      </c>
      <c r="BL6" s="117">
        <v>4.8120000000000003</v>
      </c>
      <c r="BM6" s="117">
        <v>0.61199999999999999</v>
      </c>
      <c r="BN6" s="117">
        <v>83.399000000000001</v>
      </c>
      <c r="BO6" s="117">
        <v>0</v>
      </c>
      <c r="BP6" s="117">
        <v>5.3540000000000001</v>
      </c>
      <c r="BQ6" s="117">
        <v>5.1440000000000001</v>
      </c>
      <c r="BR6" s="117">
        <v>218.03399999999999</v>
      </c>
      <c r="BS6" s="117">
        <v>35.649000000000001</v>
      </c>
      <c r="BT6" s="117">
        <v>10.566000000000001</v>
      </c>
      <c r="BU6" s="117">
        <v>7.5</v>
      </c>
      <c r="BV6" s="106">
        <v>0</v>
      </c>
      <c r="BW6" s="106">
        <v>1E-3</v>
      </c>
      <c r="BX6" s="106">
        <v>0</v>
      </c>
      <c r="BY6" s="106">
        <v>3.27</v>
      </c>
      <c r="BZ6" s="106">
        <v>1.37</v>
      </c>
      <c r="CA6" s="106">
        <v>0</v>
      </c>
      <c r="CB6" s="106">
        <v>0</v>
      </c>
      <c r="CC6" s="106">
        <v>1E-3</v>
      </c>
      <c r="CD6" s="106">
        <v>0</v>
      </c>
      <c r="CE6" s="106">
        <v>0</v>
      </c>
      <c r="CF6" s="106">
        <v>0</v>
      </c>
      <c r="CG6" s="106">
        <v>0</v>
      </c>
      <c r="CH6" s="256"/>
      <c r="CI6" s="256"/>
      <c r="CJ6" s="256"/>
      <c r="CK6" s="256"/>
      <c r="CL6" s="256"/>
      <c r="CM6" s="256"/>
      <c r="CN6" s="256">
        <v>3.4319999999999999</v>
      </c>
      <c r="CO6" s="256">
        <v>41.231999999999999</v>
      </c>
      <c r="CP6" s="256">
        <v>59.923199999999994</v>
      </c>
      <c r="CQ6" s="256">
        <v>152.23679999999996</v>
      </c>
      <c r="CR6" s="256">
        <v>3.5009999999999999</v>
      </c>
      <c r="CS6" s="256"/>
    </row>
    <row r="7" spans="1:97" s="151" customFormat="1" ht="14.25" customHeight="1" x14ac:dyDescent="0.3">
      <c r="A7" s="139"/>
      <c r="B7" s="147" t="s">
        <v>60</v>
      </c>
      <c r="C7" s="117">
        <v>31419</v>
      </c>
      <c r="D7" s="117">
        <v>37784.428077000011</v>
      </c>
      <c r="E7" s="117">
        <v>32045</v>
      </c>
      <c r="F7" s="117">
        <v>29248.864892500013</v>
      </c>
      <c r="G7" s="117">
        <v>38258.915808700003</v>
      </c>
      <c r="H7" s="117">
        <v>30205.489977801997</v>
      </c>
      <c r="I7" s="117">
        <v>26219.695288200001</v>
      </c>
      <c r="J7" s="117">
        <f t="shared" ref="J7:J29" si="1">SUM(AX7:BI7)</f>
        <v>29791.424261448992</v>
      </c>
      <c r="K7" s="106">
        <v>27563.891967199997</v>
      </c>
      <c r="L7" s="117">
        <f t="shared" si="0"/>
        <v>34848.200817599994</v>
      </c>
      <c r="M7" s="255">
        <f t="shared" ref="M7:M56" si="2">SUM(CH7:CS7)</f>
        <v>44475.632063500132</v>
      </c>
      <c r="N7" s="117">
        <v>2922.4713395999979</v>
      </c>
      <c r="O7" s="117">
        <v>2809.2915803000005</v>
      </c>
      <c r="P7" s="117">
        <v>3308.2800374000039</v>
      </c>
      <c r="Q7" s="117">
        <v>3035.1030838999991</v>
      </c>
      <c r="R7" s="117">
        <v>3552.4931708000036</v>
      </c>
      <c r="S7" s="117">
        <v>4234.8619384999984</v>
      </c>
      <c r="T7" s="117">
        <v>2564.5756444999984</v>
      </c>
      <c r="U7" s="117">
        <v>2832.4437115999981</v>
      </c>
      <c r="V7" s="117">
        <v>2663.5141526000039</v>
      </c>
      <c r="W7" s="117">
        <v>2933.8153215999973</v>
      </c>
      <c r="X7" s="117">
        <v>3257.8978773000053</v>
      </c>
      <c r="Y7" s="117">
        <v>4144.1679506</v>
      </c>
      <c r="Z7" s="106">
        <v>2696.7756883360003</v>
      </c>
      <c r="AA7" s="106">
        <v>1979.3364315699996</v>
      </c>
      <c r="AB7" s="106">
        <v>5436.2645744910005</v>
      </c>
      <c r="AC7" s="106">
        <v>2184.7887073189991</v>
      </c>
      <c r="AD7" s="106">
        <v>2054.553468786999</v>
      </c>
      <c r="AE7" s="106">
        <v>1494.9968417959992</v>
      </c>
      <c r="AF7" s="106">
        <v>3404.7880952910036</v>
      </c>
      <c r="AG7" s="106">
        <v>2705.262048412998</v>
      </c>
      <c r="AH7" s="106">
        <v>1668.2004755039995</v>
      </c>
      <c r="AI7" s="106">
        <v>2833.5375421239974</v>
      </c>
      <c r="AJ7" s="106">
        <v>2096.3571997029976</v>
      </c>
      <c r="AK7" s="106">
        <v>1650.6289044680022</v>
      </c>
      <c r="AL7" s="106">
        <v>2023.2562238</v>
      </c>
      <c r="AM7" s="106">
        <v>2394.2074871999994</v>
      </c>
      <c r="AN7" s="106">
        <v>2679.4854893000015</v>
      </c>
      <c r="AO7" s="106">
        <v>2509.1942635</v>
      </c>
      <c r="AP7" s="106">
        <v>2632.5639153999991</v>
      </c>
      <c r="AQ7" s="106">
        <v>2156.0195764000005</v>
      </c>
      <c r="AR7" s="106">
        <v>1514.4711425999992</v>
      </c>
      <c r="AS7" s="106">
        <v>2313.7368666999996</v>
      </c>
      <c r="AT7" s="106">
        <v>1893.1868665999991</v>
      </c>
      <c r="AU7" s="106">
        <v>2240.9329978000019</v>
      </c>
      <c r="AV7" s="106">
        <v>2610.5234773999978</v>
      </c>
      <c r="AW7" s="106">
        <v>1252.1169814999994</v>
      </c>
      <c r="AX7" s="117">
        <v>1409.9112987200006</v>
      </c>
      <c r="AY7" s="117">
        <v>518.73994999999979</v>
      </c>
      <c r="AZ7" s="117">
        <v>2245.7626510800001</v>
      </c>
      <c r="BA7" s="117">
        <v>5913.1370281450027</v>
      </c>
      <c r="BB7" s="117">
        <v>1813.8650860670007</v>
      </c>
      <c r="BC7" s="117">
        <v>6588.4796636099863</v>
      </c>
      <c r="BD7" s="117">
        <v>2261.8504727570021</v>
      </c>
      <c r="BE7" s="117">
        <v>2285.5612555459993</v>
      </c>
      <c r="BF7" s="117">
        <v>1546.7794591590005</v>
      </c>
      <c r="BG7" s="117">
        <v>1697.0468274330001</v>
      </c>
      <c r="BH7" s="117">
        <v>1424.2884757610002</v>
      </c>
      <c r="BI7" s="117">
        <v>2086.0020931709996</v>
      </c>
      <c r="BJ7" s="106">
        <v>2105.9597263000041</v>
      </c>
      <c r="BK7" s="106">
        <v>1085.4520092000016</v>
      </c>
      <c r="BL7" s="106">
        <v>1755.8967297000002</v>
      </c>
      <c r="BM7" s="106">
        <v>373.09779889999982</v>
      </c>
      <c r="BN7" s="106">
        <v>4032.4542486999908</v>
      </c>
      <c r="BO7" s="106">
        <v>1848.3134495999996</v>
      </c>
      <c r="BP7" s="106">
        <v>4870.901192299988</v>
      </c>
      <c r="BQ7" s="106">
        <v>3542.7298981999975</v>
      </c>
      <c r="BR7" s="106">
        <v>1865.8624111000045</v>
      </c>
      <c r="BS7" s="106">
        <v>2370.0547123999991</v>
      </c>
      <c r="BT7" s="106">
        <v>1541.3404031000093</v>
      </c>
      <c r="BU7" s="106">
        <v>2171.8293876999996</v>
      </c>
      <c r="BV7" s="106">
        <v>1899.6142356999978</v>
      </c>
      <c r="BW7" s="106">
        <v>4015.3676476999995</v>
      </c>
      <c r="BX7" s="106">
        <v>2570.951837099999</v>
      </c>
      <c r="BY7" s="106">
        <v>3359.1425902999999</v>
      </c>
      <c r="BZ7" s="106">
        <v>4441.7898347999999</v>
      </c>
      <c r="CA7" s="106">
        <v>4205.9142810000039</v>
      </c>
      <c r="CB7" s="106">
        <v>1263.2521141000011</v>
      </c>
      <c r="CC7" s="106">
        <v>3724.8776171999998</v>
      </c>
      <c r="CD7" s="106">
        <v>3388.1725084999998</v>
      </c>
      <c r="CE7" s="106">
        <v>1874.0946796999992</v>
      </c>
      <c r="CF7" s="106">
        <v>2212.1743927000002</v>
      </c>
      <c r="CG7" s="106">
        <v>1892.8490788000001</v>
      </c>
      <c r="CH7" s="255">
        <v>4351.5771694000141</v>
      </c>
      <c r="CI7" s="255">
        <v>877.45192990000021</v>
      </c>
      <c r="CJ7" s="255">
        <v>4171.1281895999991</v>
      </c>
      <c r="CK7" s="255">
        <v>3764.1230265000172</v>
      </c>
      <c r="CL7" s="255">
        <v>9382.8376545000865</v>
      </c>
      <c r="CM7" s="255">
        <v>6493.0079656000098</v>
      </c>
      <c r="CN7" s="255">
        <v>271.26308870000031</v>
      </c>
      <c r="CO7" s="255">
        <v>711.65859989999979</v>
      </c>
      <c r="CP7" s="255">
        <v>1938.798547099999</v>
      </c>
      <c r="CQ7" s="255">
        <v>1478.9545664000004</v>
      </c>
      <c r="CR7" s="255">
        <v>8996.7424669000065</v>
      </c>
      <c r="CS7" s="255">
        <v>2038.0888589999993</v>
      </c>
    </row>
    <row r="8" spans="1:97" s="151" customFormat="1" ht="14.25" customHeight="1" x14ac:dyDescent="0.3">
      <c r="A8" s="139"/>
      <c r="B8" s="147" t="s">
        <v>97</v>
      </c>
      <c r="C8" s="117">
        <v>-31153.329600000001</v>
      </c>
      <c r="D8" s="117">
        <v>-37132.274677000009</v>
      </c>
      <c r="E8" s="117">
        <v>-31635</v>
      </c>
      <c r="F8" s="117">
        <v>-28728.037412500005</v>
      </c>
      <c r="G8" s="117">
        <v>-38030.767508700003</v>
      </c>
      <c r="H8" s="117">
        <f>SUM(Z8:AK8)</f>
        <v>-28804.673727801997</v>
      </c>
      <c r="I8" s="117">
        <v>0</v>
      </c>
      <c r="J8" s="117">
        <f t="shared" si="1"/>
        <v>-28856.21296144899</v>
      </c>
      <c r="K8" s="117">
        <v>-30748.632967099995</v>
      </c>
      <c r="L8" s="117">
        <f t="shared" si="0"/>
        <v>-34843.558817599995</v>
      </c>
      <c r="M8" s="255">
        <f t="shared" si="2"/>
        <v>-44215.30706350012</v>
      </c>
      <c r="N8" s="117">
        <f>N6-N7</f>
        <v>-2922.4713395999979</v>
      </c>
      <c r="O8" s="117">
        <f t="shared" ref="O8:BI8" si="3">O6-O7</f>
        <v>-2785.2915803000005</v>
      </c>
      <c r="P8" s="117">
        <f t="shared" si="3"/>
        <v>-3308.2800374000039</v>
      </c>
      <c r="Q8" s="117">
        <f t="shared" si="3"/>
        <v>-3035.1030838999991</v>
      </c>
      <c r="R8" s="117">
        <f t="shared" si="3"/>
        <v>-3552.4931708000036</v>
      </c>
      <c r="S8" s="117">
        <f t="shared" si="3"/>
        <v>-4234.8619384999984</v>
      </c>
      <c r="T8" s="117">
        <f t="shared" si="3"/>
        <v>-2531.8600444999984</v>
      </c>
      <c r="U8" s="117">
        <f t="shared" si="3"/>
        <v>-2827.5717115999983</v>
      </c>
      <c r="V8" s="117">
        <f t="shared" si="3"/>
        <v>-2663.5141526000039</v>
      </c>
      <c r="W8" s="117">
        <f t="shared" si="3"/>
        <v>-2929.8898215999975</v>
      </c>
      <c r="X8" s="117">
        <f t="shared" si="3"/>
        <v>-3176.0228773000053</v>
      </c>
      <c r="Y8" s="117">
        <f t="shared" si="3"/>
        <v>-4063.4077505999999</v>
      </c>
      <c r="Z8" s="117">
        <f t="shared" si="3"/>
        <v>-2693.4044383360001</v>
      </c>
      <c r="AA8" s="117">
        <f t="shared" si="3"/>
        <v>-1959.0854315699996</v>
      </c>
      <c r="AB8" s="117">
        <f t="shared" si="3"/>
        <v>-5434.1145744910009</v>
      </c>
      <c r="AC8" s="117">
        <f t="shared" si="3"/>
        <v>-2184.7887073189991</v>
      </c>
      <c r="AD8" s="117">
        <f t="shared" si="3"/>
        <v>-891.25446878699904</v>
      </c>
      <c r="AE8" s="117">
        <f t="shared" si="3"/>
        <v>-1310.6118417959992</v>
      </c>
      <c r="AF8" s="117">
        <f t="shared" si="3"/>
        <v>-3404.7880952910036</v>
      </c>
      <c r="AG8" s="117">
        <f t="shared" si="3"/>
        <v>-2684.162048412998</v>
      </c>
      <c r="AH8" s="117">
        <f t="shared" si="3"/>
        <v>-1668.2004755039995</v>
      </c>
      <c r="AI8" s="117">
        <f t="shared" si="3"/>
        <v>-2832.2775421239971</v>
      </c>
      <c r="AJ8" s="117">
        <f t="shared" si="3"/>
        <v>-2091.3571997029976</v>
      </c>
      <c r="AK8" s="117">
        <f t="shared" si="3"/>
        <v>-1650.6289044680022</v>
      </c>
      <c r="AL8" s="117">
        <f t="shared" si="3"/>
        <v>-2023.2562238</v>
      </c>
      <c r="AM8" s="117">
        <f t="shared" si="3"/>
        <v>-2394.2074871999994</v>
      </c>
      <c r="AN8" s="117">
        <f t="shared" si="3"/>
        <v>-2647.0694893000014</v>
      </c>
      <c r="AO8" s="117">
        <f t="shared" si="3"/>
        <v>-2495.5442634999999</v>
      </c>
      <c r="AP8" s="117">
        <f t="shared" si="3"/>
        <v>-2632.5639153999991</v>
      </c>
      <c r="AQ8" s="117">
        <f t="shared" si="3"/>
        <v>-2056.0195764000005</v>
      </c>
      <c r="AR8" s="117">
        <f t="shared" si="3"/>
        <v>-1514.4711425999992</v>
      </c>
      <c r="AS8" s="117">
        <f t="shared" si="3"/>
        <v>-2296.4868666999996</v>
      </c>
      <c r="AT8" s="117">
        <f t="shared" si="3"/>
        <v>-1742.9368665999991</v>
      </c>
      <c r="AU8" s="117">
        <f t="shared" si="3"/>
        <v>-2207.3879978000018</v>
      </c>
      <c r="AV8" s="117">
        <f t="shared" si="3"/>
        <v>-2525.6788773999979</v>
      </c>
      <c r="AW8" s="117">
        <f t="shared" si="3"/>
        <v>-1251.8669814999994</v>
      </c>
      <c r="AX8" s="117">
        <f t="shared" si="3"/>
        <v>-1409.9112987200006</v>
      </c>
      <c r="AY8" s="117">
        <f t="shared" si="3"/>
        <v>-459.03624999999977</v>
      </c>
      <c r="AZ8" s="117">
        <f t="shared" si="3"/>
        <v>-2245.7526510799999</v>
      </c>
      <c r="BA8" s="117">
        <f t="shared" si="3"/>
        <v>-5687.4280281450028</v>
      </c>
      <c r="BB8" s="117">
        <f t="shared" si="3"/>
        <v>-1783.1270860670006</v>
      </c>
      <c r="BC8" s="117">
        <f t="shared" si="3"/>
        <v>-6381.2206636099863</v>
      </c>
      <c r="BD8" s="117">
        <f t="shared" si="3"/>
        <v>-2029.8574727570021</v>
      </c>
      <c r="BE8" s="117">
        <f t="shared" si="3"/>
        <v>-2182.2988555459992</v>
      </c>
      <c r="BF8" s="117">
        <f t="shared" si="3"/>
        <v>-1534.4884591590005</v>
      </c>
      <c r="BG8" s="117">
        <f t="shared" si="3"/>
        <v>-1678.2170274330001</v>
      </c>
      <c r="BH8" s="117">
        <f t="shared" si="3"/>
        <v>-1383.8740757610003</v>
      </c>
      <c r="BI8" s="117">
        <f t="shared" si="3"/>
        <v>-2081.0010931709994</v>
      </c>
      <c r="BJ8" s="117">
        <f t="shared" ref="BJ8:CS8" si="4">BJ6-BJ7</f>
        <v>-1889.349726300004</v>
      </c>
      <c r="BK8" s="117">
        <f t="shared" si="4"/>
        <v>-119.97300920000157</v>
      </c>
      <c r="BL8" s="117">
        <f t="shared" si="4"/>
        <v>-1751.0847297000003</v>
      </c>
      <c r="BM8" s="117">
        <f t="shared" si="4"/>
        <v>-372.48579889999979</v>
      </c>
      <c r="BN8" s="117">
        <f t="shared" si="4"/>
        <v>-3949.0552486999909</v>
      </c>
      <c r="BO8" s="117">
        <f t="shared" si="4"/>
        <v>-1848.3134495999996</v>
      </c>
      <c r="BP8" s="117">
        <f t="shared" si="4"/>
        <v>-4865.5471922999877</v>
      </c>
      <c r="BQ8" s="117">
        <f t="shared" si="4"/>
        <v>-3537.5858981999977</v>
      </c>
      <c r="BR8" s="117">
        <f t="shared" si="4"/>
        <v>-1647.8284111000044</v>
      </c>
      <c r="BS8" s="117">
        <f t="shared" si="4"/>
        <v>-2334.4057123999992</v>
      </c>
      <c r="BT8" s="117">
        <f t="shared" si="4"/>
        <v>-1530.7744031000093</v>
      </c>
      <c r="BU8" s="117">
        <f t="shared" si="4"/>
        <v>-2164.3293876999996</v>
      </c>
      <c r="BV8" s="117">
        <f t="shared" si="4"/>
        <v>-1899.6142356999978</v>
      </c>
      <c r="BW8" s="117">
        <f t="shared" si="4"/>
        <v>-4015.3666476999992</v>
      </c>
      <c r="BX8" s="117">
        <f t="shared" si="4"/>
        <v>-2570.951837099999</v>
      </c>
      <c r="BY8" s="117">
        <f t="shared" si="4"/>
        <v>-3355.8725903</v>
      </c>
      <c r="BZ8" s="117">
        <f t="shared" si="4"/>
        <v>-4440.4198348</v>
      </c>
      <c r="CA8" s="117">
        <f t="shared" si="4"/>
        <v>-4205.9142810000039</v>
      </c>
      <c r="CB8" s="117">
        <f t="shared" si="4"/>
        <v>-1263.2521141000011</v>
      </c>
      <c r="CC8" s="117">
        <f t="shared" si="4"/>
        <v>-3724.8766171999996</v>
      </c>
      <c r="CD8" s="117">
        <f t="shared" si="4"/>
        <v>-3388.1725084999998</v>
      </c>
      <c r="CE8" s="117">
        <f t="shared" si="4"/>
        <v>-1874.0946796999992</v>
      </c>
      <c r="CF8" s="117">
        <f t="shared" si="4"/>
        <v>-2212.1743927000002</v>
      </c>
      <c r="CG8" s="117">
        <f t="shared" si="4"/>
        <v>-1892.8490788000001</v>
      </c>
      <c r="CH8" s="89">
        <f t="shared" si="4"/>
        <v>-4351.5771694000141</v>
      </c>
      <c r="CI8" s="89">
        <f t="shared" si="4"/>
        <v>-877.45192990000021</v>
      </c>
      <c r="CJ8" s="89">
        <f t="shared" si="4"/>
        <v>-4171.1281895999991</v>
      </c>
      <c r="CK8" s="89">
        <f t="shared" si="4"/>
        <v>-3764.1230265000172</v>
      </c>
      <c r="CL8" s="89">
        <f t="shared" si="4"/>
        <v>-9382.8376545000865</v>
      </c>
      <c r="CM8" s="89">
        <f t="shared" si="4"/>
        <v>-6493.0079656000098</v>
      </c>
      <c r="CN8" s="89">
        <f t="shared" si="4"/>
        <v>-267.83108870000029</v>
      </c>
      <c r="CO8" s="89">
        <f t="shared" si="4"/>
        <v>-670.42659989999981</v>
      </c>
      <c r="CP8" s="89">
        <f t="shared" si="4"/>
        <v>-1878.8753470999991</v>
      </c>
      <c r="CQ8" s="89">
        <f t="shared" si="4"/>
        <v>-1326.7177664000005</v>
      </c>
      <c r="CR8" s="89">
        <f t="shared" si="4"/>
        <v>-8993.2414669000063</v>
      </c>
      <c r="CS8" s="89">
        <f t="shared" si="4"/>
        <v>-2038.0888589999993</v>
      </c>
    </row>
    <row r="9" spans="1:97" s="151" customFormat="1" ht="14.25" customHeight="1" x14ac:dyDescent="0.3">
      <c r="A9" s="152" t="s">
        <v>143</v>
      </c>
      <c r="B9" s="147" t="s">
        <v>58</v>
      </c>
      <c r="C9" s="117">
        <v>0</v>
      </c>
      <c r="D9" s="117">
        <v>0</v>
      </c>
      <c r="E9" s="117">
        <v>0</v>
      </c>
      <c r="F9" s="117">
        <v>1085.9290000000001</v>
      </c>
      <c r="G9" s="117">
        <v>10.018000000000001</v>
      </c>
      <c r="H9" s="117">
        <v>38.582899999999995</v>
      </c>
      <c r="I9" s="117">
        <v>0</v>
      </c>
      <c r="J9" s="117">
        <f t="shared" si="1"/>
        <v>1649.8219999999999</v>
      </c>
      <c r="K9" s="117">
        <v>236.70400000000001</v>
      </c>
      <c r="L9" s="117">
        <f t="shared" si="0"/>
        <v>0</v>
      </c>
      <c r="M9" s="255">
        <f t="shared" si="2"/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10.018000000000001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06">
        <v>0.32289999999999996</v>
      </c>
      <c r="AA9" s="106">
        <v>0</v>
      </c>
      <c r="AB9" s="106">
        <v>10.795999999999999</v>
      </c>
      <c r="AC9" s="106">
        <v>0</v>
      </c>
      <c r="AD9" s="106">
        <v>0</v>
      </c>
      <c r="AE9" s="106">
        <v>0</v>
      </c>
      <c r="AF9" s="106">
        <v>0</v>
      </c>
      <c r="AG9" s="106">
        <v>27.463999999999999</v>
      </c>
      <c r="AH9" s="106">
        <v>0</v>
      </c>
      <c r="AI9" s="106">
        <v>0</v>
      </c>
      <c r="AJ9" s="106">
        <v>0</v>
      </c>
      <c r="AK9" s="106">
        <v>0</v>
      </c>
      <c r="AL9" s="106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  <c r="AS9" s="117">
        <v>0</v>
      </c>
      <c r="AT9" s="117">
        <v>0</v>
      </c>
      <c r="AU9" s="117">
        <v>0</v>
      </c>
      <c r="AV9" s="117">
        <v>0</v>
      </c>
      <c r="AW9" s="117">
        <v>0</v>
      </c>
      <c r="AX9" s="106">
        <v>133.91800000000001</v>
      </c>
      <c r="AY9" s="106">
        <v>0</v>
      </c>
      <c r="AZ9" s="106">
        <v>0</v>
      </c>
      <c r="BA9" s="106">
        <v>0</v>
      </c>
      <c r="BB9" s="106">
        <v>0</v>
      </c>
      <c r="BC9" s="106">
        <v>0</v>
      </c>
      <c r="BD9" s="106">
        <v>50.262999999999998</v>
      </c>
      <c r="BE9" s="106">
        <v>616.35399999999993</v>
      </c>
      <c r="BF9" s="106">
        <v>700.58299999999997</v>
      </c>
      <c r="BG9" s="106">
        <v>148.70400000000001</v>
      </c>
      <c r="BH9" s="106">
        <v>0</v>
      </c>
      <c r="BI9" s="106">
        <v>0</v>
      </c>
      <c r="BJ9" s="117">
        <v>148.70400000000001</v>
      </c>
      <c r="BK9" s="117">
        <v>0</v>
      </c>
      <c r="BL9" s="117">
        <v>0</v>
      </c>
      <c r="BM9" s="117">
        <v>0</v>
      </c>
      <c r="BN9" s="117">
        <v>0</v>
      </c>
      <c r="BO9" s="117">
        <v>0</v>
      </c>
      <c r="BP9" s="117">
        <v>0</v>
      </c>
      <c r="BQ9" s="117">
        <v>0</v>
      </c>
      <c r="BR9" s="117">
        <v>0</v>
      </c>
      <c r="BS9" s="117">
        <v>0</v>
      </c>
      <c r="BT9" s="117">
        <v>0</v>
      </c>
      <c r="BU9" s="117">
        <v>88</v>
      </c>
      <c r="BV9" s="106">
        <v>0</v>
      </c>
      <c r="BW9" s="106">
        <v>0</v>
      </c>
      <c r="BX9" s="106">
        <v>0</v>
      </c>
      <c r="BY9" s="106">
        <v>0</v>
      </c>
      <c r="BZ9" s="106">
        <v>0</v>
      </c>
      <c r="CA9" s="106">
        <v>0</v>
      </c>
      <c r="CB9" s="106">
        <v>0</v>
      </c>
      <c r="CC9" s="106">
        <v>0</v>
      </c>
      <c r="CD9" s="106">
        <v>0</v>
      </c>
      <c r="CE9" s="106">
        <v>0</v>
      </c>
      <c r="CF9" s="106">
        <v>0</v>
      </c>
      <c r="CG9" s="106">
        <v>0</v>
      </c>
      <c r="CH9" s="255"/>
      <c r="CI9" s="255"/>
      <c r="CJ9" s="255"/>
      <c r="CK9" s="255"/>
      <c r="CL9" s="255"/>
      <c r="CM9" s="255"/>
      <c r="CN9" s="255"/>
      <c r="CO9" s="255"/>
      <c r="CP9" s="255"/>
      <c r="CQ9" s="255"/>
      <c r="CR9" s="255"/>
      <c r="CS9" s="255"/>
    </row>
    <row r="10" spans="1:97" s="151" customFormat="1" ht="14.25" customHeight="1" x14ac:dyDescent="0.3">
      <c r="A10" s="139"/>
      <c r="B10" s="147" t="s">
        <v>60</v>
      </c>
      <c r="C10" s="117">
        <v>6564</v>
      </c>
      <c r="D10" s="117">
        <v>6138.2864979999986</v>
      </c>
      <c r="E10" s="117">
        <v>9537</v>
      </c>
      <c r="F10" s="117">
        <v>16515.117436100005</v>
      </c>
      <c r="G10" s="117">
        <v>16730.404359499993</v>
      </c>
      <c r="H10" s="117">
        <v>15734.210705443995</v>
      </c>
      <c r="I10" s="117">
        <v>16828.929543499995</v>
      </c>
      <c r="J10" s="117">
        <f t="shared" si="1"/>
        <v>21842.010650891996</v>
      </c>
      <c r="K10" s="106">
        <v>26124.948446199982</v>
      </c>
      <c r="L10" s="117">
        <f t="shared" si="0"/>
        <v>37904.633868099983</v>
      </c>
      <c r="M10" s="255">
        <f t="shared" si="2"/>
        <v>42363.591394300012</v>
      </c>
      <c r="N10" s="117">
        <v>1422.9024433999996</v>
      </c>
      <c r="O10" s="117">
        <v>1100.0434491999981</v>
      </c>
      <c r="P10" s="117">
        <v>1108.0674157999997</v>
      </c>
      <c r="Q10" s="117">
        <v>1274.0530707999994</v>
      </c>
      <c r="R10" s="117">
        <v>1531.1735977000001</v>
      </c>
      <c r="S10" s="117">
        <v>1342.2016138000001</v>
      </c>
      <c r="T10" s="117">
        <v>1930.6609508000006</v>
      </c>
      <c r="U10" s="117">
        <v>1323.6800410999992</v>
      </c>
      <c r="V10" s="117">
        <v>1394.0890640000007</v>
      </c>
      <c r="W10" s="117">
        <v>1226.9018990999996</v>
      </c>
      <c r="X10" s="117">
        <v>1280.9235735000004</v>
      </c>
      <c r="Y10" s="117">
        <v>1795.7072402999981</v>
      </c>
      <c r="Z10" s="106">
        <v>1121.4988745949995</v>
      </c>
      <c r="AA10" s="106">
        <v>701.58507604299939</v>
      </c>
      <c r="AB10" s="106">
        <v>909.18230832099982</v>
      </c>
      <c r="AC10" s="106">
        <v>969.84807790600007</v>
      </c>
      <c r="AD10" s="106">
        <v>1485.7040721179987</v>
      </c>
      <c r="AE10" s="106">
        <v>1513.0801333440022</v>
      </c>
      <c r="AF10" s="106">
        <v>1220.5187307040001</v>
      </c>
      <c r="AG10" s="106">
        <v>1775.3560616370023</v>
      </c>
      <c r="AH10" s="106">
        <v>971.84075359400003</v>
      </c>
      <c r="AI10" s="106">
        <v>1694.4383967109979</v>
      </c>
      <c r="AJ10" s="106">
        <v>1295.3548145889943</v>
      </c>
      <c r="AK10" s="106">
        <v>2075.8034058819967</v>
      </c>
      <c r="AL10" s="106">
        <v>1215.6158157999994</v>
      </c>
      <c r="AM10" s="106">
        <v>1763.8208366999995</v>
      </c>
      <c r="AN10" s="106">
        <v>1379.9646121999995</v>
      </c>
      <c r="AO10" s="106">
        <v>1406.3720802999999</v>
      </c>
      <c r="AP10" s="106">
        <v>1180.804112</v>
      </c>
      <c r="AQ10" s="106">
        <v>1854.3180564999991</v>
      </c>
      <c r="AR10" s="106">
        <v>1497.8957461999998</v>
      </c>
      <c r="AS10" s="106">
        <v>1282.3739570999992</v>
      </c>
      <c r="AT10" s="106">
        <v>1702.7797057999999</v>
      </c>
      <c r="AU10" s="106">
        <v>1315.4483714000003</v>
      </c>
      <c r="AV10" s="106">
        <v>1412.3987023999991</v>
      </c>
      <c r="AW10" s="106">
        <v>817.13754709999955</v>
      </c>
      <c r="AX10" s="117">
        <v>1090.234948107</v>
      </c>
      <c r="AY10" s="117">
        <v>140.13238882000005</v>
      </c>
      <c r="AZ10" s="117">
        <v>914.36711900499961</v>
      </c>
      <c r="BA10" s="117">
        <v>2652.0243776739976</v>
      </c>
      <c r="BB10" s="117">
        <v>650.96313003900002</v>
      </c>
      <c r="BC10" s="117">
        <v>4723.9794259819964</v>
      </c>
      <c r="BD10" s="117">
        <v>1850.3605076779991</v>
      </c>
      <c r="BE10" s="117">
        <v>1399.2980539359992</v>
      </c>
      <c r="BF10" s="117">
        <v>2132.6788746750003</v>
      </c>
      <c r="BG10" s="117">
        <v>1926.8576111260006</v>
      </c>
      <c r="BH10" s="117">
        <v>1503.5412728950002</v>
      </c>
      <c r="BI10" s="117">
        <v>2857.5729409550027</v>
      </c>
      <c r="BJ10" s="106">
        <v>1707.1816038999996</v>
      </c>
      <c r="BK10" s="106">
        <v>2387.1406091000013</v>
      </c>
      <c r="BL10" s="106">
        <v>1836.128592600001</v>
      </c>
      <c r="BM10" s="106">
        <v>532.65818769999998</v>
      </c>
      <c r="BN10" s="106">
        <v>4115.8009861000201</v>
      </c>
      <c r="BO10" s="106">
        <v>2280.3639324000069</v>
      </c>
      <c r="BP10" s="106">
        <v>3404.4048491999743</v>
      </c>
      <c r="BQ10" s="106">
        <v>1918.5660069999969</v>
      </c>
      <c r="BR10" s="106">
        <v>1601.379288599999</v>
      </c>
      <c r="BS10" s="106">
        <v>1514.7133405999984</v>
      </c>
      <c r="BT10" s="106">
        <v>1792.4803378999968</v>
      </c>
      <c r="BU10" s="106">
        <v>3034.130711099991</v>
      </c>
      <c r="BV10" s="106">
        <v>1157.4214362000005</v>
      </c>
      <c r="BW10" s="106">
        <v>3492.9690005000016</v>
      </c>
      <c r="BX10" s="106">
        <v>2068.0210432999997</v>
      </c>
      <c r="BY10" s="106">
        <v>2331.0890981000025</v>
      </c>
      <c r="BZ10" s="106">
        <v>5738.6734917000013</v>
      </c>
      <c r="CA10" s="106">
        <v>4679.5604835999948</v>
      </c>
      <c r="CB10" s="106">
        <v>2563.8144710999995</v>
      </c>
      <c r="CC10" s="106">
        <v>4358.2484606999988</v>
      </c>
      <c r="CD10" s="106">
        <v>1107.9698447999997</v>
      </c>
      <c r="CE10" s="106">
        <v>2435.9170172000008</v>
      </c>
      <c r="CF10" s="106">
        <v>5165.537302899992</v>
      </c>
      <c r="CG10" s="106">
        <v>2805.412217999999</v>
      </c>
      <c r="CH10" s="255">
        <v>5817.8244327000039</v>
      </c>
      <c r="CI10" s="255">
        <v>1668.6603135999976</v>
      </c>
      <c r="CJ10" s="255">
        <v>7905.1123989000007</v>
      </c>
      <c r="CK10" s="255">
        <v>6815.0671808000043</v>
      </c>
      <c r="CL10" s="255">
        <v>3603.7721042999979</v>
      </c>
      <c r="CM10" s="255">
        <v>3493.6862717999988</v>
      </c>
      <c r="CN10" s="255">
        <v>949.8139792000004</v>
      </c>
      <c r="CO10" s="255">
        <v>628.47411980000015</v>
      </c>
      <c r="CP10" s="255">
        <v>2337.8078372999994</v>
      </c>
      <c r="CQ10" s="255">
        <v>2836.293693800003</v>
      </c>
      <c r="CR10" s="255">
        <v>3178.424035100003</v>
      </c>
      <c r="CS10" s="255">
        <v>3128.6550269999975</v>
      </c>
    </row>
    <row r="11" spans="1:97" s="151" customFormat="1" ht="14.25" customHeight="1" x14ac:dyDescent="0.3">
      <c r="A11" s="139"/>
      <c r="B11" s="147" t="s">
        <v>97</v>
      </c>
      <c r="C11" s="117">
        <v>-6564</v>
      </c>
      <c r="D11" s="117">
        <v>-6138.2864979999986</v>
      </c>
      <c r="E11" s="117">
        <v>-9537</v>
      </c>
      <c r="F11" s="117">
        <v>-15429.188436100005</v>
      </c>
      <c r="G11" s="117">
        <v>-16720.386359499993</v>
      </c>
      <c r="H11" s="117">
        <f>SUM(Z11:AK11)</f>
        <v>-15695.627805443994</v>
      </c>
      <c r="I11" s="117">
        <v>0</v>
      </c>
      <c r="J11" s="117">
        <f t="shared" si="1"/>
        <v>-20192.188650892</v>
      </c>
      <c r="K11" s="117">
        <v>-25888.244446199988</v>
      </c>
      <c r="L11" s="117">
        <f t="shared" si="0"/>
        <v>-37904.633868099983</v>
      </c>
      <c r="M11" s="255">
        <f t="shared" si="2"/>
        <v>-42363.591394300012</v>
      </c>
      <c r="N11" s="117">
        <v>0</v>
      </c>
      <c r="O11" s="117">
        <f>O9-O10</f>
        <v>-1100.0434491999981</v>
      </c>
      <c r="P11" s="117">
        <f t="shared" ref="P11:CA11" si="5">P9-P10</f>
        <v>-1108.0674157999997</v>
      </c>
      <c r="Q11" s="117">
        <f t="shared" si="5"/>
        <v>-1274.0530707999994</v>
      </c>
      <c r="R11" s="117">
        <f t="shared" si="5"/>
        <v>-1531.1735977000001</v>
      </c>
      <c r="S11" s="117">
        <f t="shared" si="5"/>
        <v>-1342.2016138000001</v>
      </c>
      <c r="T11" s="117">
        <f t="shared" si="5"/>
        <v>-1920.6429508000006</v>
      </c>
      <c r="U11" s="117">
        <f t="shared" si="5"/>
        <v>-1323.6800410999992</v>
      </c>
      <c r="V11" s="117">
        <f t="shared" si="5"/>
        <v>-1394.0890640000007</v>
      </c>
      <c r="W11" s="117">
        <f t="shared" si="5"/>
        <v>-1226.9018990999996</v>
      </c>
      <c r="X11" s="117">
        <f t="shared" si="5"/>
        <v>-1280.9235735000004</v>
      </c>
      <c r="Y11" s="117">
        <f t="shared" si="5"/>
        <v>-1795.7072402999981</v>
      </c>
      <c r="Z11" s="111">
        <f t="shared" si="5"/>
        <v>-1121.1759745949996</v>
      </c>
      <c r="AA11" s="111">
        <f t="shared" si="5"/>
        <v>-701.58507604299939</v>
      </c>
      <c r="AB11" s="111">
        <f t="shared" si="5"/>
        <v>-898.38630832099977</v>
      </c>
      <c r="AC11" s="111">
        <f t="shared" si="5"/>
        <v>-969.84807790600007</v>
      </c>
      <c r="AD11" s="111">
        <f t="shared" si="5"/>
        <v>-1485.7040721179987</v>
      </c>
      <c r="AE11" s="111">
        <f t="shared" si="5"/>
        <v>-1513.0801333440022</v>
      </c>
      <c r="AF11" s="111">
        <f t="shared" si="5"/>
        <v>-1220.5187307040001</v>
      </c>
      <c r="AG11" s="111">
        <f t="shared" si="5"/>
        <v>-1747.8920616370024</v>
      </c>
      <c r="AH11" s="111">
        <f t="shared" si="5"/>
        <v>-971.84075359400003</v>
      </c>
      <c r="AI11" s="111">
        <f t="shared" si="5"/>
        <v>-1694.4383967109979</v>
      </c>
      <c r="AJ11" s="111">
        <f t="shared" si="5"/>
        <v>-1295.3548145889943</v>
      </c>
      <c r="AK11" s="111">
        <f t="shared" si="5"/>
        <v>-2075.8034058819967</v>
      </c>
      <c r="AL11" s="117">
        <f t="shared" si="5"/>
        <v>-1215.6158157999994</v>
      </c>
      <c r="AM11" s="117">
        <f t="shared" si="5"/>
        <v>-1763.8208366999995</v>
      </c>
      <c r="AN11" s="117">
        <f t="shared" si="5"/>
        <v>-1379.9646121999995</v>
      </c>
      <c r="AO11" s="117">
        <f t="shared" si="5"/>
        <v>-1406.3720802999999</v>
      </c>
      <c r="AP11" s="117">
        <f t="shared" si="5"/>
        <v>-1180.804112</v>
      </c>
      <c r="AQ11" s="117">
        <f t="shared" si="5"/>
        <v>-1854.3180564999991</v>
      </c>
      <c r="AR11" s="117">
        <f t="shared" si="5"/>
        <v>-1497.8957461999998</v>
      </c>
      <c r="AS11" s="117">
        <f t="shared" si="5"/>
        <v>-1282.3739570999992</v>
      </c>
      <c r="AT11" s="117">
        <f t="shared" si="5"/>
        <v>-1702.7797057999999</v>
      </c>
      <c r="AU11" s="117">
        <f t="shared" si="5"/>
        <v>-1315.4483714000003</v>
      </c>
      <c r="AV11" s="117">
        <f t="shared" si="5"/>
        <v>-1412.3987023999991</v>
      </c>
      <c r="AW11" s="117">
        <f t="shared" si="5"/>
        <v>-817.13754709999955</v>
      </c>
      <c r="AX11" s="117">
        <f t="shared" si="5"/>
        <v>-956.31694810700003</v>
      </c>
      <c r="AY11" s="117">
        <f t="shared" si="5"/>
        <v>-140.13238882000005</v>
      </c>
      <c r="AZ11" s="117">
        <f t="shared" si="5"/>
        <v>-914.36711900499961</v>
      </c>
      <c r="BA11" s="117">
        <f t="shared" si="5"/>
        <v>-2652.0243776739976</v>
      </c>
      <c r="BB11" s="117">
        <f t="shared" si="5"/>
        <v>-650.96313003900002</v>
      </c>
      <c r="BC11" s="117">
        <f t="shared" si="5"/>
        <v>-4723.9794259819964</v>
      </c>
      <c r="BD11" s="117">
        <f t="shared" si="5"/>
        <v>-1800.0975076779991</v>
      </c>
      <c r="BE11" s="117">
        <f t="shared" si="5"/>
        <v>-782.94405393599925</v>
      </c>
      <c r="BF11" s="117">
        <f t="shared" si="5"/>
        <v>-1432.0958746750002</v>
      </c>
      <c r="BG11" s="117">
        <f t="shared" si="5"/>
        <v>-1778.1536111260007</v>
      </c>
      <c r="BH11" s="117">
        <f t="shared" si="5"/>
        <v>-1503.5412728950002</v>
      </c>
      <c r="BI11" s="117">
        <f t="shared" si="5"/>
        <v>-2857.5729409550027</v>
      </c>
      <c r="BJ11" s="117">
        <f t="shared" si="5"/>
        <v>-1558.4776038999996</v>
      </c>
      <c r="BK11" s="117">
        <f t="shared" si="5"/>
        <v>-2387.1406091000013</v>
      </c>
      <c r="BL11" s="117">
        <f t="shared" si="5"/>
        <v>-1836.128592600001</v>
      </c>
      <c r="BM11" s="117">
        <f t="shared" si="5"/>
        <v>-532.65818769999998</v>
      </c>
      <c r="BN11" s="117">
        <f t="shared" si="5"/>
        <v>-4115.8009861000201</v>
      </c>
      <c r="BO11" s="117">
        <f t="shared" si="5"/>
        <v>-2280.3639324000069</v>
      </c>
      <c r="BP11" s="117">
        <f t="shared" si="5"/>
        <v>-3404.4048491999743</v>
      </c>
      <c r="BQ11" s="117">
        <f t="shared" si="5"/>
        <v>-1918.5660069999969</v>
      </c>
      <c r="BR11" s="117">
        <f t="shared" si="5"/>
        <v>-1601.379288599999</v>
      </c>
      <c r="BS11" s="117">
        <f t="shared" si="5"/>
        <v>-1514.7133405999984</v>
      </c>
      <c r="BT11" s="117">
        <f t="shared" si="5"/>
        <v>-1792.4803378999968</v>
      </c>
      <c r="BU11" s="117">
        <f t="shared" si="5"/>
        <v>-2946.130711099991</v>
      </c>
      <c r="BV11" s="117">
        <f t="shared" si="5"/>
        <v>-1157.4214362000005</v>
      </c>
      <c r="BW11" s="117">
        <f t="shared" si="5"/>
        <v>-3492.9690005000016</v>
      </c>
      <c r="BX11" s="117">
        <f t="shared" si="5"/>
        <v>-2068.0210432999997</v>
      </c>
      <c r="BY11" s="117">
        <f t="shared" si="5"/>
        <v>-2331.0890981000025</v>
      </c>
      <c r="BZ11" s="117">
        <f t="shared" si="5"/>
        <v>-5738.6734917000013</v>
      </c>
      <c r="CA11" s="117">
        <f t="shared" si="5"/>
        <v>-4679.5604835999948</v>
      </c>
      <c r="CB11" s="117">
        <f t="shared" ref="CB11:CS11" si="6">CB9-CB10</f>
        <v>-2563.8144710999995</v>
      </c>
      <c r="CC11" s="117">
        <f t="shared" si="6"/>
        <v>-4358.2484606999988</v>
      </c>
      <c r="CD11" s="117">
        <f t="shared" si="6"/>
        <v>-1107.9698447999997</v>
      </c>
      <c r="CE11" s="117">
        <f t="shared" si="6"/>
        <v>-2435.9170172000008</v>
      </c>
      <c r="CF11" s="117">
        <f t="shared" si="6"/>
        <v>-5165.537302899992</v>
      </c>
      <c r="CG11" s="117">
        <f t="shared" si="6"/>
        <v>-2805.412217999999</v>
      </c>
      <c r="CH11" s="89">
        <f t="shared" si="6"/>
        <v>-5817.8244327000039</v>
      </c>
      <c r="CI11" s="89">
        <f t="shared" si="6"/>
        <v>-1668.6603135999976</v>
      </c>
      <c r="CJ11" s="89">
        <f t="shared" si="6"/>
        <v>-7905.1123989000007</v>
      </c>
      <c r="CK11" s="89">
        <f t="shared" si="6"/>
        <v>-6815.0671808000043</v>
      </c>
      <c r="CL11" s="89">
        <f t="shared" si="6"/>
        <v>-3603.7721042999979</v>
      </c>
      <c r="CM11" s="89">
        <f t="shared" si="6"/>
        <v>-3493.6862717999988</v>
      </c>
      <c r="CN11" s="89">
        <f t="shared" si="6"/>
        <v>-949.8139792000004</v>
      </c>
      <c r="CO11" s="89">
        <f t="shared" si="6"/>
        <v>-628.47411980000015</v>
      </c>
      <c r="CP11" s="89">
        <f t="shared" si="6"/>
        <v>-2337.8078372999994</v>
      </c>
      <c r="CQ11" s="89">
        <f t="shared" si="6"/>
        <v>-2836.293693800003</v>
      </c>
      <c r="CR11" s="89">
        <f t="shared" si="6"/>
        <v>-3178.424035100003</v>
      </c>
      <c r="CS11" s="89">
        <f t="shared" si="6"/>
        <v>-3128.6550269999975</v>
      </c>
    </row>
    <row r="12" spans="1:97" s="151" customFormat="1" ht="14.25" customHeight="1" x14ac:dyDescent="0.3">
      <c r="A12" s="152" t="s">
        <v>133</v>
      </c>
      <c r="B12" s="147" t="s">
        <v>58</v>
      </c>
      <c r="C12" s="117">
        <v>926.43219999999997</v>
      </c>
      <c r="D12" s="117">
        <v>837.91834000000006</v>
      </c>
      <c r="E12" s="117">
        <v>3001</v>
      </c>
      <c r="F12" s="117">
        <v>3344.1825595999999</v>
      </c>
      <c r="G12" s="117">
        <v>2099.5393000000004</v>
      </c>
      <c r="H12" s="117">
        <v>2001.98648</v>
      </c>
      <c r="I12" s="117">
        <v>1205.55161</v>
      </c>
      <c r="J12" s="117">
        <f t="shared" si="1"/>
        <v>1937.8381999999997</v>
      </c>
      <c r="K12" s="117">
        <v>951.76265000000001</v>
      </c>
      <c r="L12" s="117">
        <f t="shared" si="0"/>
        <v>2166.7443999999996</v>
      </c>
      <c r="M12" s="255">
        <f t="shared" si="2"/>
        <v>1291.0735999999997</v>
      </c>
      <c r="N12" s="117">
        <v>23.422000000000001</v>
      </c>
      <c r="O12" s="117">
        <v>3.7337999999999996</v>
      </c>
      <c r="P12" s="117">
        <v>10.373000000000001</v>
      </c>
      <c r="Q12" s="117">
        <v>65.785000000000011</v>
      </c>
      <c r="R12" s="117">
        <v>61.585999999999991</v>
      </c>
      <c r="S12" s="117">
        <v>282.00719999999995</v>
      </c>
      <c r="T12" s="117">
        <v>2.0985</v>
      </c>
      <c r="U12" s="117">
        <v>31.133349999999997</v>
      </c>
      <c r="V12" s="117">
        <v>228.09800000000001</v>
      </c>
      <c r="W12" s="117">
        <v>36.90175</v>
      </c>
      <c r="X12" s="117">
        <v>121.96110000000002</v>
      </c>
      <c r="Y12" s="117">
        <v>1232.4396000000002</v>
      </c>
      <c r="Z12" s="106">
        <v>45.484900000000003</v>
      </c>
      <c r="AA12" s="106">
        <v>205.24239999999995</v>
      </c>
      <c r="AB12" s="106">
        <v>61.504399999999997</v>
      </c>
      <c r="AC12" s="106">
        <v>216.77199999999999</v>
      </c>
      <c r="AD12" s="106">
        <v>506.67060000000009</v>
      </c>
      <c r="AE12" s="106">
        <v>74.577899999999929</v>
      </c>
      <c r="AF12" s="106">
        <v>144.70409999999998</v>
      </c>
      <c r="AG12" s="106">
        <v>48.316999999999993</v>
      </c>
      <c r="AH12" s="106">
        <v>63.210800000000006</v>
      </c>
      <c r="AI12" s="106">
        <v>144.08860000000001</v>
      </c>
      <c r="AJ12" s="106">
        <v>398.77659999999992</v>
      </c>
      <c r="AK12" s="106">
        <v>92.637180000000001</v>
      </c>
      <c r="AL12" s="117">
        <v>40.185960000000001</v>
      </c>
      <c r="AM12" s="117">
        <v>342.42039999999997</v>
      </c>
      <c r="AN12" s="117">
        <v>109.99299999999999</v>
      </c>
      <c r="AO12" s="117">
        <v>53.178399999999996</v>
      </c>
      <c r="AP12" s="117">
        <v>50.575200000000002</v>
      </c>
      <c r="AQ12" s="117">
        <v>113.30460000000002</v>
      </c>
      <c r="AR12" s="117">
        <v>81.143199999999993</v>
      </c>
      <c r="AS12" s="117">
        <v>35.652349999999991</v>
      </c>
      <c r="AT12" s="117">
        <v>59.089399999999998</v>
      </c>
      <c r="AU12" s="117">
        <v>93.939650000000029</v>
      </c>
      <c r="AV12" s="117">
        <v>120.38745000000004</v>
      </c>
      <c r="AW12" s="117">
        <v>105.68200000000002</v>
      </c>
      <c r="AX12" s="106">
        <v>301.93779999999981</v>
      </c>
      <c r="AY12" s="106">
        <v>43.760800000000003</v>
      </c>
      <c r="AZ12" s="106">
        <v>84.107400000000027</v>
      </c>
      <c r="BA12" s="106">
        <v>48.579799999999992</v>
      </c>
      <c r="BB12" s="106">
        <v>607.25040000000013</v>
      </c>
      <c r="BC12" s="106">
        <v>72.803200000000004</v>
      </c>
      <c r="BD12" s="106">
        <v>182.46460000000002</v>
      </c>
      <c r="BE12" s="106">
        <v>86.222999999999999</v>
      </c>
      <c r="BF12" s="106">
        <v>99.011800000000022</v>
      </c>
      <c r="BG12" s="106">
        <v>134.47039999999998</v>
      </c>
      <c r="BH12" s="106">
        <v>122.53660000000002</v>
      </c>
      <c r="BI12" s="106">
        <v>154.69239999999996</v>
      </c>
      <c r="BJ12" s="117">
        <v>154.3372</v>
      </c>
      <c r="BK12" s="117">
        <v>39.608450000000005</v>
      </c>
      <c r="BL12" s="117">
        <v>31.546399999999998</v>
      </c>
      <c r="BM12" s="117">
        <v>15.1068</v>
      </c>
      <c r="BN12" s="117">
        <v>116.36799999999999</v>
      </c>
      <c r="BO12" s="117">
        <v>1.1419999999999999</v>
      </c>
      <c r="BP12" s="117">
        <v>120.39100000000001</v>
      </c>
      <c r="BQ12" s="117">
        <v>8.5000000000000006E-2</v>
      </c>
      <c r="BR12" s="117">
        <v>1E-3</v>
      </c>
      <c r="BS12" s="117">
        <v>0</v>
      </c>
      <c r="BT12" s="117">
        <v>465.24599999999998</v>
      </c>
      <c r="BU12" s="117">
        <v>7.9308000000000005</v>
      </c>
      <c r="BV12" s="106">
        <v>25.299199999999999</v>
      </c>
      <c r="BW12" s="106">
        <v>684.85179999999991</v>
      </c>
      <c r="BX12" s="106">
        <v>12.331399999999995</v>
      </c>
      <c r="BY12" s="106">
        <v>593.59</v>
      </c>
      <c r="BZ12" s="106">
        <v>361.57499999999993</v>
      </c>
      <c r="CA12" s="106">
        <v>0.01</v>
      </c>
      <c r="CB12" s="106"/>
      <c r="CC12" s="106">
        <v>251.24099999999999</v>
      </c>
      <c r="CD12" s="106">
        <v>237.84599999999998</v>
      </c>
      <c r="CE12" s="106"/>
      <c r="CF12" s="106"/>
      <c r="CG12" s="106"/>
      <c r="CH12" s="256">
        <v>0.01</v>
      </c>
      <c r="CI12" s="256">
        <v>214.404</v>
      </c>
      <c r="CJ12" s="256">
        <v>51.055999999999997</v>
      </c>
      <c r="CK12" s="256">
        <v>482.053</v>
      </c>
      <c r="CL12" s="256">
        <v>114.21200000000002</v>
      </c>
      <c r="CM12" s="256"/>
      <c r="CN12" s="256">
        <v>2.5074000000000001</v>
      </c>
      <c r="CO12" s="256">
        <v>34.403399999999998</v>
      </c>
      <c r="CP12" s="256">
        <v>3.2309999999999999</v>
      </c>
      <c r="CQ12" s="256">
        <v>264.6017999999998</v>
      </c>
      <c r="CR12" s="256">
        <v>16.990200000000002</v>
      </c>
      <c r="CS12" s="256">
        <v>107.60479999999998</v>
      </c>
    </row>
    <row r="13" spans="1:97" s="151" customFormat="1" ht="14.25" customHeight="1" x14ac:dyDescent="0.3">
      <c r="A13" s="139"/>
      <c r="B13" s="147" t="s">
        <v>60</v>
      </c>
      <c r="C13" s="117">
        <v>18007</v>
      </c>
      <c r="D13" s="117">
        <v>20121.059237600006</v>
      </c>
      <c r="E13" s="117">
        <v>21927</v>
      </c>
      <c r="F13" s="117">
        <v>32914.658030799976</v>
      </c>
      <c r="G13" s="117">
        <v>42096.788472100008</v>
      </c>
      <c r="H13" s="117">
        <v>28557.756364114011</v>
      </c>
      <c r="I13" s="117">
        <v>28981.250625000001</v>
      </c>
      <c r="J13" s="117">
        <f t="shared" si="1"/>
        <v>27380.308429314999</v>
      </c>
      <c r="K13" s="106">
        <v>32280.837039599981</v>
      </c>
      <c r="L13" s="117">
        <f t="shared" si="0"/>
        <v>37746.459433700009</v>
      </c>
      <c r="M13" s="255">
        <f t="shared" si="2"/>
        <v>36054.656584500051</v>
      </c>
      <c r="N13" s="117">
        <v>3261.3659199999993</v>
      </c>
      <c r="O13" s="117">
        <v>2349.260781600005</v>
      </c>
      <c r="P13" s="117">
        <v>3439.4166182999998</v>
      </c>
      <c r="Q13" s="117">
        <v>3330.9154919000066</v>
      </c>
      <c r="R13" s="117">
        <v>3178.1719604000009</v>
      </c>
      <c r="S13" s="117">
        <v>3151.872536500005</v>
      </c>
      <c r="T13" s="117">
        <v>3337.0906339000026</v>
      </c>
      <c r="U13" s="117">
        <v>3336.621548100004</v>
      </c>
      <c r="V13" s="117">
        <v>2945.5817748999948</v>
      </c>
      <c r="W13" s="117">
        <v>3064.8155795999969</v>
      </c>
      <c r="X13" s="117">
        <v>7296.9553312000007</v>
      </c>
      <c r="Y13" s="117">
        <v>3404.7202956999977</v>
      </c>
      <c r="Z13" s="106">
        <v>2599.6425722089994</v>
      </c>
      <c r="AA13" s="106">
        <v>1605.5651924399995</v>
      </c>
      <c r="AB13" s="106">
        <v>3579.3330757230033</v>
      </c>
      <c r="AC13" s="106">
        <v>2296.5790474660012</v>
      </c>
      <c r="AD13" s="106">
        <v>1007.7376199840002</v>
      </c>
      <c r="AE13" s="106">
        <v>3570.6861671090023</v>
      </c>
      <c r="AF13" s="106">
        <v>1986.4024638290007</v>
      </c>
      <c r="AG13" s="106">
        <v>1306.3577623880001</v>
      </c>
      <c r="AH13" s="106">
        <v>2309.097894165001</v>
      </c>
      <c r="AI13" s="106">
        <v>1849.8593909239992</v>
      </c>
      <c r="AJ13" s="106">
        <v>2737.2453133399999</v>
      </c>
      <c r="AK13" s="106">
        <v>3709.2498645369992</v>
      </c>
      <c r="AL13" s="106">
        <v>2395.1481351999969</v>
      </c>
      <c r="AM13" s="106">
        <v>2896.8350882999998</v>
      </c>
      <c r="AN13" s="106">
        <v>3552.4233720000016</v>
      </c>
      <c r="AO13" s="106">
        <v>1858.8918080999983</v>
      </c>
      <c r="AP13" s="106">
        <v>2751.3644634000025</v>
      </c>
      <c r="AQ13" s="106">
        <v>2528.0120723</v>
      </c>
      <c r="AR13" s="106">
        <v>1771.947019500001</v>
      </c>
      <c r="AS13" s="106">
        <v>2457.3069625000035</v>
      </c>
      <c r="AT13" s="106">
        <v>3491.5999710999949</v>
      </c>
      <c r="AU13" s="106">
        <v>1907.0269451999995</v>
      </c>
      <c r="AV13" s="106">
        <v>2606.220781900005</v>
      </c>
      <c r="AW13" s="106">
        <v>764.47400549999975</v>
      </c>
      <c r="AX13" s="117">
        <v>1099.1463594520005</v>
      </c>
      <c r="AY13" s="117">
        <v>265.04159862800009</v>
      </c>
      <c r="AZ13" s="117">
        <v>1310.5038003680011</v>
      </c>
      <c r="BA13" s="117">
        <v>3597.9556089970006</v>
      </c>
      <c r="BB13" s="117">
        <v>1751.7778051280011</v>
      </c>
      <c r="BC13" s="117">
        <v>7681.2913742319979</v>
      </c>
      <c r="BD13" s="117">
        <v>2193.2557715539992</v>
      </c>
      <c r="BE13" s="117">
        <v>1533.8025892880005</v>
      </c>
      <c r="BF13" s="117">
        <v>1104.7441255260007</v>
      </c>
      <c r="BG13" s="117">
        <v>3186.2492124589976</v>
      </c>
      <c r="BH13" s="117">
        <v>2003.6785092159987</v>
      </c>
      <c r="BI13" s="117">
        <v>1652.8616744669985</v>
      </c>
      <c r="BJ13" s="106">
        <v>3188.9285149000011</v>
      </c>
      <c r="BK13" s="106">
        <v>1613.169369400001</v>
      </c>
      <c r="BL13" s="106">
        <v>2745.3683468999943</v>
      </c>
      <c r="BM13" s="106">
        <v>484.94103929999977</v>
      </c>
      <c r="BN13" s="106">
        <v>2029.9128534000006</v>
      </c>
      <c r="BO13" s="106">
        <v>2856.2872226999993</v>
      </c>
      <c r="BP13" s="106">
        <v>4877.5684683999962</v>
      </c>
      <c r="BQ13" s="106">
        <v>2802.6585228000017</v>
      </c>
      <c r="BR13" s="106">
        <v>2316.6358762</v>
      </c>
      <c r="BS13" s="106">
        <v>3699.5181408000008</v>
      </c>
      <c r="BT13" s="106">
        <v>1622.3856252999851</v>
      </c>
      <c r="BU13" s="106">
        <v>4043.4630595000026</v>
      </c>
      <c r="BV13" s="106">
        <v>1698.7336564999994</v>
      </c>
      <c r="BW13" s="106">
        <v>4577.5419539000059</v>
      </c>
      <c r="BX13" s="106">
        <v>1816.3665629999998</v>
      </c>
      <c r="BY13" s="106">
        <v>4409.7062884000006</v>
      </c>
      <c r="BZ13" s="106">
        <v>4461.7655889999996</v>
      </c>
      <c r="CA13" s="106">
        <v>2412.749942699998</v>
      </c>
      <c r="CB13" s="106">
        <v>224.28107650000004</v>
      </c>
      <c r="CC13" s="106">
        <v>5533.9584988000115</v>
      </c>
      <c r="CD13" s="106">
        <v>2811.0213198999995</v>
      </c>
      <c r="CE13" s="106">
        <v>3506.8478351999979</v>
      </c>
      <c r="CF13" s="106">
        <v>4554.8111456000024</v>
      </c>
      <c r="CG13" s="106">
        <v>1738.6755642000001</v>
      </c>
      <c r="CH13" s="255">
        <v>5551.9211410999997</v>
      </c>
      <c r="CI13" s="255">
        <v>1076.3943649</v>
      </c>
      <c r="CJ13" s="255">
        <v>5169.9971045999946</v>
      </c>
      <c r="CK13" s="255">
        <v>5023.5199379000242</v>
      </c>
      <c r="CL13" s="255">
        <v>3982.1530735000219</v>
      </c>
      <c r="CM13" s="255">
        <v>6309.8558131000054</v>
      </c>
      <c r="CN13" s="255">
        <v>731.14057889999981</v>
      </c>
      <c r="CO13" s="255">
        <v>703.95073859999991</v>
      </c>
      <c r="CP13" s="255">
        <v>789.99413900000059</v>
      </c>
      <c r="CQ13" s="255">
        <v>1311.2968371000006</v>
      </c>
      <c r="CR13" s="255">
        <v>1728.2789526999989</v>
      </c>
      <c r="CS13" s="255">
        <v>3676.1539031000048</v>
      </c>
    </row>
    <row r="14" spans="1:97" s="151" customFormat="1" ht="14.25" customHeight="1" x14ac:dyDescent="0.3">
      <c r="A14" s="139"/>
      <c r="B14" s="147" t="s">
        <v>97</v>
      </c>
      <c r="C14" s="117">
        <v>-17080.567800000001</v>
      </c>
      <c r="D14" s="117">
        <v>-19283.140897600002</v>
      </c>
      <c r="E14" s="117">
        <v>-18928</v>
      </c>
      <c r="F14" s="117">
        <v>-29570.475471199974</v>
      </c>
      <c r="G14" s="117">
        <v>-39997.249172100011</v>
      </c>
      <c r="H14" s="117">
        <f>SUM(Z14:AK14)</f>
        <v>-26555.769884114005</v>
      </c>
      <c r="I14" s="117">
        <v>0</v>
      </c>
      <c r="J14" s="117">
        <f t="shared" si="1"/>
        <v>-25442.470229315</v>
      </c>
      <c r="K14" s="117">
        <v>-31329.074389799978</v>
      </c>
      <c r="L14" s="117">
        <f t="shared" si="0"/>
        <v>-35579.715033700013</v>
      </c>
      <c r="M14" s="255">
        <f t="shared" si="2"/>
        <v>-34763.582984500048</v>
      </c>
      <c r="N14" s="117">
        <v>0</v>
      </c>
      <c r="O14" s="117">
        <f>O12-O13</f>
        <v>-2345.526981600005</v>
      </c>
      <c r="P14" s="117">
        <f t="shared" ref="P14:BI14" si="7">P12-P13</f>
        <v>-3429.0436182999997</v>
      </c>
      <c r="Q14" s="117">
        <f t="shared" si="7"/>
        <v>-3265.1304919000067</v>
      </c>
      <c r="R14" s="117">
        <f t="shared" si="7"/>
        <v>-3116.5859604000011</v>
      </c>
      <c r="S14" s="117">
        <f t="shared" si="7"/>
        <v>-2869.865336500005</v>
      </c>
      <c r="T14" s="117">
        <f t="shared" si="7"/>
        <v>-3334.9921339000025</v>
      </c>
      <c r="U14" s="117">
        <f t="shared" si="7"/>
        <v>-3305.488198100004</v>
      </c>
      <c r="V14" s="117">
        <f t="shared" si="7"/>
        <v>-2717.4837748999948</v>
      </c>
      <c r="W14" s="117">
        <f t="shared" si="7"/>
        <v>-3027.9138295999969</v>
      </c>
      <c r="X14" s="117">
        <f t="shared" si="7"/>
        <v>-7174.9942312000003</v>
      </c>
      <c r="Y14" s="117">
        <f t="shared" si="7"/>
        <v>-2172.2806956999975</v>
      </c>
      <c r="Z14" s="111">
        <f t="shared" si="7"/>
        <v>-2554.1576722089994</v>
      </c>
      <c r="AA14" s="111">
        <f t="shared" si="7"/>
        <v>-1400.3227924399996</v>
      </c>
      <c r="AB14" s="111">
        <f t="shared" si="7"/>
        <v>-3517.8286757230035</v>
      </c>
      <c r="AC14" s="111">
        <f t="shared" si="7"/>
        <v>-2079.8070474660012</v>
      </c>
      <c r="AD14" s="111">
        <f t="shared" si="7"/>
        <v>-501.06701998400007</v>
      </c>
      <c r="AE14" s="111">
        <f t="shared" si="7"/>
        <v>-3496.1082671090026</v>
      </c>
      <c r="AF14" s="111">
        <f t="shared" si="7"/>
        <v>-1841.6983638290008</v>
      </c>
      <c r="AG14" s="111">
        <f t="shared" si="7"/>
        <v>-1258.0407623880001</v>
      </c>
      <c r="AH14" s="111">
        <f t="shared" si="7"/>
        <v>-2245.8870941650011</v>
      </c>
      <c r="AI14" s="111">
        <f t="shared" si="7"/>
        <v>-1705.7707909239991</v>
      </c>
      <c r="AJ14" s="111">
        <f t="shared" si="7"/>
        <v>-2338.4687133400002</v>
      </c>
      <c r="AK14" s="111">
        <f t="shared" si="7"/>
        <v>-3616.612684536999</v>
      </c>
      <c r="AL14" s="117">
        <f t="shared" si="7"/>
        <v>-2354.9621751999971</v>
      </c>
      <c r="AM14" s="117">
        <f t="shared" si="7"/>
        <v>-2554.4146882999999</v>
      </c>
      <c r="AN14" s="117">
        <f t="shared" si="7"/>
        <v>-3442.4303720000016</v>
      </c>
      <c r="AO14" s="117">
        <f t="shared" si="7"/>
        <v>-1805.7134080999983</v>
      </c>
      <c r="AP14" s="117">
        <f t="shared" si="7"/>
        <v>-2700.7892634000023</v>
      </c>
      <c r="AQ14" s="117">
        <f t="shared" si="7"/>
        <v>-2414.7074723000001</v>
      </c>
      <c r="AR14" s="117">
        <f t="shared" si="7"/>
        <v>-1690.8038195000011</v>
      </c>
      <c r="AS14" s="117">
        <f t="shared" si="7"/>
        <v>-2421.6546125000036</v>
      </c>
      <c r="AT14" s="117">
        <f t="shared" si="7"/>
        <v>-3432.5105710999951</v>
      </c>
      <c r="AU14" s="117">
        <f t="shared" si="7"/>
        <v>-1813.0872951999995</v>
      </c>
      <c r="AV14" s="117">
        <f t="shared" si="7"/>
        <v>-2485.8333319000049</v>
      </c>
      <c r="AW14" s="117">
        <f t="shared" si="7"/>
        <v>-658.79200549999973</v>
      </c>
      <c r="AX14" s="117">
        <f t="shared" si="7"/>
        <v>-797.20855945200071</v>
      </c>
      <c r="AY14" s="117">
        <f t="shared" si="7"/>
        <v>-221.28079862800007</v>
      </c>
      <c r="AZ14" s="117">
        <f t="shared" si="7"/>
        <v>-1226.396400368001</v>
      </c>
      <c r="BA14" s="117">
        <f t="shared" si="7"/>
        <v>-3549.3758089970006</v>
      </c>
      <c r="BB14" s="117">
        <f t="shared" si="7"/>
        <v>-1144.527405128001</v>
      </c>
      <c r="BC14" s="117">
        <f t="shared" si="7"/>
        <v>-7608.4881742319976</v>
      </c>
      <c r="BD14" s="117">
        <f t="shared" si="7"/>
        <v>-2010.7911715539992</v>
      </c>
      <c r="BE14" s="117">
        <f t="shared" si="7"/>
        <v>-1447.5795892880005</v>
      </c>
      <c r="BF14" s="117">
        <f t="shared" si="7"/>
        <v>-1005.7323255260007</v>
      </c>
      <c r="BG14" s="117">
        <f t="shared" si="7"/>
        <v>-3051.7788124589974</v>
      </c>
      <c r="BH14" s="117">
        <f t="shared" si="7"/>
        <v>-1881.1419092159986</v>
      </c>
      <c r="BI14" s="117">
        <f t="shared" si="7"/>
        <v>-1498.1692744669986</v>
      </c>
      <c r="BJ14" s="117">
        <f t="shared" ref="BJ14:CS14" si="8">BJ12-BJ13</f>
        <v>-3034.5913149000012</v>
      </c>
      <c r="BK14" s="117">
        <f t="shared" si="8"/>
        <v>-1573.560919400001</v>
      </c>
      <c r="BL14" s="117">
        <f t="shared" si="8"/>
        <v>-2713.8219468999941</v>
      </c>
      <c r="BM14" s="117">
        <f t="shared" si="8"/>
        <v>-469.83423929999975</v>
      </c>
      <c r="BN14" s="117">
        <f t="shared" si="8"/>
        <v>-1913.5448534000006</v>
      </c>
      <c r="BO14" s="117">
        <f t="shared" si="8"/>
        <v>-2855.1452226999995</v>
      </c>
      <c r="BP14" s="117">
        <f t="shared" si="8"/>
        <v>-4757.1774683999965</v>
      </c>
      <c r="BQ14" s="117">
        <f t="shared" si="8"/>
        <v>-2802.5735228000017</v>
      </c>
      <c r="BR14" s="117">
        <f t="shared" si="8"/>
        <v>-2316.6348761999998</v>
      </c>
      <c r="BS14" s="117">
        <f t="shared" si="8"/>
        <v>-3699.5181408000008</v>
      </c>
      <c r="BT14" s="117">
        <f t="shared" si="8"/>
        <v>-1157.1396252999853</v>
      </c>
      <c r="BU14" s="117">
        <f t="shared" si="8"/>
        <v>-4035.5322595000025</v>
      </c>
      <c r="BV14" s="117">
        <f t="shared" si="8"/>
        <v>-1673.4344564999994</v>
      </c>
      <c r="BW14" s="117">
        <f t="shared" si="8"/>
        <v>-3892.690153900006</v>
      </c>
      <c r="BX14" s="117">
        <f t="shared" si="8"/>
        <v>-1804.0351629999998</v>
      </c>
      <c r="BY14" s="117">
        <f t="shared" si="8"/>
        <v>-3816.1162884000005</v>
      </c>
      <c r="BZ14" s="117">
        <f t="shared" si="8"/>
        <v>-4100.1905889999998</v>
      </c>
      <c r="CA14" s="117">
        <f t="shared" si="8"/>
        <v>-2412.7399426999978</v>
      </c>
      <c r="CB14" s="117">
        <f t="shared" si="8"/>
        <v>-224.28107650000004</v>
      </c>
      <c r="CC14" s="117">
        <f t="shared" si="8"/>
        <v>-5282.7174988000115</v>
      </c>
      <c r="CD14" s="117">
        <f t="shared" si="8"/>
        <v>-2573.1753198999995</v>
      </c>
      <c r="CE14" s="117">
        <f t="shared" si="8"/>
        <v>-3506.8478351999979</v>
      </c>
      <c r="CF14" s="117">
        <f t="shared" si="8"/>
        <v>-4554.8111456000024</v>
      </c>
      <c r="CG14" s="117">
        <f t="shared" si="8"/>
        <v>-1738.6755642000001</v>
      </c>
      <c r="CH14" s="89">
        <f t="shared" si="8"/>
        <v>-5551.9111410999994</v>
      </c>
      <c r="CI14" s="89">
        <f t="shared" si="8"/>
        <v>-861.99036490000003</v>
      </c>
      <c r="CJ14" s="89">
        <f t="shared" si="8"/>
        <v>-5118.941104599995</v>
      </c>
      <c r="CK14" s="89">
        <f t="shared" si="8"/>
        <v>-4541.4669379000243</v>
      </c>
      <c r="CL14" s="89">
        <f t="shared" si="8"/>
        <v>-3867.941073500022</v>
      </c>
      <c r="CM14" s="89">
        <f t="shared" si="8"/>
        <v>-6309.8558131000054</v>
      </c>
      <c r="CN14" s="89">
        <f t="shared" si="8"/>
        <v>-728.63317889999985</v>
      </c>
      <c r="CO14" s="89">
        <f t="shared" si="8"/>
        <v>-669.54733859999988</v>
      </c>
      <c r="CP14" s="89">
        <f t="shared" si="8"/>
        <v>-786.76313900000059</v>
      </c>
      <c r="CQ14" s="89">
        <f t="shared" si="8"/>
        <v>-1046.6950371000007</v>
      </c>
      <c r="CR14" s="89">
        <f t="shared" si="8"/>
        <v>-1711.2887526999989</v>
      </c>
      <c r="CS14" s="89">
        <f t="shared" si="8"/>
        <v>-3568.5491031000047</v>
      </c>
    </row>
    <row r="15" spans="1:97" s="151" customFormat="1" ht="14.25" customHeight="1" x14ac:dyDescent="0.3">
      <c r="A15" s="139" t="s">
        <v>169</v>
      </c>
      <c r="B15" s="147" t="s">
        <v>58</v>
      </c>
      <c r="C15" s="117">
        <v>544</v>
      </c>
      <c r="D15" s="117">
        <v>117.449</v>
      </c>
      <c r="E15" s="117">
        <v>62</v>
      </c>
      <c r="F15" s="117">
        <v>53.740879999999997</v>
      </c>
      <c r="G15" s="117">
        <v>4.6820000000000004</v>
      </c>
      <c r="H15" s="117">
        <v>35.826999999999998</v>
      </c>
      <c r="I15" s="117">
        <v>0</v>
      </c>
      <c r="J15" s="117">
        <f t="shared" si="1"/>
        <v>0</v>
      </c>
      <c r="K15" s="117">
        <v>0</v>
      </c>
      <c r="L15" s="117">
        <f t="shared" si="0"/>
        <v>0</v>
      </c>
      <c r="M15" s="255">
        <f t="shared" si="2"/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4.6820000000000004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06">
        <v>0</v>
      </c>
      <c r="AA15" s="106">
        <v>0</v>
      </c>
      <c r="AB15" s="106">
        <v>0</v>
      </c>
      <c r="AC15" s="106">
        <v>7.6420000000000003</v>
      </c>
      <c r="AD15" s="106">
        <v>19.498999999999999</v>
      </c>
      <c r="AE15" s="106">
        <v>0</v>
      </c>
      <c r="AF15" s="106">
        <v>0.60000000000000009</v>
      </c>
      <c r="AG15" s="106">
        <v>8.0860000000000003</v>
      </c>
      <c r="AH15" s="106">
        <v>0</v>
      </c>
      <c r="AI15" s="106">
        <v>0</v>
      </c>
      <c r="AJ15" s="106">
        <v>0</v>
      </c>
      <c r="AK15" s="106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  <c r="AS15" s="117">
        <v>0</v>
      </c>
      <c r="AT15" s="117">
        <v>0</v>
      </c>
      <c r="AU15" s="117">
        <v>0</v>
      </c>
      <c r="AV15" s="117">
        <v>0</v>
      </c>
      <c r="AW15" s="117">
        <v>0</v>
      </c>
      <c r="AX15" s="117">
        <v>0</v>
      </c>
      <c r="AY15" s="117">
        <v>0</v>
      </c>
      <c r="AZ15" s="117">
        <v>0</v>
      </c>
      <c r="BA15" s="117">
        <v>0</v>
      </c>
      <c r="BB15" s="117">
        <v>0</v>
      </c>
      <c r="BC15" s="117">
        <v>0</v>
      </c>
      <c r="BD15" s="117">
        <v>0</v>
      </c>
      <c r="BE15" s="117">
        <v>0</v>
      </c>
      <c r="BF15" s="117">
        <v>0</v>
      </c>
      <c r="BG15" s="117">
        <v>0</v>
      </c>
      <c r="BH15" s="117">
        <v>0</v>
      </c>
      <c r="BI15" s="117">
        <v>0</v>
      </c>
      <c r="BJ15" s="117">
        <v>0</v>
      </c>
      <c r="BK15" s="117">
        <v>0</v>
      </c>
      <c r="BL15" s="117">
        <v>0</v>
      </c>
      <c r="BM15" s="117">
        <v>0</v>
      </c>
      <c r="BN15" s="117">
        <v>0</v>
      </c>
      <c r="BO15" s="117">
        <v>0</v>
      </c>
      <c r="BP15" s="117">
        <v>0</v>
      </c>
      <c r="BQ15" s="117">
        <v>0</v>
      </c>
      <c r="BR15" s="117">
        <v>0</v>
      </c>
      <c r="BS15" s="117">
        <v>0</v>
      </c>
      <c r="BT15" s="117">
        <v>0</v>
      </c>
      <c r="BU15" s="117">
        <v>0</v>
      </c>
      <c r="BV15" s="117">
        <v>0</v>
      </c>
      <c r="BW15" s="117">
        <v>0</v>
      </c>
      <c r="BX15" s="117">
        <v>0</v>
      </c>
      <c r="BY15" s="117">
        <v>0</v>
      </c>
      <c r="BZ15" s="117">
        <v>0</v>
      </c>
      <c r="CA15" s="117">
        <v>0</v>
      </c>
      <c r="CB15" s="117">
        <v>0</v>
      </c>
      <c r="CC15" s="117">
        <v>0</v>
      </c>
      <c r="CD15" s="117">
        <v>0</v>
      </c>
      <c r="CE15" s="117">
        <v>0</v>
      </c>
      <c r="CF15" s="117">
        <v>0</v>
      </c>
      <c r="CG15" s="117">
        <v>0</v>
      </c>
      <c r="CH15" s="255"/>
      <c r="CI15" s="255"/>
      <c r="CJ15" s="255"/>
      <c r="CK15" s="255"/>
      <c r="CL15" s="255"/>
      <c r="CM15" s="255"/>
      <c r="CN15" s="255"/>
      <c r="CO15" s="255"/>
      <c r="CP15" s="255"/>
      <c r="CQ15" s="255"/>
      <c r="CR15" s="255"/>
      <c r="CS15" s="255"/>
    </row>
    <row r="16" spans="1:97" s="151" customFormat="1" ht="14.25" customHeight="1" x14ac:dyDescent="0.3">
      <c r="A16" s="139"/>
      <c r="B16" s="147" t="s">
        <v>60</v>
      </c>
      <c r="C16" s="117">
        <v>1494</v>
      </c>
      <c r="D16" s="117">
        <v>1425.8967400000001</v>
      </c>
      <c r="E16" s="117">
        <v>1825</v>
      </c>
      <c r="F16" s="117">
        <v>1799.6786541000004</v>
      </c>
      <c r="G16" s="117">
        <v>3213.0715762999998</v>
      </c>
      <c r="H16" s="117">
        <v>2433.7461728360004</v>
      </c>
      <c r="I16" s="117">
        <v>4130.9989013999993</v>
      </c>
      <c r="J16" s="117">
        <f t="shared" si="1"/>
        <v>4940.1644765429992</v>
      </c>
      <c r="K16" s="106">
        <v>5792.4652450000003</v>
      </c>
      <c r="L16" s="117">
        <f t="shared" si="0"/>
        <v>7955.1545240999994</v>
      </c>
      <c r="M16" s="255">
        <f t="shared" si="2"/>
        <v>4571.2115161000002</v>
      </c>
      <c r="N16" s="117">
        <v>679.4010753</v>
      </c>
      <c r="O16" s="117">
        <v>206.67562929999994</v>
      </c>
      <c r="P16" s="117">
        <v>269.25897149999997</v>
      </c>
      <c r="Q16" s="117">
        <v>269.88334230000032</v>
      </c>
      <c r="R16" s="117">
        <v>156.88726040000006</v>
      </c>
      <c r="S16" s="117">
        <v>365.64721149999991</v>
      </c>
      <c r="T16" s="117">
        <v>197.79563520000002</v>
      </c>
      <c r="U16" s="117">
        <v>278.93571970000005</v>
      </c>
      <c r="V16" s="117">
        <v>192.41311039999994</v>
      </c>
      <c r="W16" s="117">
        <v>187.74288799999997</v>
      </c>
      <c r="X16" s="117">
        <v>238.70831359999991</v>
      </c>
      <c r="Y16" s="117">
        <v>169.72241910000002</v>
      </c>
      <c r="Z16" s="106">
        <v>86.896659460000024</v>
      </c>
      <c r="AA16" s="106">
        <v>105.95933077800001</v>
      </c>
      <c r="AB16" s="106">
        <v>22.890553462</v>
      </c>
      <c r="AC16" s="106">
        <v>219.91590462199994</v>
      </c>
      <c r="AD16" s="106">
        <v>204.81610211500009</v>
      </c>
      <c r="AE16" s="106">
        <v>191.069410791</v>
      </c>
      <c r="AF16" s="106">
        <v>247.26106831599998</v>
      </c>
      <c r="AG16" s="106">
        <v>231.9307886470001</v>
      </c>
      <c r="AH16" s="106">
        <v>76.879570651999998</v>
      </c>
      <c r="AI16" s="106">
        <v>228.07512663399999</v>
      </c>
      <c r="AJ16" s="106">
        <v>274.3569481290001</v>
      </c>
      <c r="AK16" s="106">
        <v>543.69470923000006</v>
      </c>
      <c r="AL16" s="106">
        <v>533.6320164</v>
      </c>
      <c r="AM16" s="106">
        <v>312.48060659999993</v>
      </c>
      <c r="AN16" s="106">
        <v>329.8407613</v>
      </c>
      <c r="AO16" s="106">
        <v>266.51824369999997</v>
      </c>
      <c r="AP16" s="106">
        <v>515.6921476</v>
      </c>
      <c r="AQ16" s="106">
        <v>523.68516869999996</v>
      </c>
      <c r="AR16" s="106">
        <v>314.35067910000004</v>
      </c>
      <c r="AS16" s="106">
        <v>246.59354139999982</v>
      </c>
      <c r="AT16" s="106">
        <v>166.06431029999996</v>
      </c>
      <c r="AU16" s="106">
        <v>514.19728769999995</v>
      </c>
      <c r="AV16" s="106">
        <v>320.4050390000001</v>
      </c>
      <c r="AW16" s="106">
        <v>87.5390996</v>
      </c>
      <c r="AX16" s="117">
        <v>226.10247047099995</v>
      </c>
      <c r="AY16" s="117">
        <v>61.505079999999992</v>
      </c>
      <c r="AZ16" s="117">
        <v>410.17532261300005</v>
      </c>
      <c r="BA16" s="117">
        <v>281.97123845899995</v>
      </c>
      <c r="BB16" s="117">
        <v>61.536088399999997</v>
      </c>
      <c r="BC16" s="117">
        <v>563.93948816699992</v>
      </c>
      <c r="BD16" s="117">
        <v>1170.3176143989999</v>
      </c>
      <c r="BE16" s="117">
        <v>326.98049368100021</v>
      </c>
      <c r="BF16" s="117">
        <v>539.13454537399969</v>
      </c>
      <c r="BG16" s="117">
        <v>268.88828164900008</v>
      </c>
      <c r="BH16" s="117">
        <v>434.24234235400002</v>
      </c>
      <c r="BI16" s="117">
        <v>595.37151097599997</v>
      </c>
      <c r="BJ16" s="106">
        <v>560.10841289999985</v>
      </c>
      <c r="BK16" s="106">
        <v>504.13637130000012</v>
      </c>
      <c r="BL16" s="106">
        <v>138.67286970000001</v>
      </c>
      <c r="BM16" s="106">
        <v>278.34454039999997</v>
      </c>
      <c r="BN16" s="106">
        <v>400.05662940000002</v>
      </c>
      <c r="BO16" s="106">
        <v>390.47085500000009</v>
      </c>
      <c r="BP16" s="106">
        <v>632.51806780000015</v>
      </c>
      <c r="BQ16" s="106">
        <v>645.75495729999977</v>
      </c>
      <c r="BR16" s="106">
        <v>601.49030410000034</v>
      </c>
      <c r="BS16" s="106">
        <v>497.38521040000006</v>
      </c>
      <c r="BT16" s="106">
        <v>282.20975500000003</v>
      </c>
      <c r="BU16" s="106">
        <v>861.31727169999965</v>
      </c>
      <c r="BV16" s="106">
        <v>117.67089319999998</v>
      </c>
      <c r="BW16" s="106">
        <v>711.15912089999949</v>
      </c>
      <c r="BX16" s="106">
        <v>541.35203929999989</v>
      </c>
      <c r="BY16" s="106">
        <v>655.09429139999975</v>
      </c>
      <c r="BZ16" s="106">
        <v>916.47743979999984</v>
      </c>
      <c r="CA16" s="106">
        <v>955.10037399999987</v>
      </c>
      <c r="CB16" s="106">
        <v>464.53092390000012</v>
      </c>
      <c r="CC16" s="106">
        <v>756.02901920000022</v>
      </c>
      <c r="CD16" s="106">
        <v>143.01019569999997</v>
      </c>
      <c r="CE16" s="106">
        <v>626.27223100000026</v>
      </c>
      <c r="CF16" s="106">
        <v>1258.3238310000011</v>
      </c>
      <c r="CG16" s="106">
        <v>810.13416469999959</v>
      </c>
      <c r="CH16" s="255">
        <v>430.76525659999982</v>
      </c>
      <c r="CI16" s="255">
        <v>304.75884930000018</v>
      </c>
      <c r="CJ16" s="255">
        <v>696.6924829000003</v>
      </c>
      <c r="CK16" s="255">
        <v>653.00902969999993</v>
      </c>
      <c r="CL16" s="255">
        <v>580.80001000000027</v>
      </c>
      <c r="CM16" s="255">
        <v>520.55989999999997</v>
      </c>
      <c r="CN16" s="255">
        <v>105.74547</v>
      </c>
      <c r="CO16" s="255">
        <v>0.82074999999999998</v>
      </c>
      <c r="CP16" s="255">
        <v>246.08932920000004</v>
      </c>
      <c r="CQ16" s="255">
        <v>347.0271995999999</v>
      </c>
      <c r="CR16" s="255">
        <v>399.46509939999976</v>
      </c>
      <c r="CS16" s="255">
        <v>285.47813939999992</v>
      </c>
    </row>
    <row r="17" spans="1:112" s="151" customFormat="1" ht="14.25" customHeight="1" x14ac:dyDescent="0.3">
      <c r="A17" s="139"/>
      <c r="B17" s="147" t="s">
        <v>97</v>
      </c>
      <c r="C17" s="117">
        <v>-950</v>
      </c>
      <c r="D17" s="117">
        <v>-1308.4477400000001</v>
      </c>
      <c r="E17" s="117">
        <v>-1762</v>
      </c>
      <c r="F17" s="117">
        <v>0</v>
      </c>
      <c r="G17" s="117">
        <v>-2528.9885009999998</v>
      </c>
      <c r="H17" s="117">
        <f>SUM(Z17:AK17)</f>
        <v>-2397.9191728360006</v>
      </c>
      <c r="I17" s="117">
        <v>0</v>
      </c>
      <c r="J17" s="117">
        <f t="shared" si="1"/>
        <v>-4940.1644765429992</v>
      </c>
      <c r="K17" s="117">
        <v>-5792.4652450000003</v>
      </c>
      <c r="L17" s="117">
        <f t="shared" si="0"/>
        <v>-7955.1545240999994</v>
      </c>
      <c r="M17" s="255">
        <f t="shared" si="2"/>
        <v>-4571.2115161000002</v>
      </c>
      <c r="N17" s="117">
        <v>0</v>
      </c>
      <c r="O17" s="117">
        <f>O15-O16</f>
        <v>-206.67562929999994</v>
      </c>
      <c r="P17" s="117">
        <f t="shared" ref="P17:CA17" si="9">P15-P16</f>
        <v>-269.25897149999997</v>
      </c>
      <c r="Q17" s="117">
        <f t="shared" si="9"/>
        <v>-269.88334230000032</v>
      </c>
      <c r="R17" s="117">
        <f t="shared" si="9"/>
        <v>-152.20526040000007</v>
      </c>
      <c r="S17" s="117">
        <f t="shared" si="9"/>
        <v>-365.64721149999991</v>
      </c>
      <c r="T17" s="117">
        <f t="shared" si="9"/>
        <v>-197.79563520000002</v>
      </c>
      <c r="U17" s="117">
        <f t="shared" si="9"/>
        <v>-278.93571970000005</v>
      </c>
      <c r="V17" s="117">
        <f t="shared" si="9"/>
        <v>-192.41311039999994</v>
      </c>
      <c r="W17" s="117">
        <f t="shared" si="9"/>
        <v>-187.74288799999997</v>
      </c>
      <c r="X17" s="117">
        <f t="shared" si="9"/>
        <v>-238.70831359999991</v>
      </c>
      <c r="Y17" s="117">
        <f t="shared" si="9"/>
        <v>-169.72241910000002</v>
      </c>
      <c r="Z17" s="111">
        <f t="shared" si="9"/>
        <v>-86.896659460000024</v>
      </c>
      <c r="AA17" s="111">
        <f t="shared" si="9"/>
        <v>-105.95933077800001</v>
      </c>
      <c r="AB17" s="111">
        <f t="shared" si="9"/>
        <v>-22.890553462</v>
      </c>
      <c r="AC17" s="111">
        <f t="shared" si="9"/>
        <v>-212.27390462199995</v>
      </c>
      <c r="AD17" s="111">
        <f t="shared" si="9"/>
        <v>-185.3171021150001</v>
      </c>
      <c r="AE17" s="111">
        <f t="shared" si="9"/>
        <v>-191.069410791</v>
      </c>
      <c r="AF17" s="111">
        <f t="shared" si="9"/>
        <v>-246.66106831599998</v>
      </c>
      <c r="AG17" s="111">
        <f t="shared" si="9"/>
        <v>-223.84478864700009</v>
      </c>
      <c r="AH17" s="111">
        <f t="shared" si="9"/>
        <v>-76.879570651999998</v>
      </c>
      <c r="AI17" s="111">
        <f t="shared" si="9"/>
        <v>-228.07512663399999</v>
      </c>
      <c r="AJ17" s="111">
        <f t="shared" si="9"/>
        <v>-274.3569481290001</v>
      </c>
      <c r="AK17" s="111">
        <f t="shared" si="9"/>
        <v>-543.69470923000006</v>
      </c>
      <c r="AL17" s="117">
        <f t="shared" si="9"/>
        <v>-533.6320164</v>
      </c>
      <c r="AM17" s="117">
        <f t="shared" si="9"/>
        <v>-312.48060659999993</v>
      </c>
      <c r="AN17" s="117">
        <f t="shared" si="9"/>
        <v>-329.8407613</v>
      </c>
      <c r="AO17" s="117">
        <f t="shared" si="9"/>
        <v>-266.51824369999997</v>
      </c>
      <c r="AP17" s="117">
        <f t="shared" si="9"/>
        <v>-515.6921476</v>
      </c>
      <c r="AQ17" s="117">
        <f t="shared" si="9"/>
        <v>-523.68516869999996</v>
      </c>
      <c r="AR17" s="117">
        <f t="shared" si="9"/>
        <v>-314.35067910000004</v>
      </c>
      <c r="AS17" s="117">
        <f t="shared" si="9"/>
        <v>-246.59354139999982</v>
      </c>
      <c r="AT17" s="117">
        <f t="shared" si="9"/>
        <v>-166.06431029999996</v>
      </c>
      <c r="AU17" s="117">
        <f t="shared" si="9"/>
        <v>-514.19728769999995</v>
      </c>
      <c r="AV17" s="117">
        <f t="shared" si="9"/>
        <v>-320.4050390000001</v>
      </c>
      <c r="AW17" s="117">
        <f t="shared" si="9"/>
        <v>-87.5390996</v>
      </c>
      <c r="AX17" s="117">
        <f t="shared" si="9"/>
        <v>-226.10247047099995</v>
      </c>
      <c r="AY17" s="117">
        <f t="shared" si="9"/>
        <v>-61.505079999999992</v>
      </c>
      <c r="AZ17" s="117">
        <f t="shared" si="9"/>
        <v>-410.17532261300005</v>
      </c>
      <c r="BA17" s="117">
        <f t="shared" si="9"/>
        <v>-281.97123845899995</v>
      </c>
      <c r="BB17" s="117">
        <f t="shared" si="9"/>
        <v>-61.536088399999997</v>
      </c>
      <c r="BC17" s="117">
        <f t="shared" si="9"/>
        <v>-563.93948816699992</v>
      </c>
      <c r="BD17" s="117">
        <f t="shared" si="9"/>
        <v>-1170.3176143989999</v>
      </c>
      <c r="BE17" s="117">
        <f t="shared" si="9"/>
        <v>-326.98049368100021</v>
      </c>
      <c r="BF17" s="117">
        <f t="shared" si="9"/>
        <v>-539.13454537399969</v>
      </c>
      <c r="BG17" s="117">
        <f t="shared" si="9"/>
        <v>-268.88828164900008</v>
      </c>
      <c r="BH17" s="117">
        <f t="shared" si="9"/>
        <v>-434.24234235400002</v>
      </c>
      <c r="BI17" s="117">
        <f t="shared" si="9"/>
        <v>-595.37151097599997</v>
      </c>
      <c r="BJ17" s="117">
        <f t="shared" si="9"/>
        <v>-560.10841289999985</v>
      </c>
      <c r="BK17" s="117">
        <f t="shared" si="9"/>
        <v>-504.13637130000012</v>
      </c>
      <c r="BL17" s="117">
        <f t="shared" si="9"/>
        <v>-138.67286970000001</v>
      </c>
      <c r="BM17" s="117">
        <f t="shared" si="9"/>
        <v>-278.34454039999997</v>
      </c>
      <c r="BN17" s="117">
        <f t="shared" si="9"/>
        <v>-400.05662940000002</v>
      </c>
      <c r="BO17" s="117">
        <f t="shared" si="9"/>
        <v>-390.47085500000009</v>
      </c>
      <c r="BP17" s="117">
        <f t="shared" si="9"/>
        <v>-632.51806780000015</v>
      </c>
      <c r="BQ17" s="117">
        <f t="shared" si="9"/>
        <v>-645.75495729999977</v>
      </c>
      <c r="BR17" s="117">
        <f t="shared" si="9"/>
        <v>-601.49030410000034</v>
      </c>
      <c r="BS17" s="117">
        <f t="shared" si="9"/>
        <v>-497.38521040000006</v>
      </c>
      <c r="BT17" s="117">
        <f t="shared" si="9"/>
        <v>-282.20975500000003</v>
      </c>
      <c r="BU17" s="117">
        <f t="shared" si="9"/>
        <v>-861.31727169999965</v>
      </c>
      <c r="BV17" s="117">
        <f t="shared" si="9"/>
        <v>-117.67089319999998</v>
      </c>
      <c r="BW17" s="117">
        <f t="shared" si="9"/>
        <v>-711.15912089999949</v>
      </c>
      <c r="BX17" s="117">
        <f t="shared" si="9"/>
        <v>-541.35203929999989</v>
      </c>
      <c r="BY17" s="117">
        <f t="shared" si="9"/>
        <v>-655.09429139999975</v>
      </c>
      <c r="BZ17" s="117">
        <f t="shared" si="9"/>
        <v>-916.47743979999984</v>
      </c>
      <c r="CA17" s="117">
        <f t="shared" si="9"/>
        <v>-955.10037399999987</v>
      </c>
      <c r="CB17" s="117">
        <f t="shared" ref="CB17:CS17" si="10">CB15-CB16</f>
        <v>-464.53092390000012</v>
      </c>
      <c r="CC17" s="117">
        <f t="shared" si="10"/>
        <v>-756.02901920000022</v>
      </c>
      <c r="CD17" s="117">
        <f t="shared" si="10"/>
        <v>-143.01019569999997</v>
      </c>
      <c r="CE17" s="117">
        <f t="shared" si="10"/>
        <v>-626.27223100000026</v>
      </c>
      <c r="CF17" s="117">
        <f t="shared" si="10"/>
        <v>-1258.3238310000011</v>
      </c>
      <c r="CG17" s="117">
        <f t="shared" si="10"/>
        <v>-810.13416469999959</v>
      </c>
      <c r="CH17" s="89">
        <f t="shared" si="10"/>
        <v>-430.76525659999982</v>
      </c>
      <c r="CI17" s="89">
        <f t="shared" si="10"/>
        <v>-304.75884930000018</v>
      </c>
      <c r="CJ17" s="89">
        <f t="shared" si="10"/>
        <v>-696.6924829000003</v>
      </c>
      <c r="CK17" s="89">
        <f t="shared" si="10"/>
        <v>-653.00902969999993</v>
      </c>
      <c r="CL17" s="89">
        <f t="shared" si="10"/>
        <v>-580.80001000000027</v>
      </c>
      <c r="CM17" s="89">
        <f t="shared" si="10"/>
        <v>-520.55989999999997</v>
      </c>
      <c r="CN17" s="89">
        <f t="shared" si="10"/>
        <v>-105.74547</v>
      </c>
      <c r="CO17" s="89">
        <f t="shared" si="10"/>
        <v>-0.82074999999999998</v>
      </c>
      <c r="CP17" s="89">
        <f t="shared" si="10"/>
        <v>-246.08932920000004</v>
      </c>
      <c r="CQ17" s="89">
        <f t="shared" si="10"/>
        <v>-347.0271995999999</v>
      </c>
      <c r="CR17" s="89">
        <f t="shared" si="10"/>
        <v>-399.46509939999976</v>
      </c>
      <c r="CS17" s="89">
        <f t="shared" si="10"/>
        <v>-285.47813939999992</v>
      </c>
      <c r="CT17" s="118"/>
      <c r="CU17" s="118"/>
      <c r="CV17" s="118"/>
    </row>
    <row r="18" spans="1:112" s="151" customFormat="1" ht="14.25" customHeight="1" x14ac:dyDescent="0.3">
      <c r="A18" s="139" t="s">
        <v>170</v>
      </c>
      <c r="B18" s="147" t="s">
        <v>58</v>
      </c>
      <c r="C18" s="117">
        <v>0</v>
      </c>
      <c r="D18" s="117">
        <v>0</v>
      </c>
      <c r="E18" s="117">
        <v>0</v>
      </c>
      <c r="F18" s="117">
        <v>0</v>
      </c>
      <c r="G18" s="117">
        <v>186.738</v>
      </c>
      <c r="H18" s="117">
        <f>SUM(Z18:AK18)</f>
        <v>0</v>
      </c>
      <c r="I18" s="117">
        <v>0</v>
      </c>
      <c r="J18" s="117">
        <f t="shared" si="1"/>
        <v>0</v>
      </c>
      <c r="K18" s="117">
        <v>328.70565000000005</v>
      </c>
      <c r="L18" s="117">
        <f t="shared" si="0"/>
        <v>0</v>
      </c>
      <c r="M18" s="255">
        <f t="shared" si="2"/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186.738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1">
        <v>0</v>
      </c>
      <c r="AA18" s="111">
        <v>0</v>
      </c>
      <c r="AB18" s="111">
        <v>0</v>
      </c>
      <c r="AC18" s="111">
        <v>0</v>
      </c>
      <c r="AD18" s="111">
        <v>0</v>
      </c>
      <c r="AE18" s="111">
        <v>0</v>
      </c>
      <c r="AF18" s="111">
        <v>0</v>
      </c>
      <c r="AG18" s="111">
        <v>0</v>
      </c>
      <c r="AH18" s="111">
        <v>0</v>
      </c>
      <c r="AI18" s="111">
        <v>0</v>
      </c>
      <c r="AJ18" s="111">
        <v>0</v>
      </c>
      <c r="AK18" s="111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  <c r="AS18" s="117">
        <v>0</v>
      </c>
      <c r="AT18" s="117">
        <v>0</v>
      </c>
      <c r="AU18" s="117">
        <v>0</v>
      </c>
      <c r="AV18" s="117">
        <v>0</v>
      </c>
      <c r="AW18" s="117">
        <v>0</v>
      </c>
      <c r="AX18" s="117">
        <v>0</v>
      </c>
      <c r="AY18" s="117">
        <v>0</v>
      </c>
      <c r="AZ18" s="117">
        <v>0</v>
      </c>
      <c r="BA18" s="117">
        <v>0</v>
      </c>
      <c r="BB18" s="117">
        <v>0</v>
      </c>
      <c r="BC18" s="117">
        <v>0</v>
      </c>
      <c r="BD18" s="117">
        <v>0</v>
      </c>
      <c r="BE18" s="117">
        <v>0</v>
      </c>
      <c r="BF18" s="117">
        <v>0</v>
      </c>
      <c r="BG18" s="117">
        <v>0</v>
      </c>
      <c r="BH18" s="117">
        <v>0</v>
      </c>
      <c r="BI18" s="117">
        <v>0</v>
      </c>
      <c r="BJ18" s="117">
        <v>0</v>
      </c>
      <c r="BK18" s="117">
        <v>0</v>
      </c>
      <c r="BL18" s="117">
        <v>0</v>
      </c>
      <c r="BM18" s="117">
        <v>0</v>
      </c>
      <c r="BN18" s="117">
        <v>0</v>
      </c>
      <c r="BO18" s="117">
        <v>0</v>
      </c>
      <c r="BP18" s="117">
        <v>0</v>
      </c>
      <c r="BQ18" s="117">
        <v>0</v>
      </c>
      <c r="BR18" s="117">
        <v>0</v>
      </c>
      <c r="BS18" s="117">
        <v>0</v>
      </c>
      <c r="BT18" s="117">
        <v>0</v>
      </c>
      <c r="BU18" s="117">
        <v>328.70565000000005</v>
      </c>
      <c r="BV18" s="106">
        <v>0</v>
      </c>
      <c r="BW18" s="106">
        <v>0</v>
      </c>
      <c r="BX18" s="106">
        <v>0</v>
      </c>
      <c r="BY18" s="106">
        <v>0</v>
      </c>
      <c r="BZ18" s="106">
        <v>0</v>
      </c>
      <c r="CA18" s="106">
        <v>0</v>
      </c>
      <c r="CB18" s="106">
        <v>0</v>
      </c>
      <c r="CC18" s="106">
        <v>0</v>
      </c>
      <c r="CD18" s="106">
        <v>0</v>
      </c>
      <c r="CE18" s="106">
        <v>0</v>
      </c>
      <c r="CF18" s="106">
        <v>0</v>
      </c>
      <c r="CG18" s="106">
        <v>0</v>
      </c>
      <c r="CH18" s="255"/>
      <c r="CI18" s="255"/>
      <c r="CJ18" s="255"/>
      <c r="CK18" s="255"/>
      <c r="CL18" s="255"/>
      <c r="CM18" s="255"/>
      <c r="CN18" s="255"/>
      <c r="CO18" s="255"/>
      <c r="CP18" s="255"/>
      <c r="CQ18" s="255"/>
      <c r="CR18" s="255"/>
      <c r="CS18" s="255"/>
      <c r="CT18" s="102"/>
      <c r="CU18" s="102"/>
      <c r="CV18" s="102"/>
    </row>
    <row r="19" spans="1:112" s="151" customFormat="1" ht="14.25" customHeight="1" x14ac:dyDescent="0.3">
      <c r="A19" s="139"/>
      <c r="B19" s="147" t="s">
        <v>60</v>
      </c>
      <c r="C19" s="117">
        <v>1049</v>
      </c>
      <c r="D19" s="117">
        <v>1242.9853499999997</v>
      </c>
      <c r="E19" s="117">
        <v>1686</v>
      </c>
      <c r="F19" s="117">
        <v>2265.5850802</v>
      </c>
      <c r="G19" s="117">
        <v>2514.6107289000001</v>
      </c>
      <c r="H19" s="117">
        <v>3017.7870281929995</v>
      </c>
      <c r="I19" s="117">
        <v>2287.7285262</v>
      </c>
      <c r="J19" s="117">
        <f t="shared" si="1"/>
        <v>2509.9850810210005</v>
      </c>
      <c r="K19" s="106">
        <v>3218.2641499999995</v>
      </c>
      <c r="L19" s="117">
        <f t="shared" si="0"/>
        <v>5409.2333587000003</v>
      </c>
      <c r="M19" s="255">
        <f t="shared" si="2"/>
        <v>3902.1587692999997</v>
      </c>
      <c r="N19" s="117">
        <v>179.5789149</v>
      </c>
      <c r="O19" s="117">
        <v>196.57334579999997</v>
      </c>
      <c r="P19" s="117">
        <v>265.97781590000005</v>
      </c>
      <c r="Q19" s="117">
        <v>187.79157029999996</v>
      </c>
      <c r="R19" s="117">
        <v>254.09648579999995</v>
      </c>
      <c r="S19" s="117">
        <v>179.77649340000008</v>
      </c>
      <c r="T19" s="117">
        <v>218.71888329999999</v>
      </c>
      <c r="U19" s="117">
        <v>215.99816050000004</v>
      </c>
      <c r="V19" s="117">
        <v>167.83372110000013</v>
      </c>
      <c r="W19" s="117">
        <v>253.40171679999995</v>
      </c>
      <c r="X19" s="117">
        <v>188.48461699999996</v>
      </c>
      <c r="Y19" s="117">
        <v>206.37900410000006</v>
      </c>
      <c r="Z19" s="106">
        <v>95.098142238999984</v>
      </c>
      <c r="AA19" s="106">
        <v>222.53878999299994</v>
      </c>
      <c r="AB19" s="106">
        <v>322.20264886799998</v>
      </c>
      <c r="AC19" s="106">
        <v>322.96787079999979</v>
      </c>
      <c r="AD19" s="106">
        <v>154.91333239799997</v>
      </c>
      <c r="AE19" s="106">
        <v>315.59676065899987</v>
      </c>
      <c r="AF19" s="106">
        <v>112.16844999999998</v>
      </c>
      <c r="AG19" s="106">
        <v>142.148458323</v>
      </c>
      <c r="AH19" s="106">
        <v>336.17556748900006</v>
      </c>
      <c r="AI19" s="106">
        <v>432.92364007500009</v>
      </c>
      <c r="AJ19" s="106">
        <v>176.635609526</v>
      </c>
      <c r="AK19" s="106">
        <v>384.4177578230001</v>
      </c>
      <c r="AL19" s="106">
        <v>245.30706569999998</v>
      </c>
      <c r="AM19" s="106">
        <v>26.298110000000001</v>
      </c>
      <c r="AN19" s="106">
        <v>161.05516990000001</v>
      </c>
      <c r="AO19" s="106">
        <v>223.74977040000002</v>
      </c>
      <c r="AP19" s="106">
        <v>348.36055210000023</v>
      </c>
      <c r="AQ19" s="106">
        <v>229.93924749999999</v>
      </c>
      <c r="AR19" s="106">
        <v>132.75865529999999</v>
      </c>
      <c r="AS19" s="106">
        <v>197.1092381</v>
      </c>
      <c r="AT19" s="106">
        <v>146.86172350000004</v>
      </c>
      <c r="AU19" s="106">
        <v>234.87092069999997</v>
      </c>
      <c r="AV19" s="106">
        <v>311.3660418</v>
      </c>
      <c r="AW19" s="106">
        <v>30.052031199999998</v>
      </c>
      <c r="AX19" s="117">
        <v>245.62341189500006</v>
      </c>
      <c r="AY19" s="117">
        <v>24.322999999999997</v>
      </c>
      <c r="AZ19" s="117">
        <v>152.71061656099997</v>
      </c>
      <c r="BA19" s="117">
        <v>163.93376746499999</v>
      </c>
      <c r="BB19" s="117">
        <v>119.039761629</v>
      </c>
      <c r="BC19" s="117">
        <v>694.67055517900019</v>
      </c>
      <c r="BD19" s="117">
        <v>309.08859608100011</v>
      </c>
      <c r="BE19" s="117">
        <v>341.28298828000004</v>
      </c>
      <c r="BF19" s="117">
        <v>101.43840860799999</v>
      </c>
      <c r="BG19" s="117">
        <v>145.85904732100002</v>
      </c>
      <c r="BH19" s="117">
        <v>70.027129416000008</v>
      </c>
      <c r="BI19" s="117">
        <v>141.98779858599997</v>
      </c>
      <c r="BJ19" s="106">
        <v>149.20614079999999</v>
      </c>
      <c r="BK19" s="106">
        <v>149.4526335000001</v>
      </c>
      <c r="BL19" s="106">
        <v>156.87064140000001</v>
      </c>
      <c r="BM19" s="106">
        <v>273.3003238</v>
      </c>
      <c r="BN19" s="106">
        <v>248.53268969999996</v>
      </c>
      <c r="BO19" s="106">
        <v>250.96190299999955</v>
      </c>
      <c r="BP19" s="106">
        <v>507.96299849999997</v>
      </c>
      <c r="BQ19" s="106">
        <v>433.17039890000007</v>
      </c>
      <c r="BR19" s="106">
        <v>294.26372899999978</v>
      </c>
      <c r="BS19" s="106">
        <v>199.8364263</v>
      </c>
      <c r="BT19" s="106">
        <v>203.51210450000002</v>
      </c>
      <c r="BU19" s="106">
        <v>351.19416060000015</v>
      </c>
      <c r="BV19" s="106">
        <v>77.718368599999991</v>
      </c>
      <c r="BW19" s="106">
        <v>414.39042000000006</v>
      </c>
      <c r="BX19" s="106">
        <v>383.39134849999994</v>
      </c>
      <c r="BY19" s="106">
        <v>234.17552030000002</v>
      </c>
      <c r="BZ19" s="106">
        <v>615.85182039999995</v>
      </c>
      <c r="CA19" s="106">
        <v>445.0833548999999</v>
      </c>
      <c r="CB19" s="106">
        <v>538.71183130000009</v>
      </c>
      <c r="CC19" s="106">
        <v>839.91446509999992</v>
      </c>
      <c r="CD19" s="106">
        <v>303.90483519999992</v>
      </c>
      <c r="CE19" s="106">
        <v>410.92018010000027</v>
      </c>
      <c r="CF19" s="106">
        <v>694.81682110000054</v>
      </c>
      <c r="CG19" s="106">
        <v>450.35439319999983</v>
      </c>
      <c r="CH19" s="255">
        <v>639.90330269999959</v>
      </c>
      <c r="CI19" s="255">
        <v>129.01104960000001</v>
      </c>
      <c r="CJ19" s="255">
        <v>1022.4997630999997</v>
      </c>
      <c r="CK19" s="255">
        <v>315.85471950000004</v>
      </c>
      <c r="CL19" s="255">
        <v>525.11623220000035</v>
      </c>
      <c r="CM19" s="255">
        <v>277.85415479999989</v>
      </c>
      <c r="CN19" s="255">
        <v>45.696919900000005</v>
      </c>
      <c r="CO19" s="255">
        <v>30.324930000000002</v>
      </c>
      <c r="CP19" s="255">
        <v>161.29556000000002</v>
      </c>
      <c r="CQ19" s="255">
        <v>254.22656850000016</v>
      </c>
      <c r="CR19" s="255">
        <v>206.79084929999999</v>
      </c>
      <c r="CS19" s="255">
        <v>293.58471969999999</v>
      </c>
      <c r="CV19" s="102"/>
      <c r="DH19" s="153"/>
    </row>
    <row r="20" spans="1:112" s="151" customFormat="1" ht="14.25" customHeight="1" x14ac:dyDescent="0.3">
      <c r="A20" s="139"/>
      <c r="B20" s="147" t="s">
        <v>97</v>
      </c>
      <c r="C20" s="117">
        <v>-1049</v>
      </c>
      <c r="D20" s="117">
        <v>-1242.9853499999997</v>
      </c>
      <c r="E20" s="117">
        <v>-1686</v>
      </c>
      <c r="F20" s="117">
        <v>0</v>
      </c>
      <c r="G20" s="117">
        <v>-2148.2938140000001</v>
      </c>
      <c r="H20" s="117">
        <f>SUM(Z20:AK20)</f>
        <v>-3017.7870281929995</v>
      </c>
      <c r="I20" s="117">
        <v>0</v>
      </c>
      <c r="J20" s="117">
        <f t="shared" si="1"/>
        <v>-2509.9850810210005</v>
      </c>
      <c r="K20" s="117">
        <v>-2889.5584999999996</v>
      </c>
      <c r="L20" s="117">
        <f t="shared" si="0"/>
        <v>-5409.2333587000003</v>
      </c>
      <c r="M20" s="255">
        <f t="shared" si="2"/>
        <v>-3902.1587692999997</v>
      </c>
      <c r="N20" s="117">
        <v>0</v>
      </c>
      <c r="O20" s="117">
        <f>O18-O19</f>
        <v>-196.57334579999997</v>
      </c>
      <c r="P20" s="117">
        <f t="shared" ref="P20:CA20" si="11">P18-P19</f>
        <v>-265.97781590000005</v>
      </c>
      <c r="Q20" s="117">
        <f t="shared" si="11"/>
        <v>-187.79157029999996</v>
      </c>
      <c r="R20" s="117">
        <f t="shared" si="11"/>
        <v>-254.09648579999995</v>
      </c>
      <c r="S20" s="117">
        <f t="shared" si="11"/>
        <v>6.9615065999999217</v>
      </c>
      <c r="T20" s="117">
        <f t="shared" si="11"/>
        <v>-218.71888329999999</v>
      </c>
      <c r="U20" s="117">
        <f t="shared" si="11"/>
        <v>-215.99816050000004</v>
      </c>
      <c r="V20" s="117">
        <f t="shared" si="11"/>
        <v>-167.83372110000013</v>
      </c>
      <c r="W20" s="117">
        <f t="shared" si="11"/>
        <v>-253.40171679999995</v>
      </c>
      <c r="X20" s="117">
        <f t="shared" si="11"/>
        <v>-188.48461699999996</v>
      </c>
      <c r="Y20" s="117">
        <f t="shared" si="11"/>
        <v>-206.37900410000006</v>
      </c>
      <c r="Z20" s="111">
        <f t="shared" si="11"/>
        <v>-95.098142238999984</v>
      </c>
      <c r="AA20" s="111">
        <f t="shared" si="11"/>
        <v>-222.53878999299994</v>
      </c>
      <c r="AB20" s="111">
        <f t="shared" si="11"/>
        <v>-322.20264886799998</v>
      </c>
      <c r="AC20" s="111">
        <f t="shared" si="11"/>
        <v>-322.96787079999979</v>
      </c>
      <c r="AD20" s="111">
        <f t="shared" si="11"/>
        <v>-154.91333239799997</v>
      </c>
      <c r="AE20" s="111">
        <f t="shared" si="11"/>
        <v>-315.59676065899987</v>
      </c>
      <c r="AF20" s="111">
        <f t="shared" si="11"/>
        <v>-112.16844999999998</v>
      </c>
      <c r="AG20" s="111">
        <f t="shared" si="11"/>
        <v>-142.148458323</v>
      </c>
      <c r="AH20" s="111">
        <f t="shared" si="11"/>
        <v>-336.17556748900006</v>
      </c>
      <c r="AI20" s="111">
        <f t="shared" si="11"/>
        <v>-432.92364007500009</v>
      </c>
      <c r="AJ20" s="111">
        <f t="shared" si="11"/>
        <v>-176.635609526</v>
      </c>
      <c r="AK20" s="111">
        <f t="shared" si="11"/>
        <v>-384.4177578230001</v>
      </c>
      <c r="AL20" s="117">
        <f t="shared" si="11"/>
        <v>-245.30706569999998</v>
      </c>
      <c r="AM20" s="117">
        <f t="shared" si="11"/>
        <v>-26.298110000000001</v>
      </c>
      <c r="AN20" s="117">
        <f t="shared" si="11"/>
        <v>-161.05516990000001</v>
      </c>
      <c r="AO20" s="117">
        <f t="shared" si="11"/>
        <v>-223.74977040000002</v>
      </c>
      <c r="AP20" s="117">
        <f t="shared" si="11"/>
        <v>-348.36055210000023</v>
      </c>
      <c r="AQ20" s="117">
        <f t="shared" si="11"/>
        <v>-229.93924749999999</v>
      </c>
      <c r="AR20" s="117">
        <f t="shared" si="11"/>
        <v>-132.75865529999999</v>
      </c>
      <c r="AS20" s="117">
        <f t="shared" si="11"/>
        <v>-197.1092381</v>
      </c>
      <c r="AT20" s="117">
        <f t="shared" si="11"/>
        <v>-146.86172350000004</v>
      </c>
      <c r="AU20" s="117">
        <f t="shared" si="11"/>
        <v>-234.87092069999997</v>
      </c>
      <c r="AV20" s="117">
        <f t="shared" si="11"/>
        <v>-311.3660418</v>
      </c>
      <c r="AW20" s="117">
        <f t="shared" si="11"/>
        <v>-30.052031199999998</v>
      </c>
      <c r="AX20" s="117">
        <f t="shared" si="11"/>
        <v>-245.62341189500006</v>
      </c>
      <c r="AY20" s="117">
        <f t="shared" si="11"/>
        <v>-24.322999999999997</v>
      </c>
      <c r="AZ20" s="117">
        <f t="shared" si="11"/>
        <v>-152.71061656099997</v>
      </c>
      <c r="BA20" s="117">
        <f t="shared" si="11"/>
        <v>-163.93376746499999</v>
      </c>
      <c r="BB20" s="117">
        <f t="shared" si="11"/>
        <v>-119.039761629</v>
      </c>
      <c r="BC20" s="117">
        <f t="shared" si="11"/>
        <v>-694.67055517900019</v>
      </c>
      <c r="BD20" s="117">
        <f t="shared" si="11"/>
        <v>-309.08859608100011</v>
      </c>
      <c r="BE20" s="117">
        <f t="shared" si="11"/>
        <v>-341.28298828000004</v>
      </c>
      <c r="BF20" s="117">
        <f t="shared" si="11"/>
        <v>-101.43840860799999</v>
      </c>
      <c r="BG20" s="117">
        <f t="shared" si="11"/>
        <v>-145.85904732100002</v>
      </c>
      <c r="BH20" s="117">
        <f t="shared" si="11"/>
        <v>-70.027129416000008</v>
      </c>
      <c r="BI20" s="117">
        <f t="shared" si="11"/>
        <v>-141.98779858599997</v>
      </c>
      <c r="BJ20" s="117">
        <f t="shared" si="11"/>
        <v>-149.20614079999999</v>
      </c>
      <c r="BK20" s="117">
        <f t="shared" si="11"/>
        <v>-149.4526335000001</v>
      </c>
      <c r="BL20" s="117">
        <f t="shared" si="11"/>
        <v>-156.87064140000001</v>
      </c>
      <c r="BM20" s="117">
        <f t="shared" si="11"/>
        <v>-273.3003238</v>
      </c>
      <c r="BN20" s="117">
        <f t="shared" si="11"/>
        <v>-248.53268969999996</v>
      </c>
      <c r="BO20" s="117">
        <f t="shared" si="11"/>
        <v>-250.96190299999955</v>
      </c>
      <c r="BP20" s="117">
        <f t="shared" si="11"/>
        <v>-507.96299849999997</v>
      </c>
      <c r="BQ20" s="117">
        <f t="shared" si="11"/>
        <v>-433.17039890000007</v>
      </c>
      <c r="BR20" s="117">
        <f t="shared" si="11"/>
        <v>-294.26372899999978</v>
      </c>
      <c r="BS20" s="117">
        <f t="shared" si="11"/>
        <v>-199.8364263</v>
      </c>
      <c r="BT20" s="117">
        <f t="shared" si="11"/>
        <v>-203.51210450000002</v>
      </c>
      <c r="BU20" s="117">
        <f t="shared" si="11"/>
        <v>-22.488510600000097</v>
      </c>
      <c r="BV20" s="117">
        <f t="shared" si="11"/>
        <v>-77.718368599999991</v>
      </c>
      <c r="BW20" s="117">
        <f t="shared" si="11"/>
        <v>-414.39042000000006</v>
      </c>
      <c r="BX20" s="117">
        <f t="shared" si="11"/>
        <v>-383.39134849999994</v>
      </c>
      <c r="BY20" s="117">
        <f t="shared" si="11"/>
        <v>-234.17552030000002</v>
      </c>
      <c r="BZ20" s="117">
        <f t="shared" si="11"/>
        <v>-615.85182039999995</v>
      </c>
      <c r="CA20" s="117">
        <f t="shared" si="11"/>
        <v>-445.0833548999999</v>
      </c>
      <c r="CB20" s="117">
        <f t="shared" ref="CB20:CS20" si="12">CB18-CB19</f>
        <v>-538.71183130000009</v>
      </c>
      <c r="CC20" s="117">
        <f t="shared" si="12"/>
        <v>-839.91446509999992</v>
      </c>
      <c r="CD20" s="117">
        <f t="shared" si="12"/>
        <v>-303.90483519999992</v>
      </c>
      <c r="CE20" s="117">
        <f t="shared" si="12"/>
        <v>-410.92018010000027</v>
      </c>
      <c r="CF20" s="117">
        <f t="shared" si="12"/>
        <v>-694.81682110000054</v>
      </c>
      <c r="CG20" s="117">
        <f t="shared" si="12"/>
        <v>-450.35439319999983</v>
      </c>
      <c r="CH20" s="89">
        <f t="shared" si="12"/>
        <v>-639.90330269999959</v>
      </c>
      <c r="CI20" s="89">
        <f t="shared" si="12"/>
        <v>-129.01104960000001</v>
      </c>
      <c r="CJ20" s="89">
        <f t="shared" si="12"/>
        <v>-1022.4997630999997</v>
      </c>
      <c r="CK20" s="89">
        <f t="shared" si="12"/>
        <v>-315.85471950000004</v>
      </c>
      <c r="CL20" s="89">
        <f t="shared" si="12"/>
        <v>-525.11623220000035</v>
      </c>
      <c r="CM20" s="89">
        <f t="shared" si="12"/>
        <v>-277.85415479999989</v>
      </c>
      <c r="CN20" s="89">
        <f t="shared" si="12"/>
        <v>-45.696919900000005</v>
      </c>
      <c r="CO20" s="89">
        <f t="shared" si="12"/>
        <v>-30.324930000000002</v>
      </c>
      <c r="CP20" s="89">
        <f t="shared" si="12"/>
        <v>-161.29556000000002</v>
      </c>
      <c r="CQ20" s="89">
        <f t="shared" si="12"/>
        <v>-254.22656850000016</v>
      </c>
      <c r="CR20" s="89">
        <f t="shared" si="12"/>
        <v>-206.79084929999999</v>
      </c>
      <c r="CS20" s="89">
        <f t="shared" si="12"/>
        <v>-293.58471969999999</v>
      </c>
      <c r="CT20" s="102"/>
      <c r="CU20" s="102"/>
      <c r="CV20" s="102"/>
    </row>
    <row r="21" spans="1:112" s="151" customFormat="1" ht="14.25" customHeight="1" x14ac:dyDescent="0.3">
      <c r="A21" s="139" t="s">
        <v>171</v>
      </c>
      <c r="B21" s="147" t="s">
        <v>58</v>
      </c>
      <c r="C21" s="117">
        <v>18</v>
      </c>
      <c r="D21" s="117">
        <v>221.577</v>
      </c>
      <c r="E21" s="117">
        <v>575</v>
      </c>
      <c r="F21" s="117">
        <v>1952.2939999999996</v>
      </c>
      <c r="G21" s="117">
        <v>600.94159999999999</v>
      </c>
      <c r="H21" s="117">
        <v>1619.8910000000001</v>
      </c>
      <c r="I21" s="117">
        <v>4050.0970000000002</v>
      </c>
      <c r="J21" s="117">
        <f t="shared" si="1"/>
        <v>6266.8139999999994</v>
      </c>
      <c r="K21" s="117">
        <v>4278.3297499999999</v>
      </c>
      <c r="L21" s="117">
        <f t="shared" si="0"/>
        <v>2248.886</v>
      </c>
      <c r="M21" s="255">
        <f t="shared" si="2"/>
        <v>4941.8952699999991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253.10799999999998</v>
      </c>
      <c r="U21" s="117">
        <v>0</v>
      </c>
      <c r="V21" s="117">
        <v>4.7776000000000005</v>
      </c>
      <c r="W21" s="117">
        <v>0</v>
      </c>
      <c r="X21" s="117">
        <v>333.00200000000001</v>
      </c>
      <c r="Y21" s="117">
        <v>10.054</v>
      </c>
      <c r="Z21" s="106">
        <v>0</v>
      </c>
      <c r="AA21" s="106">
        <v>0</v>
      </c>
      <c r="AB21" s="106">
        <v>0</v>
      </c>
      <c r="AC21" s="106">
        <v>237.24700000000001</v>
      </c>
      <c r="AD21" s="106">
        <v>0</v>
      </c>
      <c r="AE21" s="106">
        <v>0</v>
      </c>
      <c r="AF21" s="106">
        <v>427.22400000000005</v>
      </c>
      <c r="AG21" s="106">
        <v>0</v>
      </c>
      <c r="AH21" s="106">
        <v>398.23</v>
      </c>
      <c r="AI21" s="106">
        <v>300.44300000000004</v>
      </c>
      <c r="AJ21" s="106">
        <v>256.74700000000001</v>
      </c>
      <c r="AK21" s="106"/>
      <c r="AL21" s="117">
        <v>131.07799999999997</v>
      </c>
      <c r="AM21" s="117">
        <v>712.78399999999999</v>
      </c>
      <c r="AN21" s="117">
        <v>374.9</v>
      </c>
      <c r="AO21" s="117">
        <v>315.87299999999999</v>
      </c>
      <c r="AP21" s="117">
        <v>491.08900000000006</v>
      </c>
      <c r="AQ21" s="117">
        <v>210.88300000000001</v>
      </c>
      <c r="AR21" s="117">
        <v>152.05000000000001</v>
      </c>
      <c r="AS21" s="117">
        <v>747.15699999999993</v>
      </c>
      <c r="AT21" s="117">
        <v>502.75599999999997</v>
      </c>
      <c r="AU21" s="117">
        <v>182.07299999999998</v>
      </c>
      <c r="AV21" s="117"/>
      <c r="AW21" s="117">
        <v>229.45400000000001</v>
      </c>
      <c r="AX21" s="106">
        <v>602.13300000000004</v>
      </c>
      <c r="AY21" s="106">
        <v>439.762</v>
      </c>
      <c r="AZ21" s="106">
        <v>530.96499999999992</v>
      </c>
      <c r="BA21" s="106">
        <v>850.85299999999995</v>
      </c>
      <c r="BB21" s="106">
        <v>665.46299999999997</v>
      </c>
      <c r="BC21" s="106">
        <v>1170.6950000000002</v>
      </c>
      <c r="BD21" s="106">
        <v>447.84199999999998</v>
      </c>
      <c r="BE21" s="106">
        <v>432.64</v>
      </c>
      <c r="BF21" s="106">
        <v>212.73599999999999</v>
      </c>
      <c r="BG21" s="106">
        <v>212.536</v>
      </c>
      <c r="BH21" s="106">
        <v>346.45100000000002</v>
      </c>
      <c r="BI21" s="106">
        <v>354.738</v>
      </c>
      <c r="BJ21" s="117">
        <v>1256.69075</v>
      </c>
      <c r="BK21" s="117">
        <v>659.21500000000003</v>
      </c>
      <c r="BL21" s="117">
        <v>0</v>
      </c>
      <c r="BM21" s="117">
        <v>239.74100000000001</v>
      </c>
      <c r="BN21" s="117">
        <v>134.44999999999999</v>
      </c>
      <c r="BO21" s="117">
        <v>914.27499999999998</v>
      </c>
      <c r="BP21" s="117">
        <v>350.75700000000001</v>
      </c>
      <c r="BQ21" s="117">
        <v>223.10900000000001</v>
      </c>
      <c r="BR21" s="117">
        <v>251.126</v>
      </c>
      <c r="BS21" s="117">
        <v>0</v>
      </c>
      <c r="BT21" s="117">
        <v>227.76599999999999</v>
      </c>
      <c r="BU21" s="117">
        <v>21.2</v>
      </c>
      <c r="BV21" s="106">
        <v>272.22699999999998</v>
      </c>
      <c r="BW21" s="106">
        <v>0</v>
      </c>
      <c r="BX21" s="106">
        <v>267.04200000000003</v>
      </c>
      <c r="BY21" s="106">
        <v>137.31700000000001</v>
      </c>
      <c r="BZ21" s="106">
        <v>0</v>
      </c>
      <c r="CA21" s="106">
        <v>417.63099999999997</v>
      </c>
      <c r="CB21" s="106">
        <v>0</v>
      </c>
      <c r="CC21" s="106">
        <v>390.36500000000001</v>
      </c>
      <c r="CD21" s="106">
        <v>0</v>
      </c>
      <c r="CE21" s="106">
        <v>377.55900000000003</v>
      </c>
      <c r="CF21" s="106">
        <v>0</v>
      </c>
      <c r="CG21" s="106">
        <v>386.745</v>
      </c>
      <c r="CH21" s="256">
        <v>619.75900000000001</v>
      </c>
      <c r="CI21" s="256"/>
      <c r="CJ21" s="256">
        <v>953.61799999999994</v>
      </c>
      <c r="CK21" s="256">
        <v>167.78327000000002</v>
      </c>
      <c r="CL21" s="256">
        <v>469.68200000000002</v>
      </c>
      <c r="CM21" s="256">
        <v>115.806</v>
      </c>
      <c r="CN21" s="256"/>
      <c r="CO21" s="256"/>
      <c r="CP21" s="256">
        <v>10.7</v>
      </c>
      <c r="CQ21" s="256">
        <v>1096.0749999999998</v>
      </c>
      <c r="CR21" s="256">
        <v>1079.509</v>
      </c>
      <c r="CS21" s="256">
        <v>428.96300000000002</v>
      </c>
      <c r="CV21" s="102"/>
    </row>
    <row r="22" spans="1:112" s="151" customFormat="1" ht="14.25" customHeight="1" x14ac:dyDescent="0.3">
      <c r="A22" s="139" t="s">
        <v>275</v>
      </c>
      <c r="B22" s="147" t="s">
        <v>60</v>
      </c>
      <c r="C22" s="117">
        <v>31981</v>
      </c>
      <c r="D22" s="117">
        <v>7202.8531099999973</v>
      </c>
      <c r="E22" s="117">
        <v>24333</v>
      </c>
      <c r="F22" s="117">
        <v>12858.488537200015</v>
      </c>
      <c r="G22" s="117">
        <v>16756.840905699995</v>
      </c>
      <c r="H22" s="117">
        <v>20738.990958707007</v>
      </c>
      <c r="I22" s="117">
        <v>8748.7894210000013</v>
      </c>
      <c r="J22" s="117">
        <f t="shared" si="1"/>
        <v>10127.167801680998</v>
      </c>
      <c r="K22" s="106">
        <v>16945.716247800021</v>
      </c>
      <c r="L22" s="117">
        <f t="shared" si="0"/>
        <v>10349.226810799999</v>
      </c>
      <c r="M22" s="255">
        <f t="shared" si="2"/>
        <v>31570.726390399992</v>
      </c>
      <c r="N22" s="117">
        <v>1664.0184489999979</v>
      </c>
      <c r="O22" s="117">
        <v>1435.2537033999997</v>
      </c>
      <c r="P22" s="117">
        <v>2703.0115858000013</v>
      </c>
      <c r="Q22" s="117">
        <v>885.55749430000003</v>
      </c>
      <c r="R22" s="117">
        <v>1093.4593990000005</v>
      </c>
      <c r="S22" s="117">
        <v>1166.4994169000006</v>
      </c>
      <c r="T22" s="117">
        <v>614.99474980000014</v>
      </c>
      <c r="U22" s="117">
        <v>1220.9558590999993</v>
      </c>
      <c r="V22" s="117">
        <v>2513.5733317999984</v>
      </c>
      <c r="W22" s="117">
        <v>890.18322429999989</v>
      </c>
      <c r="X22" s="117">
        <v>1149.6267871000002</v>
      </c>
      <c r="Y22" s="117">
        <v>1419.7069052000004</v>
      </c>
      <c r="Z22" s="106">
        <v>188.93910086500006</v>
      </c>
      <c r="AA22" s="106">
        <v>960.28835161699931</v>
      </c>
      <c r="AB22" s="106">
        <v>819.2390615190003</v>
      </c>
      <c r="AC22" s="106">
        <v>737.75420608399986</v>
      </c>
      <c r="AD22" s="106">
        <v>2188.0089978190008</v>
      </c>
      <c r="AE22" s="106">
        <v>437.39394718799997</v>
      </c>
      <c r="AF22" s="106">
        <v>2698.6095183270004</v>
      </c>
      <c r="AG22" s="106">
        <v>1022.3772596299996</v>
      </c>
      <c r="AH22" s="106">
        <v>494.69566407000008</v>
      </c>
      <c r="AI22" s="106">
        <v>7968.456899022005</v>
      </c>
      <c r="AJ22" s="106">
        <v>2615.7929653729993</v>
      </c>
      <c r="AK22" s="106">
        <v>607.43498719299987</v>
      </c>
      <c r="AL22" s="106">
        <v>694.13835950000009</v>
      </c>
      <c r="AM22" s="106">
        <v>561.34187889999987</v>
      </c>
      <c r="AN22" s="106">
        <v>586.94581770000013</v>
      </c>
      <c r="AO22" s="106">
        <v>505.43672409999994</v>
      </c>
      <c r="AP22" s="106">
        <v>1083.7326860999997</v>
      </c>
      <c r="AQ22" s="106">
        <v>648.15349259999971</v>
      </c>
      <c r="AR22" s="106">
        <v>674.0431222000002</v>
      </c>
      <c r="AS22" s="106">
        <v>891.16037820000008</v>
      </c>
      <c r="AT22" s="106">
        <v>830.86051700000019</v>
      </c>
      <c r="AU22" s="106">
        <v>988.21984339999995</v>
      </c>
      <c r="AV22" s="106">
        <v>530.00806730000011</v>
      </c>
      <c r="AW22" s="106">
        <v>754.74853399999984</v>
      </c>
      <c r="AX22" s="117">
        <v>292.58279185399994</v>
      </c>
      <c r="AY22" s="117">
        <v>44.613158764999994</v>
      </c>
      <c r="AZ22" s="117">
        <v>1724.1995298700001</v>
      </c>
      <c r="BA22" s="117">
        <v>903.36521396500018</v>
      </c>
      <c r="BB22" s="117">
        <v>225.328963147</v>
      </c>
      <c r="BC22" s="117">
        <v>2486.210720407998</v>
      </c>
      <c r="BD22" s="117">
        <v>895.5497620030003</v>
      </c>
      <c r="BE22" s="117">
        <v>1138.3269190469998</v>
      </c>
      <c r="BF22" s="117">
        <v>703.75681173500004</v>
      </c>
      <c r="BG22" s="117">
        <v>460.76898080500007</v>
      </c>
      <c r="BH22" s="117">
        <v>778.7712391629999</v>
      </c>
      <c r="BI22" s="117">
        <v>473.6937109189999</v>
      </c>
      <c r="BJ22" s="106">
        <v>1267.7366461000001</v>
      </c>
      <c r="BK22" s="106">
        <v>4169.010153000002</v>
      </c>
      <c r="BL22" s="106">
        <v>437.29212120000005</v>
      </c>
      <c r="BM22" s="106">
        <v>7279.0138062000187</v>
      </c>
      <c r="BN22" s="106">
        <v>768.49882400000024</v>
      </c>
      <c r="BO22" s="106">
        <v>232.58111499999998</v>
      </c>
      <c r="BP22" s="106">
        <v>456.62482470000009</v>
      </c>
      <c r="BQ22" s="106">
        <v>315.18321930000002</v>
      </c>
      <c r="BR22" s="106">
        <v>317.07247419999999</v>
      </c>
      <c r="BS22" s="106">
        <v>555.80004450000013</v>
      </c>
      <c r="BT22" s="106">
        <v>525.13465980000001</v>
      </c>
      <c r="BU22" s="106">
        <v>621.76835980000033</v>
      </c>
      <c r="BV22" s="106">
        <v>1139.1477533000007</v>
      </c>
      <c r="BW22" s="106">
        <v>656.21562630000017</v>
      </c>
      <c r="BX22" s="106">
        <v>645.0194399999998</v>
      </c>
      <c r="BY22" s="106">
        <v>1800.4860040999993</v>
      </c>
      <c r="BZ22" s="106">
        <v>629.20494959999996</v>
      </c>
      <c r="CA22" s="106">
        <v>868.51462759999993</v>
      </c>
      <c r="CB22" s="106">
        <v>919.87212179999995</v>
      </c>
      <c r="CC22" s="106">
        <v>792.79574240000011</v>
      </c>
      <c r="CD22" s="106">
        <v>999.65528020000045</v>
      </c>
      <c r="CE22" s="106">
        <v>229.87079680000002</v>
      </c>
      <c r="CF22" s="106">
        <v>653.40612390000024</v>
      </c>
      <c r="CG22" s="106">
        <v>1015.0383448000001</v>
      </c>
      <c r="CH22" s="255">
        <v>8125.4862148999991</v>
      </c>
      <c r="CI22" s="255">
        <v>923.50954279999996</v>
      </c>
      <c r="CJ22" s="255">
        <v>2955.1845414000013</v>
      </c>
      <c r="CK22" s="255">
        <v>15469.305061499997</v>
      </c>
      <c r="CL22" s="255">
        <v>800.52832600000033</v>
      </c>
      <c r="CM22" s="255">
        <v>713.16572489999965</v>
      </c>
      <c r="CN22" s="255">
        <v>177.50998990000002</v>
      </c>
      <c r="CO22" s="255">
        <v>18.6531199</v>
      </c>
      <c r="CP22" s="255">
        <v>423.22624000000002</v>
      </c>
      <c r="CQ22" s="255">
        <v>265.72698989999998</v>
      </c>
      <c r="CR22" s="255">
        <v>697.9819094999998</v>
      </c>
      <c r="CS22" s="255">
        <v>1000.4487297000002</v>
      </c>
      <c r="CV22" s="102"/>
      <c r="DH22" s="153"/>
    </row>
    <row r="23" spans="1:112" s="151" customFormat="1" ht="14.25" customHeight="1" x14ac:dyDescent="0.3">
      <c r="A23" s="139"/>
      <c r="B23" s="147" t="s">
        <v>97</v>
      </c>
      <c r="C23" s="117">
        <v>-31963</v>
      </c>
      <c r="D23" s="117">
        <v>-6981.276109999998</v>
      </c>
      <c r="E23" s="117">
        <v>-23757</v>
      </c>
      <c r="F23" s="117">
        <v>0</v>
      </c>
      <c r="G23" s="117">
        <v>-14491.8808567</v>
      </c>
      <c r="H23" s="117">
        <f>SUM(Z23:AK23)</f>
        <v>-19119.099958707004</v>
      </c>
      <c r="I23" s="117">
        <v>0</v>
      </c>
      <c r="J23" s="117">
        <f t="shared" si="1"/>
        <v>-3860.3538016809975</v>
      </c>
      <c r="K23" s="117">
        <v>-8084.9714977000094</v>
      </c>
      <c r="L23" s="117">
        <f t="shared" si="0"/>
        <v>-8100.3408108000003</v>
      </c>
      <c r="M23" s="255">
        <f t="shared" si="2"/>
        <v>-26628.831120399998</v>
      </c>
      <c r="N23" s="117">
        <v>0</v>
      </c>
      <c r="O23" s="117">
        <f>O21-O22</f>
        <v>-1435.2537033999997</v>
      </c>
      <c r="P23" s="117">
        <f t="shared" ref="P23:CA23" si="13">P21-P22</f>
        <v>-2703.0115858000013</v>
      </c>
      <c r="Q23" s="117">
        <f t="shared" si="13"/>
        <v>-885.55749430000003</v>
      </c>
      <c r="R23" s="117">
        <f t="shared" si="13"/>
        <v>-1093.4593990000005</v>
      </c>
      <c r="S23" s="117">
        <f t="shared" si="13"/>
        <v>-1166.4994169000006</v>
      </c>
      <c r="T23" s="117">
        <f t="shared" si="13"/>
        <v>-361.88674980000019</v>
      </c>
      <c r="U23" s="117">
        <f t="shared" si="13"/>
        <v>-1220.9558590999993</v>
      </c>
      <c r="V23" s="117">
        <f t="shared" si="13"/>
        <v>-2508.7957317999985</v>
      </c>
      <c r="W23" s="117">
        <f t="shared" si="13"/>
        <v>-890.18322429999989</v>
      </c>
      <c r="X23" s="117">
        <f t="shared" si="13"/>
        <v>-816.62478710000028</v>
      </c>
      <c r="Y23" s="117">
        <f t="shared" si="13"/>
        <v>-1409.6529052000003</v>
      </c>
      <c r="Z23" s="111">
        <f t="shared" si="13"/>
        <v>-188.93910086500006</v>
      </c>
      <c r="AA23" s="111">
        <f t="shared" si="13"/>
        <v>-960.28835161699931</v>
      </c>
      <c r="AB23" s="111">
        <f t="shared" si="13"/>
        <v>-819.2390615190003</v>
      </c>
      <c r="AC23" s="111">
        <f t="shared" si="13"/>
        <v>-500.50720608399985</v>
      </c>
      <c r="AD23" s="111">
        <f t="shared" si="13"/>
        <v>-2188.0089978190008</v>
      </c>
      <c r="AE23" s="111">
        <f t="shared" si="13"/>
        <v>-437.39394718799997</v>
      </c>
      <c r="AF23" s="111">
        <f t="shared" si="13"/>
        <v>-2271.3855183270002</v>
      </c>
      <c r="AG23" s="111">
        <f t="shared" si="13"/>
        <v>-1022.3772596299996</v>
      </c>
      <c r="AH23" s="111">
        <f t="shared" si="13"/>
        <v>-96.465664070000059</v>
      </c>
      <c r="AI23" s="111">
        <f t="shared" si="13"/>
        <v>-7668.0138990220048</v>
      </c>
      <c r="AJ23" s="111">
        <f t="shared" si="13"/>
        <v>-2359.0459653729995</v>
      </c>
      <c r="AK23" s="111">
        <f t="shared" si="13"/>
        <v>-607.43498719299987</v>
      </c>
      <c r="AL23" s="117">
        <f t="shared" si="13"/>
        <v>-563.06035950000012</v>
      </c>
      <c r="AM23" s="117">
        <f t="shared" si="13"/>
        <v>151.44212110000012</v>
      </c>
      <c r="AN23" s="117">
        <f t="shared" si="13"/>
        <v>-212.04581770000016</v>
      </c>
      <c r="AO23" s="117">
        <f t="shared" si="13"/>
        <v>-189.56372409999994</v>
      </c>
      <c r="AP23" s="117">
        <f t="shared" si="13"/>
        <v>-592.64368609999963</v>
      </c>
      <c r="AQ23" s="117">
        <f t="shared" si="13"/>
        <v>-437.27049259999967</v>
      </c>
      <c r="AR23" s="117">
        <f t="shared" si="13"/>
        <v>-521.99312220000024</v>
      </c>
      <c r="AS23" s="117">
        <f t="shared" si="13"/>
        <v>-144.00337820000016</v>
      </c>
      <c r="AT23" s="117">
        <f t="shared" si="13"/>
        <v>-328.10451700000021</v>
      </c>
      <c r="AU23" s="117">
        <f t="shared" si="13"/>
        <v>-806.14684339999997</v>
      </c>
      <c r="AV23" s="117">
        <f t="shared" si="13"/>
        <v>-530.00806730000011</v>
      </c>
      <c r="AW23" s="117">
        <f t="shared" si="13"/>
        <v>-525.29453399999989</v>
      </c>
      <c r="AX23" s="117">
        <f t="shared" si="13"/>
        <v>309.5502081460001</v>
      </c>
      <c r="AY23" s="117">
        <f t="shared" si="13"/>
        <v>395.14884123500002</v>
      </c>
      <c r="AZ23" s="117">
        <f t="shared" si="13"/>
        <v>-1193.2345298700002</v>
      </c>
      <c r="BA23" s="117">
        <f t="shared" si="13"/>
        <v>-52.512213965000228</v>
      </c>
      <c r="BB23" s="117">
        <f t="shared" si="13"/>
        <v>440.134036853</v>
      </c>
      <c r="BC23" s="117">
        <f t="shared" si="13"/>
        <v>-1315.5157204079978</v>
      </c>
      <c r="BD23" s="117">
        <f t="shared" si="13"/>
        <v>-447.70776200300031</v>
      </c>
      <c r="BE23" s="117">
        <f t="shared" si="13"/>
        <v>-705.68691904699983</v>
      </c>
      <c r="BF23" s="117">
        <f t="shared" si="13"/>
        <v>-491.02081173500005</v>
      </c>
      <c r="BG23" s="117">
        <f t="shared" si="13"/>
        <v>-248.23298080500007</v>
      </c>
      <c r="BH23" s="117">
        <f t="shared" si="13"/>
        <v>-432.32023916299988</v>
      </c>
      <c r="BI23" s="117">
        <f t="shared" si="13"/>
        <v>-118.9557109189999</v>
      </c>
      <c r="BJ23" s="117">
        <f t="shared" si="13"/>
        <v>-11.045896100000164</v>
      </c>
      <c r="BK23" s="117">
        <f t="shared" si="13"/>
        <v>-3509.7951530000018</v>
      </c>
      <c r="BL23" s="117">
        <f t="shared" si="13"/>
        <v>-437.29212120000005</v>
      </c>
      <c r="BM23" s="117">
        <f t="shared" si="13"/>
        <v>-7039.2728062000187</v>
      </c>
      <c r="BN23" s="117">
        <f t="shared" si="13"/>
        <v>-634.0488240000002</v>
      </c>
      <c r="BO23" s="117">
        <f t="shared" si="13"/>
        <v>681.69388500000002</v>
      </c>
      <c r="BP23" s="117">
        <f t="shared" si="13"/>
        <v>-105.86782470000009</v>
      </c>
      <c r="BQ23" s="117">
        <f t="shared" si="13"/>
        <v>-92.07421930000001</v>
      </c>
      <c r="BR23" s="117">
        <f t="shared" si="13"/>
        <v>-65.946474199999983</v>
      </c>
      <c r="BS23" s="117">
        <f t="shared" si="13"/>
        <v>-555.80004450000013</v>
      </c>
      <c r="BT23" s="117">
        <f t="shared" si="13"/>
        <v>-297.36865980000005</v>
      </c>
      <c r="BU23" s="117">
        <f t="shared" si="13"/>
        <v>-600.56835980000028</v>
      </c>
      <c r="BV23" s="117">
        <f t="shared" si="13"/>
        <v>-866.92075330000068</v>
      </c>
      <c r="BW23" s="117">
        <f t="shared" si="13"/>
        <v>-656.21562630000017</v>
      </c>
      <c r="BX23" s="117">
        <f t="shared" si="13"/>
        <v>-377.97743999999977</v>
      </c>
      <c r="BY23" s="117">
        <f t="shared" si="13"/>
        <v>-1663.1690040999993</v>
      </c>
      <c r="BZ23" s="117">
        <f t="shared" si="13"/>
        <v>-629.20494959999996</v>
      </c>
      <c r="CA23" s="117">
        <f t="shared" si="13"/>
        <v>-450.88362759999995</v>
      </c>
      <c r="CB23" s="117">
        <f t="shared" ref="CB23:CF23" si="14">CB21-CB22</f>
        <v>-919.87212179999995</v>
      </c>
      <c r="CC23" s="117">
        <f t="shared" si="14"/>
        <v>-402.4307424000001</v>
      </c>
      <c r="CD23" s="117">
        <f t="shared" si="14"/>
        <v>-999.65528020000045</v>
      </c>
      <c r="CE23" s="117">
        <f t="shared" si="14"/>
        <v>147.6882032</v>
      </c>
      <c r="CF23" s="117">
        <f t="shared" si="14"/>
        <v>-653.40612390000024</v>
      </c>
      <c r="CG23" s="117">
        <f>CG21-CG22</f>
        <v>-628.29334480000011</v>
      </c>
      <c r="CH23" s="89">
        <f t="shared" ref="CH23:CS23" si="15">CH21-CH22</f>
        <v>-7505.7272148999991</v>
      </c>
      <c r="CI23" s="89">
        <f t="shared" si="15"/>
        <v>-923.50954279999996</v>
      </c>
      <c r="CJ23" s="89">
        <f t="shared" si="15"/>
        <v>-2001.5665414000014</v>
      </c>
      <c r="CK23" s="89">
        <f t="shared" si="15"/>
        <v>-15301.521791499998</v>
      </c>
      <c r="CL23" s="89">
        <f t="shared" si="15"/>
        <v>-330.84632600000032</v>
      </c>
      <c r="CM23" s="89">
        <f t="shared" si="15"/>
        <v>-597.35972489999961</v>
      </c>
      <c r="CN23" s="89">
        <f t="shared" si="15"/>
        <v>-177.50998990000002</v>
      </c>
      <c r="CO23" s="89">
        <f t="shared" si="15"/>
        <v>-18.6531199</v>
      </c>
      <c r="CP23" s="89">
        <f t="shared" si="15"/>
        <v>-412.52624000000003</v>
      </c>
      <c r="CQ23" s="89">
        <f t="shared" si="15"/>
        <v>830.34801009999978</v>
      </c>
      <c r="CR23" s="89">
        <f t="shared" si="15"/>
        <v>381.52709050000021</v>
      </c>
      <c r="CS23" s="89">
        <f t="shared" si="15"/>
        <v>-571.48572970000009</v>
      </c>
      <c r="CV23" s="102"/>
    </row>
    <row r="24" spans="1:112" s="151" customFormat="1" ht="14.25" customHeight="1" x14ac:dyDescent="0.3">
      <c r="A24" s="139" t="s">
        <v>172</v>
      </c>
      <c r="B24" s="147" t="s">
        <v>58</v>
      </c>
      <c r="C24" s="117">
        <v>0</v>
      </c>
      <c r="D24" s="117">
        <v>2</v>
      </c>
      <c r="E24" s="117">
        <v>4</v>
      </c>
      <c r="F24" s="117">
        <v>8.5</v>
      </c>
      <c r="G24" s="117">
        <v>0</v>
      </c>
      <c r="H24" s="117">
        <v>8.25</v>
      </c>
      <c r="I24" s="117">
        <v>5</v>
      </c>
      <c r="J24" s="117">
        <f t="shared" si="1"/>
        <v>13.44</v>
      </c>
      <c r="K24" s="117">
        <v>26.14</v>
      </c>
      <c r="L24" s="117">
        <f t="shared" si="0"/>
        <v>33.86</v>
      </c>
      <c r="M24" s="255">
        <f t="shared" si="2"/>
        <v>51.748000000000005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0</v>
      </c>
      <c r="X24" s="117">
        <v>0</v>
      </c>
      <c r="Y24" s="117">
        <v>0</v>
      </c>
      <c r="Z24" s="106">
        <v>8.25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  <c r="AS24" s="117">
        <v>0</v>
      </c>
      <c r="AT24" s="117">
        <v>0</v>
      </c>
      <c r="AU24" s="117">
        <v>0</v>
      </c>
      <c r="AV24" s="117">
        <v>0</v>
      </c>
      <c r="AW24" s="117">
        <v>5</v>
      </c>
      <c r="AX24" s="106">
        <v>0</v>
      </c>
      <c r="AY24" s="106">
        <v>0</v>
      </c>
      <c r="AZ24" s="106">
        <v>0</v>
      </c>
      <c r="BA24" s="106">
        <v>0</v>
      </c>
      <c r="BB24" s="106">
        <v>0</v>
      </c>
      <c r="BC24" s="106">
        <v>0</v>
      </c>
      <c r="BD24" s="106">
        <v>0</v>
      </c>
      <c r="BE24" s="106">
        <v>0</v>
      </c>
      <c r="BF24" s="106">
        <v>0</v>
      </c>
      <c r="BG24" s="106">
        <v>0</v>
      </c>
      <c r="BH24" s="106">
        <v>0</v>
      </c>
      <c r="BI24" s="106">
        <v>13.44</v>
      </c>
      <c r="BJ24" s="117">
        <v>13.44</v>
      </c>
      <c r="BK24" s="117">
        <v>0</v>
      </c>
      <c r="BL24" s="117">
        <v>0</v>
      </c>
      <c r="BM24" s="117">
        <v>0</v>
      </c>
      <c r="BN24" s="117">
        <v>0</v>
      </c>
      <c r="BO24" s="117">
        <v>0</v>
      </c>
      <c r="BP24" s="117">
        <v>0</v>
      </c>
      <c r="BQ24" s="117">
        <v>0</v>
      </c>
      <c r="BR24" s="117">
        <v>0</v>
      </c>
      <c r="BS24" s="117">
        <v>0</v>
      </c>
      <c r="BT24" s="117">
        <v>7.7</v>
      </c>
      <c r="BU24" s="117">
        <v>5</v>
      </c>
      <c r="BV24" s="106">
        <v>13.86</v>
      </c>
      <c r="BW24" s="106">
        <v>0</v>
      </c>
      <c r="BX24" s="106">
        <v>0</v>
      </c>
      <c r="BY24" s="106">
        <v>7</v>
      </c>
      <c r="BZ24" s="106">
        <v>0</v>
      </c>
      <c r="CA24" s="106">
        <v>0</v>
      </c>
      <c r="CB24" s="106">
        <v>0</v>
      </c>
      <c r="CC24" s="106">
        <v>13</v>
      </c>
      <c r="CD24" s="106">
        <v>0</v>
      </c>
      <c r="CE24" s="106">
        <v>0</v>
      </c>
      <c r="CF24" s="106">
        <v>0</v>
      </c>
      <c r="CG24" s="106">
        <v>0</v>
      </c>
      <c r="CH24" s="256">
        <v>14.85</v>
      </c>
      <c r="CI24" s="256"/>
      <c r="CJ24" s="256"/>
      <c r="CK24" s="256"/>
      <c r="CL24" s="256">
        <v>25.292999999999999</v>
      </c>
      <c r="CM24" s="256"/>
      <c r="CN24" s="256"/>
      <c r="CO24" s="256"/>
      <c r="CP24" s="256"/>
      <c r="CQ24" s="256">
        <v>11.605</v>
      </c>
      <c r="CR24" s="256"/>
      <c r="CS24" s="256"/>
      <c r="CV24" s="102"/>
    </row>
    <row r="25" spans="1:112" s="151" customFormat="1" ht="14.25" customHeight="1" x14ac:dyDescent="0.3">
      <c r="A25" s="139"/>
      <c r="B25" s="147" t="s">
        <v>60</v>
      </c>
      <c r="C25" s="117">
        <v>936</v>
      </c>
      <c r="D25" s="117">
        <v>3839.4543000000003</v>
      </c>
      <c r="E25" s="117">
        <v>4346</v>
      </c>
      <c r="F25" s="117">
        <v>1226.7344037000003</v>
      </c>
      <c r="G25" s="117">
        <v>1696.5263086999998</v>
      </c>
      <c r="H25" s="117">
        <v>1661.2092047249996</v>
      </c>
      <c r="I25" s="117">
        <v>1913.8343703</v>
      </c>
      <c r="J25" s="117">
        <f t="shared" si="1"/>
        <v>1315.807045321</v>
      </c>
      <c r="K25" s="106">
        <v>1514.7635931</v>
      </c>
      <c r="L25" s="117">
        <f t="shared" si="0"/>
        <v>1829.4343710999997</v>
      </c>
      <c r="M25" s="255">
        <f t="shared" si="2"/>
        <v>2283.8844632999999</v>
      </c>
      <c r="N25" s="117">
        <v>81.580436599999999</v>
      </c>
      <c r="O25" s="117">
        <v>50.296417699999999</v>
      </c>
      <c r="P25" s="117">
        <v>80.739416899999995</v>
      </c>
      <c r="Q25" s="117">
        <v>125.0921202</v>
      </c>
      <c r="R25" s="117">
        <v>123.43523850000001</v>
      </c>
      <c r="S25" s="117">
        <v>263.14939359999994</v>
      </c>
      <c r="T25" s="117">
        <v>338.59330879999993</v>
      </c>
      <c r="U25" s="117">
        <v>147.6618522</v>
      </c>
      <c r="V25" s="117">
        <v>238.90365220000004</v>
      </c>
      <c r="W25" s="117">
        <v>25.008563599999999</v>
      </c>
      <c r="X25" s="117">
        <v>114.004763</v>
      </c>
      <c r="Y25" s="117">
        <v>108.06114540000002</v>
      </c>
      <c r="Z25" s="106">
        <v>114.58589999999998</v>
      </c>
      <c r="AA25" s="106">
        <v>191.70242999999994</v>
      </c>
      <c r="AB25" s="106">
        <v>60.123570000000001</v>
      </c>
      <c r="AC25" s="106">
        <v>114.15161999999999</v>
      </c>
      <c r="AD25" s="106">
        <v>198.17178000000001</v>
      </c>
      <c r="AE25" s="106">
        <v>59.479529999999997</v>
      </c>
      <c r="AF25" s="106">
        <v>294.15168999999997</v>
      </c>
      <c r="AG25" s="106">
        <v>38.816500000000005</v>
      </c>
      <c r="AH25" s="106">
        <v>252.06228556400001</v>
      </c>
      <c r="AI25" s="106">
        <v>117.60195</v>
      </c>
      <c r="AJ25" s="106">
        <v>191.30856916099998</v>
      </c>
      <c r="AK25" s="106">
        <v>29.053379999999997</v>
      </c>
      <c r="AL25" s="106">
        <v>614.4775879</v>
      </c>
      <c r="AM25" s="106">
        <v>349.81993</v>
      </c>
      <c r="AN25" s="106">
        <v>105.776662</v>
      </c>
      <c r="AO25" s="106">
        <v>39.419771099999998</v>
      </c>
      <c r="AP25" s="106">
        <v>162.95789000000002</v>
      </c>
      <c r="AQ25" s="106">
        <v>152.71132</v>
      </c>
      <c r="AR25" s="106">
        <v>64.137068799999994</v>
      </c>
      <c r="AS25" s="106">
        <v>168.62034030000001</v>
      </c>
      <c r="AT25" s="106">
        <v>85.563000000000002</v>
      </c>
      <c r="AU25" s="106">
        <v>45.718060000000008</v>
      </c>
      <c r="AV25" s="106">
        <v>116.53074020000001</v>
      </c>
      <c r="AW25" s="106">
        <v>8.1020000000000003</v>
      </c>
      <c r="AX25" s="117">
        <v>34.544140000000006</v>
      </c>
      <c r="AY25" s="117">
        <v>0</v>
      </c>
      <c r="AZ25" s="117">
        <v>121.04753696299998</v>
      </c>
      <c r="BA25" s="117">
        <v>0</v>
      </c>
      <c r="BB25" s="117">
        <v>45.629419999999996</v>
      </c>
      <c r="BC25" s="117">
        <v>577.24227327100004</v>
      </c>
      <c r="BD25" s="117">
        <v>22.331</v>
      </c>
      <c r="BE25" s="117">
        <v>110.16401999999999</v>
      </c>
      <c r="BF25" s="117">
        <v>85.140564850000004</v>
      </c>
      <c r="BG25" s="117">
        <v>126.58633999899999</v>
      </c>
      <c r="BH25" s="117">
        <v>168.75806932300003</v>
      </c>
      <c r="BI25" s="117">
        <v>24.363680915</v>
      </c>
      <c r="BJ25" s="106">
        <v>20.408759100000001</v>
      </c>
      <c r="BK25" s="106">
        <v>104.42099990000001</v>
      </c>
      <c r="BL25" s="106">
        <v>127.49698249999999</v>
      </c>
      <c r="BM25" s="106">
        <v>0</v>
      </c>
      <c r="BN25" s="106">
        <v>319.45239979999997</v>
      </c>
      <c r="BO25" s="106">
        <v>204.42672669999999</v>
      </c>
      <c r="BP25" s="106">
        <v>266.47602140000004</v>
      </c>
      <c r="BQ25" s="106">
        <v>46.015689999999999</v>
      </c>
      <c r="BR25" s="106">
        <v>214.11181120000003</v>
      </c>
      <c r="BS25" s="106">
        <v>112.2079816</v>
      </c>
      <c r="BT25" s="106">
        <v>44.205669999999998</v>
      </c>
      <c r="BU25" s="106">
        <v>55.540550899999992</v>
      </c>
      <c r="BV25" s="106">
        <v>48.184099999999994</v>
      </c>
      <c r="BW25" s="106">
        <v>134.6224473</v>
      </c>
      <c r="BX25" s="106">
        <v>113.78062290000001</v>
      </c>
      <c r="BY25" s="106">
        <v>72.699735499999989</v>
      </c>
      <c r="BZ25" s="106">
        <v>174.3321459</v>
      </c>
      <c r="CA25" s="106">
        <v>243.38123849999999</v>
      </c>
      <c r="CB25" s="106">
        <v>195.87304289999997</v>
      </c>
      <c r="CC25" s="106">
        <v>105.2297149</v>
      </c>
      <c r="CD25" s="106">
        <v>213.10161019999995</v>
      </c>
      <c r="CE25" s="106">
        <v>35.615389999999998</v>
      </c>
      <c r="CF25" s="106">
        <v>386.42508300000003</v>
      </c>
      <c r="CG25" s="106">
        <v>106.18924</v>
      </c>
      <c r="CH25" s="255">
        <v>130.74563000000001</v>
      </c>
      <c r="CI25" s="255">
        <v>0</v>
      </c>
      <c r="CJ25" s="255">
        <v>396.81860840000002</v>
      </c>
      <c r="CK25" s="255">
        <v>193.02251170000002</v>
      </c>
      <c r="CL25" s="255">
        <v>197.84295349999991</v>
      </c>
      <c r="CM25" s="255">
        <v>231.54109999999997</v>
      </c>
      <c r="CN25" s="255">
        <v>358.49586990000006</v>
      </c>
      <c r="CO25" s="255">
        <v>82.973969999999994</v>
      </c>
      <c r="CP25" s="255">
        <v>134.76873990000001</v>
      </c>
      <c r="CQ25" s="255">
        <v>216.11222999999998</v>
      </c>
      <c r="CR25" s="255">
        <v>271.32500990000005</v>
      </c>
      <c r="CS25" s="255">
        <v>70.237839999999991</v>
      </c>
      <c r="CT25" s="102"/>
      <c r="CU25" s="102"/>
      <c r="CV25" s="102"/>
      <c r="DH25" s="153"/>
    </row>
    <row r="26" spans="1:112" s="151" customFormat="1" ht="14.25" customHeight="1" x14ac:dyDescent="0.3">
      <c r="A26" s="139"/>
      <c r="B26" s="147" t="s">
        <v>97</v>
      </c>
      <c r="C26" s="117">
        <v>-936</v>
      </c>
      <c r="D26" s="117">
        <v>-3837.4543000000003</v>
      </c>
      <c r="E26" s="117">
        <v>-4341</v>
      </c>
      <c r="F26" s="117">
        <v>0</v>
      </c>
      <c r="G26" s="117">
        <v>-1614.9458720999996</v>
      </c>
      <c r="H26" s="117">
        <f>SUM(Z26:AK26)</f>
        <v>-1652.9592047249996</v>
      </c>
      <c r="I26" s="117">
        <v>0</v>
      </c>
      <c r="J26" s="117">
        <f t="shared" si="1"/>
        <v>-1302.367045321</v>
      </c>
      <c r="K26" s="117">
        <v>-1488.6235930999999</v>
      </c>
      <c r="L26" s="117">
        <f t="shared" si="0"/>
        <v>-1795.5743710999998</v>
      </c>
      <c r="M26" s="255">
        <f t="shared" si="2"/>
        <v>-2232.1364632999998</v>
      </c>
      <c r="N26" s="117">
        <v>0</v>
      </c>
      <c r="O26" s="117">
        <f>O24-O25</f>
        <v>-50.296417699999999</v>
      </c>
      <c r="P26" s="117">
        <f t="shared" ref="P26:CA26" si="16">P24-P25</f>
        <v>-80.739416899999995</v>
      </c>
      <c r="Q26" s="117">
        <f t="shared" si="16"/>
        <v>-125.0921202</v>
      </c>
      <c r="R26" s="117">
        <f t="shared" si="16"/>
        <v>-123.43523850000001</v>
      </c>
      <c r="S26" s="117">
        <f t="shared" si="16"/>
        <v>-263.14939359999994</v>
      </c>
      <c r="T26" s="117">
        <f t="shared" si="16"/>
        <v>-338.59330879999993</v>
      </c>
      <c r="U26" s="117">
        <f t="shared" si="16"/>
        <v>-147.6618522</v>
      </c>
      <c r="V26" s="117">
        <f t="shared" si="16"/>
        <v>-238.90365220000004</v>
      </c>
      <c r="W26" s="117">
        <f t="shared" si="16"/>
        <v>-25.008563599999999</v>
      </c>
      <c r="X26" s="117">
        <f t="shared" si="16"/>
        <v>-114.004763</v>
      </c>
      <c r="Y26" s="117">
        <f t="shared" si="16"/>
        <v>-108.06114540000002</v>
      </c>
      <c r="Z26" s="111">
        <f t="shared" si="16"/>
        <v>-106.33589999999998</v>
      </c>
      <c r="AA26" s="111">
        <f t="shared" si="16"/>
        <v>-191.70242999999994</v>
      </c>
      <c r="AB26" s="111">
        <f t="shared" si="16"/>
        <v>-60.123570000000001</v>
      </c>
      <c r="AC26" s="111">
        <f t="shared" si="16"/>
        <v>-114.15161999999999</v>
      </c>
      <c r="AD26" s="111">
        <f t="shared" si="16"/>
        <v>-198.17178000000001</v>
      </c>
      <c r="AE26" s="111">
        <f t="shared" si="16"/>
        <v>-59.479529999999997</v>
      </c>
      <c r="AF26" s="111">
        <f t="shared" si="16"/>
        <v>-294.15168999999997</v>
      </c>
      <c r="AG26" s="111">
        <f t="shared" si="16"/>
        <v>-38.816500000000005</v>
      </c>
      <c r="AH26" s="111">
        <f t="shared" si="16"/>
        <v>-252.06228556400001</v>
      </c>
      <c r="AI26" s="111">
        <f t="shared" si="16"/>
        <v>-117.60195</v>
      </c>
      <c r="AJ26" s="111">
        <f t="shared" si="16"/>
        <v>-191.30856916099998</v>
      </c>
      <c r="AK26" s="111">
        <f t="shared" si="16"/>
        <v>-29.053379999999997</v>
      </c>
      <c r="AL26" s="117">
        <f t="shared" si="16"/>
        <v>-614.4775879</v>
      </c>
      <c r="AM26" s="117">
        <f t="shared" si="16"/>
        <v>-349.81993</v>
      </c>
      <c r="AN26" s="117">
        <f t="shared" si="16"/>
        <v>-105.776662</v>
      </c>
      <c r="AO26" s="117">
        <f t="shared" si="16"/>
        <v>-39.419771099999998</v>
      </c>
      <c r="AP26" s="117">
        <f t="shared" si="16"/>
        <v>-162.95789000000002</v>
      </c>
      <c r="AQ26" s="117">
        <f t="shared" si="16"/>
        <v>-152.71132</v>
      </c>
      <c r="AR26" s="117">
        <f t="shared" si="16"/>
        <v>-64.137068799999994</v>
      </c>
      <c r="AS26" s="117">
        <f t="shared" si="16"/>
        <v>-168.62034030000001</v>
      </c>
      <c r="AT26" s="117">
        <f t="shared" si="16"/>
        <v>-85.563000000000002</v>
      </c>
      <c r="AU26" s="117">
        <f t="shared" si="16"/>
        <v>-45.718060000000008</v>
      </c>
      <c r="AV26" s="117">
        <f t="shared" si="16"/>
        <v>-116.53074020000001</v>
      </c>
      <c r="AW26" s="117">
        <f t="shared" si="16"/>
        <v>-3.1020000000000003</v>
      </c>
      <c r="AX26" s="117">
        <f t="shared" si="16"/>
        <v>-34.544140000000006</v>
      </c>
      <c r="AY26" s="117">
        <f t="shared" si="16"/>
        <v>0</v>
      </c>
      <c r="AZ26" s="117">
        <f t="shared" si="16"/>
        <v>-121.04753696299998</v>
      </c>
      <c r="BA26" s="117">
        <f t="shared" si="16"/>
        <v>0</v>
      </c>
      <c r="BB26" s="117">
        <f t="shared" si="16"/>
        <v>-45.629419999999996</v>
      </c>
      <c r="BC26" s="117">
        <f t="shared" si="16"/>
        <v>-577.24227327100004</v>
      </c>
      <c r="BD26" s="117">
        <f t="shared" si="16"/>
        <v>-22.331</v>
      </c>
      <c r="BE26" s="117">
        <f t="shared" si="16"/>
        <v>-110.16401999999999</v>
      </c>
      <c r="BF26" s="117">
        <f t="shared" si="16"/>
        <v>-85.140564850000004</v>
      </c>
      <c r="BG26" s="117">
        <f t="shared" si="16"/>
        <v>-126.58633999899999</v>
      </c>
      <c r="BH26" s="117">
        <f t="shared" si="16"/>
        <v>-168.75806932300003</v>
      </c>
      <c r="BI26" s="117">
        <f t="shared" si="16"/>
        <v>-10.923680915</v>
      </c>
      <c r="BJ26" s="117">
        <f t="shared" si="16"/>
        <v>-6.9687591000000015</v>
      </c>
      <c r="BK26" s="117">
        <f t="shared" si="16"/>
        <v>-104.42099990000001</v>
      </c>
      <c r="BL26" s="117">
        <f t="shared" si="16"/>
        <v>-127.49698249999999</v>
      </c>
      <c r="BM26" s="117">
        <f t="shared" si="16"/>
        <v>0</v>
      </c>
      <c r="BN26" s="117">
        <f t="shared" si="16"/>
        <v>-319.45239979999997</v>
      </c>
      <c r="BO26" s="117">
        <f t="shared" si="16"/>
        <v>-204.42672669999999</v>
      </c>
      <c r="BP26" s="117">
        <f t="shared" si="16"/>
        <v>-266.47602140000004</v>
      </c>
      <c r="BQ26" s="117">
        <f t="shared" si="16"/>
        <v>-46.015689999999999</v>
      </c>
      <c r="BR26" s="117">
        <f t="shared" si="16"/>
        <v>-214.11181120000003</v>
      </c>
      <c r="BS26" s="117">
        <f t="shared" si="16"/>
        <v>-112.2079816</v>
      </c>
      <c r="BT26" s="117">
        <f t="shared" si="16"/>
        <v>-36.505669999999995</v>
      </c>
      <c r="BU26" s="117">
        <f t="shared" si="16"/>
        <v>-50.540550899999992</v>
      </c>
      <c r="BV26" s="117">
        <f t="shared" si="16"/>
        <v>-34.324099999999994</v>
      </c>
      <c r="BW26" s="117">
        <f t="shared" si="16"/>
        <v>-134.6224473</v>
      </c>
      <c r="BX26" s="117">
        <f t="shared" si="16"/>
        <v>-113.78062290000001</v>
      </c>
      <c r="BY26" s="117">
        <f t="shared" si="16"/>
        <v>-65.699735499999989</v>
      </c>
      <c r="BZ26" s="117">
        <f t="shared" si="16"/>
        <v>-174.3321459</v>
      </c>
      <c r="CA26" s="117">
        <f t="shared" si="16"/>
        <v>-243.38123849999999</v>
      </c>
      <c r="CB26" s="117">
        <f t="shared" ref="CB26:CS26" si="17">CB24-CB25</f>
        <v>-195.87304289999997</v>
      </c>
      <c r="CC26" s="117">
        <f t="shared" si="17"/>
        <v>-92.229714900000005</v>
      </c>
      <c r="CD26" s="117">
        <f t="shared" si="17"/>
        <v>-213.10161019999995</v>
      </c>
      <c r="CE26" s="117">
        <f t="shared" si="17"/>
        <v>-35.615389999999998</v>
      </c>
      <c r="CF26" s="117">
        <f t="shared" si="17"/>
        <v>-386.42508300000003</v>
      </c>
      <c r="CG26" s="117">
        <f t="shared" si="17"/>
        <v>-106.18924</v>
      </c>
      <c r="CH26" s="89">
        <f t="shared" si="17"/>
        <v>-115.89563000000001</v>
      </c>
      <c r="CI26" s="89">
        <f t="shared" si="17"/>
        <v>0</v>
      </c>
      <c r="CJ26" s="89">
        <f t="shared" si="17"/>
        <v>-396.81860840000002</v>
      </c>
      <c r="CK26" s="89">
        <f t="shared" si="17"/>
        <v>-193.02251170000002</v>
      </c>
      <c r="CL26" s="89">
        <f t="shared" si="17"/>
        <v>-172.5499534999999</v>
      </c>
      <c r="CM26" s="89">
        <f t="shared" si="17"/>
        <v>-231.54109999999997</v>
      </c>
      <c r="CN26" s="89">
        <f t="shared" si="17"/>
        <v>-358.49586990000006</v>
      </c>
      <c r="CO26" s="89">
        <f t="shared" si="17"/>
        <v>-82.973969999999994</v>
      </c>
      <c r="CP26" s="89">
        <f t="shared" si="17"/>
        <v>-134.76873990000001</v>
      </c>
      <c r="CQ26" s="89">
        <f t="shared" si="17"/>
        <v>-204.50722999999999</v>
      </c>
      <c r="CR26" s="89">
        <f t="shared" si="17"/>
        <v>-271.32500990000005</v>
      </c>
      <c r="CS26" s="89">
        <f t="shared" si="17"/>
        <v>-70.237839999999991</v>
      </c>
      <c r="CT26" s="102"/>
      <c r="CU26" s="102"/>
      <c r="CV26" s="102"/>
    </row>
    <row r="27" spans="1:112" s="151" customFormat="1" ht="14.25" customHeight="1" x14ac:dyDescent="0.3">
      <c r="A27" s="139" t="s">
        <v>173</v>
      </c>
      <c r="B27" s="147" t="s">
        <v>58</v>
      </c>
      <c r="C27" s="117">
        <v>2257</v>
      </c>
      <c r="D27" s="117">
        <v>1675.3579999999997</v>
      </c>
      <c r="E27" s="117">
        <v>4091</v>
      </c>
      <c r="F27" s="117">
        <v>3270.6739999999995</v>
      </c>
      <c r="G27" s="117">
        <v>4686.1341900000007</v>
      </c>
      <c r="H27" s="117">
        <v>8536.6270000000004</v>
      </c>
      <c r="I27" s="117">
        <v>1120.3870000000002</v>
      </c>
      <c r="J27" s="117">
        <f t="shared" si="1"/>
        <v>2193.4659999999999</v>
      </c>
      <c r="K27" s="117">
        <v>2325.5789999999997</v>
      </c>
      <c r="L27" s="117">
        <f t="shared" si="0"/>
        <v>2257.4780000000001</v>
      </c>
      <c r="M27" s="255">
        <f t="shared" si="2"/>
        <v>1261.6060000000002</v>
      </c>
      <c r="N27" s="117">
        <v>1518.2810000000002</v>
      </c>
      <c r="O27" s="117">
        <v>0</v>
      </c>
      <c r="P27" s="117">
        <v>0</v>
      </c>
      <c r="Q27" s="117">
        <v>99.43</v>
      </c>
      <c r="R27" s="117">
        <v>0</v>
      </c>
      <c r="S27" s="117">
        <v>0</v>
      </c>
      <c r="T27" s="117">
        <v>0</v>
      </c>
      <c r="U27" s="117">
        <v>851.05499999999995</v>
      </c>
      <c r="V27" s="117">
        <v>139.14099999999999</v>
      </c>
      <c r="W27" s="117">
        <v>1070.9291900000001</v>
      </c>
      <c r="X27" s="117">
        <v>851.22900000000004</v>
      </c>
      <c r="Y27" s="117">
        <v>156.06899999999999</v>
      </c>
      <c r="Z27" s="106"/>
      <c r="AA27" s="106">
        <v>832.45100000000002</v>
      </c>
      <c r="AB27" s="106">
        <v>3800.8890000000001</v>
      </c>
      <c r="AC27" s="106">
        <v>1189.6969999999999</v>
      </c>
      <c r="AD27" s="106">
        <v>405.12099999999998</v>
      </c>
      <c r="AE27" s="117">
        <v>0</v>
      </c>
      <c r="AF27" s="106">
        <v>758.50599999999997</v>
      </c>
      <c r="AG27" s="117">
        <v>0</v>
      </c>
      <c r="AH27" s="106">
        <v>840.93799999999999</v>
      </c>
      <c r="AI27" s="117">
        <v>0</v>
      </c>
      <c r="AJ27" s="106">
        <v>709.02499999999998</v>
      </c>
      <c r="AK27" s="117">
        <v>0</v>
      </c>
      <c r="AL27" s="117">
        <v>0</v>
      </c>
      <c r="AM27" s="117">
        <v>0</v>
      </c>
      <c r="AN27" s="117">
        <v>0</v>
      </c>
      <c r="AO27" s="117">
        <v>129.37</v>
      </c>
      <c r="AP27" s="117">
        <v>577.08900000000006</v>
      </c>
      <c r="AQ27" s="117">
        <v>413.928</v>
      </c>
      <c r="AR27" s="117">
        <v>0</v>
      </c>
      <c r="AS27" s="117">
        <v>0</v>
      </c>
      <c r="AT27" s="117">
        <v>0</v>
      </c>
      <c r="AU27" s="117">
        <v>0</v>
      </c>
      <c r="AV27" s="117">
        <v>0</v>
      </c>
      <c r="AW27" s="117">
        <v>0</v>
      </c>
      <c r="AX27" s="106">
        <v>0</v>
      </c>
      <c r="AY27" s="106">
        <v>0</v>
      </c>
      <c r="AZ27" s="106"/>
      <c r="BA27" s="106">
        <v>164.387</v>
      </c>
      <c r="BB27" s="106">
        <v>307.17200000000003</v>
      </c>
      <c r="BC27" s="106">
        <v>325.57799999999997</v>
      </c>
      <c r="BD27" s="106"/>
      <c r="BE27" s="106">
        <v>622.62799999999993</v>
      </c>
      <c r="BF27" s="106">
        <v>269.08999999999997</v>
      </c>
      <c r="BG27" s="106">
        <v>171.20599999999999</v>
      </c>
      <c r="BH27" s="106">
        <v>333.40500000000003</v>
      </c>
      <c r="BI27" s="106"/>
      <c r="BJ27" s="117">
        <v>504.61099999999999</v>
      </c>
      <c r="BK27" s="117">
        <v>397.49799999999999</v>
      </c>
      <c r="BL27" s="117">
        <v>0</v>
      </c>
      <c r="BM27" s="117">
        <v>0</v>
      </c>
      <c r="BN27" s="117">
        <v>384.67200000000003</v>
      </c>
      <c r="BO27" s="117">
        <v>271.45400000000001</v>
      </c>
      <c r="BP27" s="117">
        <v>0</v>
      </c>
      <c r="BQ27" s="117">
        <v>0</v>
      </c>
      <c r="BR27" s="117">
        <v>0</v>
      </c>
      <c r="BS27" s="117">
        <v>0</v>
      </c>
      <c r="BT27" s="117">
        <v>414.75099999999998</v>
      </c>
      <c r="BU27" s="117">
        <v>352.59300000000002</v>
      </c>
      <c r="BV27" s="106"/>
      <c r="BW27" s="106">
        <v>0</v>
      </c>
      <c r="BX27" s="106">
        <v>0</v>
      </c>
      <c r="BY27" s="106">
        <v>0</v>
      </c>
      <c r="BZ27" s="106">
        <v>547.899</v>
      </c>
      <c r="CA27" s="106">
        <v>1709.579</v>
      </c>
      <c r="CB27" s="106">
        <v>0</v>
      </c>
      <c r="CC27" s="106">
        <v>0</v>
      </c>
      <c r="CD27" s="106">
        <v>0</v>
      </c>
      <c r="CE27" s="106">
        <v>0</v>
      </c>
      <c r="CF27" s="106">
        <v>0</v>
      </c>
      <c r="CG27" s="106">
        <v>0</v>
      </c>
      <c r="CH27" s="256"/>
      <c r="CI27" s="256">
        <v>149.02799999999999</v>
      </c>
      <c r="CJ27" s="256"/>
      <c r="CK27" s="256"/>
      <c r="CL27" s="256"/>
      <c r="CM27" s="256"/>
      <c r="CN27" s="256"/>
      <c r="CO27" s="256"/>
      <c r="CP27" s="256">
        <v>291.387</v>
      </c>
      <c r="CQ27" s="256">
        <v>317.93100000000004</v>
      </c>
      <c r="CR27" s="256">
        <v>503.26000000000016</v>
      </c>
      <c r="CS27" s="257"/>
      <c r="CT27" s="102"/>
      <c r="CU27" s="102"/>
      <c r="CV27" s="102"/>
    </row>
    <row r="28" spans="1:112" s="151" customFormat="1" ht="14.25" customHeight="1" x14ac:dyDescent="0.3">
      <c r="A28" s="139"/>
      <c r="B28" s="147" t="s">
        <v>60</v>
      </c>
      <c r="C28" s="117">
        <v>634</v>
      </c>
      <c r="D28" s="117">
        <v>438.5250099999999</v>
      </c>
      <c r="E28" s="117">
        <v>849</v>
      </c>
      <c r="F28" s="117">
        <v>1018.7787503</v>
      </c>
      <c r="G28" s="117">
        <v>1242.8491496999998</v>
      </c>
      <c r="H28" s="117">
        <v>1631.9345264940002</v>
      </c>
      <c r="I28" s="117">
        <v>2323.4488996999999</v>
      </c>
      <c r="J28" s="117">
        <f t="shared" si="1"/>
        <v>2876.2549428290004</v>
      </c>
      <c r="K28" s="106">
        <v>2329.4880868999999</v>
      </c>
      <c r="L28" s="117">
        <f t="shared" si="0"/>
        <v>2534.7412131000001</v>
      </c>
      <c r="M28" s="255">
        <f t="shared" si="2"/>
        <v>3144.5267695999996</v>
      </c>
      <c r="N28" s="117">
        <v>76.035347799999982</v>
      </c>
      <c r="O28" s="117">
        <v>71.52779409999998</v>
      </c>
      <c r="P28" s="117">
        <v>137.53202119999997</v>
      </c>
      <c r="Q28" s="117">
        <v>58.093444299999987</v>
      </c>
      <c r="R28" s="117">
        <v>51.635071499999995</v>
      </c>
      <c r="S28" s="117">
        <v>112.52723380000002</v>
      </c>
      <c r="T28" s="117">
        <v>86.119881700000008</v>
      </c>
      <c r="U28" s="117">
        <v>177.18717319999999</v>
      </c>
      <c r="V28" s="117">
        <v>129.02413519999999</v>
      </c>
      <c r="W28" s="117">
        <v>91.960356299999972</v>
      </c>
      <c r="X28" s="117">
        <v>97.632874200000003</v>
      </c>
      <c r="Y28" s="117">
        <v>153.57381639999997</v>
      </c>
      <c r="Z28" s="106">
        <v>229.602567996</v>
      </c>
      <c r="AA28" s="106">
        <v>122.99551418499999</v>
      </c>
      <c r="AB28" s="106">
        <v>79.162175988000044</v>
      </c>
      <c r="AC28" s="106">
        <v>138.16727158199998</v>
      </c>
      <c r="AD28" s="106">
        <v>232.49820934900004</v>
      </c>
      <c r="AE28" s="106">
        <v>43.052999979999996</v>
      </c>
      <c r="AF28" s="106">
        <v>176.81940637000002</v>
      </c>
      <c r="AG28" s="106">
        <v>69.537402372000003</v>
      </c>
      <c r="AH28" s="106">
        <v>164.61237946</v>
      </c>
      <c r="AI28" s="106">
        <v>125.655519412</v>
      </c>
      <c r="AJ28" s="106">
        <v>112.20031980499995</v>
      </c>
      <c r="AK28" s="106">
        <v>137.63075999500001</v>
      </c>
      <c r="AL28" s="106">
        <v>189.13458270000001</v>
      </c>
      <c r="AM28" s="106">
        <v>349.40086119999995</v>
      </c>
      <c r="AN28" s="106">
        <v>108.16005</v>
      </c>
      <c r="AO28" s="106">
        <v>279.87780019999991</v>
      </c>
      <c r="AP28" s="106">
        <v>198.92415419999998</v>
      </c>
      <c r="AQ28" s="106">
        <v>149.30236600000003</v>
      </c>
      <c r="AR28" s="106">
        <v>79.1866062</v>
      </c>
      <c r="AS28" s="106">
        <v>198.06427360000001</v>
      </c>
      <c r="AT28" s="106">
        <v>228.68985000000001</v>
      </c>
      <c r="AU28" s="106">
        <v>119.5104501</v>
      </c>
      <c r="AV28" s="106">
        <v>256.56148549999989</v>
      </c>
      <c r="AW28" s="106">
        <v>166.63641999999999</v>
      </c>
      <c r="AX28" s="117">
        <v>104.88147644099999</v>
      </c>
      <c r="AY28" s="117">
        <v>0</v>
      </c>
      <c r="AZ28" s="117">
        <v>171.64996999800002</v>
      </c>
      <c r="BA28" s="117">
        <v>57.39246842</v>
      </c>
      <c r="BB28" s="117">
        <v>124.05554958399999</v>
      </c>
      <c r="BC28" s="117">
        <v>888.21329708100029</v>
      </c>
      <c r="BD28" s="117">
        <v>447.50674714400003</v>
      </c>
      <c r="BE28" s="117">
        <v>126.08217999900002</v>
      </c>
      <c r="BF28" s="117">
        <v>278.66986946700001</v>
      </c>
      <c r="BG28" s="117">
        <v>164.90064303799997</v>
      </c>
      <c r="BH28" s="117">
        <v>238.23236341300003</v>
      </c>
      <c r="BI28" s="117">
        <v>274.67037824400001</v>
      </c>
      <c r="BJ28" s="106">
        <v>121.06440200000002</v>
      </c>
      <c r="BK28" s="106">
        <v>126.15613999999999</v>
      </c>
      <c r="BL28" s="106">
        <v>134.27798000000001</v>
      </c>
      <c r="BM28" s="106">
        <v>158.5889952</v>
      </c>
      <c r="BN28" s="106">
        <v>238.13377</v>
      </c>
      <c r="BO28" s="106">
        <v>99.595110000000005</v>
      </c>
      <c r="BP28" s="106">
        <v>408.97595419999999</v>
      </c>
      <c r="BQ28" s="106">
        <v>406.75864680000001</v>
      </c>
      <c r="BR28" s="106">
        <v>109.64301720000003</v>
      </c>
      <c r="BS28" s="106">
        <v>167.2826477000001</v>
      </c>
      <c r="BT28" s="106">
        <v>165.69818500000005</v>
      </c>
      <c r="BU28" s="106">
        <v>193.31323879999997</v>
      </c>
      <c r="BV28" s="106">
        <v>164.06453970000001</v>
      </c>
      <c r="BW28" s="106">
        <v>226.80262080000003</v>
      </c>
      <c r="BX28" s="106">
        <v>82.580330600000011</v>
      </c>
      <c r="BY28" s="106">
        <v>274.51191790000007</v>
      </c>
      <c r="BZ28" s="106">
        <v>307.57712670000006</v>
      </c>
      <c r="CA28" s="106">
        <v>323.24777020000022</v>
      </c>
      <c r="CB28" s="106">
        <v>199.88487089999995</v>
      </c>
      <c r="CC28" s="106">
        <v>240.40371129999997</v>
      </c>
      <c r="CD28" s="106">
        <v>172.74773590000001</v>
      </c>
      <c r="CE28" s="106">
        <v>179.83777239999989</v>
      </c>
      <c r="CF28" s="106">
        <v>220.43893569999997</v>
      </c>
      <c r="CG28" s="106">
        <v>142.64388100000005</v>
      </c>
      <c r="CH28" s="255">
        <v>335.45093730000008</v>
      </c>
      <c r="CI28" s="255">
        <v>264.20007490000006</v>
      </c>
      <c r="CJ28" s="255">
        <v>463.40076329999988</v>
      </c>
      <c r="CK28" s="255">
        <v>398.16630669999984</v>
      </c>
      <c r="CL28" s="255">
        <v>518.61983549999968</v>
      </c>
      <c r="CM28" s="255">
        <v>301.48532339999997</v>
      </c>
      <c r="CN28" s="255">
        <v>169.72796990000003</v>
      </c>
      <c r="CO28" s="255">
        <v>0</v>
      </c>
      <c r="CP28" s="255">
        <v>147.80493950000005</v>
      </c>
      <c r="CQ28" s="255">
        <v>129.94551989999997</v>
      </c>
      <c r="CR28" s="255">
        <v>302.84182929999986</v>
      </c>
      <c r="CS28" s="255">
        <v>112.88326990000004</v>
      </c>
      <c r="CV28" s="102"/>
      <c r="DH28" s="153"/>
    </row>
    <row r="29" spans="1:112" s="151" customFormat="1" ht="14.25" customHeight="1" x14ac:dyDescent="0.3">
      <c r="A29" s="139"/>
      <c r="B29" s="147" t="s">
        <v>97</v>
      </c>
      <c r="C29" s="117">
        <v>1623</v>
      </c>
      <c r="D29" s="117">
        <v>1236.8329899999999</v>
      </c>
      <c r="E29" s="117">
        <v>3241</v>
      </c>
      <c r="F29" s="117">
        <v>0</v>
      </c>
      <c r="G29" s="117">
        <v>2001.0393881000002</v>
      </c>
      <c r="H29" s="117">
        <f>SUM(Z29:AK29)</f>
        <v>6904.6924735060011</v>
      </c>
      <c r="I29" s="117">
        <f>I27-I28</f>
        <v>-1203.0618996999997</v>
      </c>
      <c r="J29" s="117">
        <f t="shared" si="1"/>
        <v>-682.78894282900023</v>
      </c>
      <c r="K29" s="117">
        <v>-3.9090868000002956</v>
      </c>
      <c r="L29" s="117">
        <f t="shared" si="0"/>
        <v>-277.26321310000031</v>
      </c>
      <c r="M29" s="255">
        <f t="shared" si="2"/>
        <v>-1882.9207695999994</v>
      </c>
      <c r="N29" s="117">
        <v>0</v>
      </c>
      <c r="O29" s="117">
        <f>O27-O28</f>
        <v>-71.52779409999998</v>
      </c>
      <c r="P29" s="117">
        <f t="shared" ref="P29:CA29" si="18">P27-P28</f>
        <v>-137.53202119999997</v>
      </c>
      <c r="Q29" s="117">
        <f t="shared" si="18"/>
        <v>41.336555700000019</v>
      </c>
      <c r="R29" s="117">
        <f t="shared" si="18"/>
        <v>-51.635071499999995</v>
      </c>
      <c r="S29" s="117">
        <f t="shared" si="18"/>
        <v>-112.52723380000002</v>
      </c>
      <c r="T29" s="117">
        <f t="shared" si="18"/>
        <v>-86.119881700000008</v>
      </c>
      <c r="U29" s="117">
        <f t="shared" si="18"/>
        <v>673.86782679999999</v>
      </c>
      <c r="V29" s="117">
        <f t="shared" si="18"/>
        <v>10.116864800000002</v>
      </c>
      <c r="W29" s="117">
        <f t="shared" si="18"/>
        <v>978.96883370000012</v>
      </c>
      <c r="X29" s="117">
        <f t="shared" si="18"/>
        <v>753.59612579999998</v>
      </c>
      <c r="Y29" s="117">
        <f t="shared" si="18"/>
        <v>2.4951836000000185</v>
      </c>
      <c r="Z29" s="111">
        <f t="shared" si="18"/>
        <v>-229.602567996</v>
      </c>
      <c r="AA29" s="111">
        <f t="shared" si="18"/>
        <v>709.45548581499997</v>
      </c>
      <c r="AB29" s="111">
        <f t="shared" si="18"/>
        <v>3721.7268240120002</v>
      </c>
      <c r="AC29" s="111">
        <f t="shared" si="18"/>
        <v>1051.5297284179999</v>
      </c>
      <c r="AD29" s="111">
        <f t="shared" si="18"/>
        <v>172.62279065099995</v>
      </c>
      <c r="AE29" s="111">
        <f t="shared" si="18"/>
        <v>-43.052999979999996</v>
      </c>
      <c r="AF29" s="111">
        <f t="shared" si="18"/>
        <v>581.68659362999995</v>
      </c>
      <c r="AG29" s="111">
        <f t="shared" si="18"/>
        <v>-69.537402372000003</v>
      </c>
      <c r="AH29" s="111">
        <f t="shared" si="18"/>
        <v>676.32562054000005</v>
      </c>
      <c r="AI29" s="111">
        <f t="shared" si="18"/>
        <v>-125.655519412</v>
      </c>
      <c r="AJ29" s="111">
        <f t="shared" si="18"/>
        <v>596.82468019500004</v>
      </c>
      <c r="AK29" s="111">
        <f t="shared" si="18"/>
        <v>-137.63075999500001</v>
      </c>
      <c r="AL29" s="117">
        <f t="shared" si="18"/>
        <v>-189.13458270000001</v>
      </c>
      <c r="AM29" s="117">
        <f t="shared" si="18"/>
        <v>-349.40086119999995</v>
      </c>
      <c r="AN29" s="117">
        <f t="shared" si="18"/>
        <v>-108.16005</v>
      </c>
      <c r="AO29" s="117">
        <f t="shared" si="18"/>
        <v>-150.50780019999991</v>
      </c>
      <c r="AP29" s="117">
        <f t="shared" si="18"/>
        <v>378.16484580000008</v>
      </c>
      <c r="AQ29" s="117">
        <f t="shared" si="18"/>
        <v>264.62563399999999</v>
      </c>
      <c r="AR29" s="117">
        <f t="shared" si="18"/>
        <v>-79.1866062</v>
      </c>
      <c r="AS29" s="117">
        <f t="shared" si="18"/>
        <v>-198.06427360000001</v>
      </c>
      <c r="AT29" s="117">
        <f t="shared" si="18"/>
        <v>-228.68985000000001</v>
      </c>
      <c r="AU29" s="117">
        <f t="shared" si="18"/>
        <v>-119.5104501</v>
      </c>
      <c r="AV29" s="117">
        <f t="shared" si="18"/>
        <v>-256.56148549999989</v>
      </c>
      <c r="AW29" s="117">
        <f t="shared" si="18"/>
        <v>-166.63641999999999</v>
      </c>
      <c r="AX29" s="117">
        <f t="shared" si="18"/>
        <v>-104.88147644099999</v>
      </c>
      <c r="AY29" s="117">
        <f t="shared" si="18"/>
        <v>0</v>
      </c>
      <c r="AZ29" s="117">
        <f t="shared" si="18"/>
        <v>-171.64996999800002</v>
      </c>
      <c r="BA29" s="117">
        <f t="shared" si="18"/>
        <v>106.99453158</v>
      </c>
      <c r="BB29" s="117">
        <f t="shared" si="18"/>
        <v>183.11645041600002</v>
      </c>
      <c r="BC29" s="117">
        <f t="shared" si="18"/>
        <v>-562.63529708100032</v>
      </c>
      <c r="BD29" s="117">
        <f t="shared" si="18"/>
        <v>-447.50674714400003</v>
      </c>
      <c r="BE29" s="117">
        <f t="shared" si="18"/>
        <v>496.54582000099992</v>
      </c>
      <c r="BF29" s="117">
        <f t="shared" si="18"/>
        <v>-9.5798694670000373</v>
      </c>
      <c r="BG29" s="117">
        <f t="shared" si="18"/>
        <v>6.3053569620000189</v>
      </c>
      <c r="BH29" s="117">
        <f t="shared" si="18"/>
        <v>95.172636587</v>
      </c>
      <c r="BI29" s="117">
        <f t="shared" si="18"/>
        <v>-274.67037824400001</v>
      </c>
      <c r="BJ29" s="117">
        <f t="shared" si="18"/>
        <v>383.54659799999996</v>
      </c>
      <c r="BK29" s="117">
        <f t="shared" si="18"/>
        <v>271.34186</v>
      </c>
      <c r="BL29" s="117">
        <f t="shared" si="18"/>
        <v>-134.27798000000001</v>
      </c>
      <c r="BM29" s="117">
        <f t="shared" si="18"/>
        <v>-158.5889952</v>
      </c>
      <c r="BN29" s="117">
        <f t="shared" si="18"/>
        <v>146.53823000000003</v>
      </c>
      <c r="BO29" s="117">
        <f t="shared" si="18"/>
        <v>171.85889</v>
      </c>
      <c r="BP29" s="117">
        <f t="shared" si="18"/>
        <v>-408.97595419999999</v>
      </c>
      <c r="BQ29" s="117">
        <f t="shared" si="18"/>
        <v>-406.75864680000001</v>
      </c>
      <c r="BR29" s="117">
        <f t="shared" si="18"/>
        <v>-109.64301720000003</v>
      </c>
      <c r="BS29" s="117">
        <f t="shared" si="18"/>
        <v>-167.2826477000001</v>
      </c>
      <c r="BT29" s="117">
        <f t="shared" si="18"/>
        <v>249.05281499999992</v>
      </c>
      <c r="BU29" s="117">
        <f t="shared" si="18"/>
        <v>159.27976120000005</v>
      </c>
      <c r="BV29" s="117">
        <f t="shared" si="18"/>
        <v>-164.06453970000001</v>
      </c>
      <c r="BW29" s="117">
        <f t="shared" si="18"/>
        <v>-226.80262080000003</v>
      </c>
      <c r="BX29" s="117">
        <f t="shared" si="18"/>
        <v>-82.580330600000011</v>
      </c>
      <c r="BY29" s="117">
        <f t="shared" si="18"/>
        <v>-274.51191790000007</v>
      </c>
      <c r="BZ29" s="117">
        <f t="shared" si="18"/>
        <v>240.32187329999994</v>
      </c>
      <c r="CA29" s="117">
        <f t="shared" si="18"/>
        <v>1386.3312297999996</v>
      </c>
      <c r="CB29" s="117">
        <f t="shared" ref="CB29:CS29" si="19">CB27-CB28</f>
        <v>-199.88487089999995</v>
      </c>
      <c r="CC29" s="117">
        <f t="shared" si="19"/>
        <v>-240.40371129999997</v>
      </c>
      <c r="CD29" s="117">
        <f t="shared" si="19"/>
        <v>-172.74773590000001</v>
      </c>
      <c r="CE29" s="117">
        <f t="shared" si="19"/>
        <v>-179.83777239999989</v>
      </c>
      <c r="CF29" s="117">
        <f t="shared" si="19"/>
        <v>-220.43893569999997</v>
      </c>
      <c r="CG29" s="117">
        <f t="shared" si="19"/>
        <v>-142.64388100000005</v>
      </c>
      <c r="CH29" s="89">
        <f t="shared" si="19"/>
        <v>-335.45093730000008</v>
      </c>
      <c r="CI29" s="89">
        <f t="shared" si="19"/>
        <v>-115.17207490000007</v>
      </c>
      <c r="CJ29" s="89">
        <f t="shared" si="19"/>
        <v>-463.40076329999988</v>
      </c>
      <c r="CK29" s="89">
        <f t="shared" si="19"/>
        <v>-398.16630669999984</v>
      </c>
      <c r="CL29" s="89">
        <f t="shared" si="19"/>
        <v>-518.61983549999968</v>
      </c>
      <c r="CM29" s="89">
        <f t="shared" si="19"/>
        <v>-301.48532339999997</v>
      </c>
      <c r="CN29" s="89">
        <f t="shared" si="19"/>
        <v>-169.72796990000003</v>
      </c>
      <c r="CO29" s="89">
        <f t="shared" si="19"/>
        <v>0</v>
      </c>
      <c r="CP29" s="89">
        <f t="shared" si="19"/>
        <v>143.58206049999995</v>
      </c>
      <c r="CQ29" s="89">
        <f t="shared" si="19"/>
        <v>187.98548010000007</v>
      </c>
      <c r="CR29" s="89">
        <f t="shared" si="19"/>
        <v>200.4181707000003</v>
      </c>
      <c r="CS29" s="89">
        <f t="shared" si="19"/>
        <v>-112.88326990000004</v>
      </c>
      <c r="CT29" s="102"/>
      <c r="CU29" s="102"/>
      <c r="CV29" s="102"/>
    </row>
    <row r="30" spans="1:112" s="151" customFormat="1" ht="14.25" customHeight="1" x14ac:dyDescent="0.3">
      <c r="A30" s="152" t="s">
        <v>134</v>
      </c>
      <c r="B30" s="147" t="s">
        <v>58</v>
      </c>
      <c r="C30" s="117">
        <v>353.36720000000003</v>
      </c>
      <c r="D30" s="117">
        <v>312.12739999999997</v>
      </c>
      <c r="E30" s="117">
        <v>124</v>
      </c>
      <c r="F30" s="117">
        <v>141.50301000000005</v>
      </c>
      <c r="G30" s="117">
        <v>2033.6928499999999</v>
      </c>
      <c r="H30" s="117">
        <v>932.60799999999995</v>
      </c>
      <c r="I30" s="117">
        <v>342.12500000000006</v>
      </c>
      <c r="J30" s="117">
        <v>326.48520000000002</v>
      </c>
      <c r="K30" s="117">
        <v>6.992</v>
      </c>
      <c r="L30" s="117">
        <v>161.18554999999998</v>
      </c>
      <c r="M30" s="255">
        <f t="shared" si="2"/>
        <v>208.51379999999997</v>
      </c>
      <c r="N30" s="117">
        <v>0.373</v>
      </c>
      <c r="O30" s="117">
        <v>4.6416500000000003</v>
      </c>
      <c r="P30" s="117">
        <v>0.01</v>
      </c>
      <c r="Q30" s="117">
        <v>0</v>
      </c>
      <c r="R30" s="117">
        <v>0.01</v>
      </c>
      <c r="S30" s="117">
        <v>0</v>
      </c>
      <c r="T30" s="117">
        <v>42.567000000000007</v>
      </c>
      <c r="U30" s="117">
        <v>15.030999999999999</v>
      </c>
      <c r="V30" s="117">
        <v>0.01</v>
      </c>
      <c r="W30" s="117">
        <v>0.02</v>
      </c>
      <c r="X30" s="117">
        <v>444.43700000000001</v>
      </c>
      <c r="Y30" s="117">
        <v>1526.5932</v>
      </c>
      <c r="Z30" s="106">
        <v>271.44300000000004</v>
      </c>
      <c r="AA30" s="106">
        <v>1</v>
      </c>
      <c r="AB30" s="106">
        <v>154.97999999999999</v>
      </c>
      <c r="AC30" s="106">
        <v>0.01</v>
      </c>
      <c r="AD30" s="106">
        <v>62.554200000000002</v>
      </c>
      <c r="AE30" s="106">
        <v>2.5444</v>
      </c>
      <c r="AF30" s="106">
        <v>60.208800000000004</v>
      </c>
      <c r="AG30" s="106">
        <v>6.2310000000000008</v>
      </c>
      <c r="AH30" s="106">
        <v>292.83000000000004</v>
      </c>
      <c r="AI30" s="106">
        <v>80.506599999999992</v>
      </c>
      <c r="AJ30" s="106">
        <v>0.3</v>
      </c>
      <c r="AK30" s="106">
        <v>0</v>
      </c>
      <c r="AL30" s="117">
        <v>131.20640000000003</v>
      </c>
      <c r="AM30" s="117">
        <v>33.043600000000005</v>
      </c>
      <c r="AN30" s="117">
        <v>0.2</v>
      </c>
      <c r="AO30" s="117">
        <v>0</v>
      </c>
      <c r="AP30" s="117">
        <v>0</v>
      </c>
      <c r="AQ30" s="117">
        <v>1.8864000000000001</v>
      </c>
      <c r="AR30" s="117">
        <v>0</v>
      </c>
      <c r="AS30" s="117">
        <v>42.254800000000003</v>
      </c>
      <c r="AT30" s="117">
        <v>132.82880000000003</v>
      </c>
      <c r="AU30" s="117">
        <v>0</v>
      </c>
      <c r="AV30" s="117">
        <v>0.53</v>
      </c>
      <c r="AW30" s="117">
        <v>0.17499999999999999</v>
      </c>
      <c r="AX30" s="106">
        <v>129.42599999999999</v>
      </c>
      <c r="AY30" s="106">
        <v>0.54800000000000004</v>
      </c>
      <c r="AZ30" s="106">
        <v>13.864000000000001</v>
      </c>
      <c r="BA30" s="106">
        <v>34.798000000000002</v>
      </c>
      <c r="BB30" s="106">
        <v>69.484800000000007</v>
      </c>
      <c r="BC30" s="106">
        <v>7.6061999999999994</v>
      </c>
      <c r="BD30" s="106">
        <v>0.35</v>
      </c>
      <c r="BE30" s="106">
        <v>39.892000000000003</v>
      </c>
      <c r="BF30" s="106">
        <v>0.1</v>
      </c>
      <c r="BG30" s="106">
        <v>0</v>
      </c>
      <c r="BH30" s="106">
        <v>30.416200000000003</v>
      </c>
      <c r="BI30" s="106"/>
      <c r="BJ30" s="117">
        <v>1.0009999999999999</v>
      </c>
      <c r="BK30" s="117">
        <v>1E-3</v>
      </c>
      <c r="BL30" s="117">
        <v>0</v>
      </c>
      <c r="BM30" s="117">
        <v>0</v>
      </c>
      <c r="BN30" s="117">
        <v>0</v>
      </c>
      <c r="BO30" s="117">
        <v>4</v>
      </c>
      <c r="BP30" s="117">
        <v>0</v>
      </c>
      <c r="BQ30" s="117">
        <v>0</v>
      </c>
      <c r="BR30" s="117">
        <v>0</v>
      </c>
      <c r="BS30" s="117">
        <v>0.03</v>
      </c>
      <c r="BT30" s="117">
        <v>1.96</v>
      </c>
      <c r="BU30" s="117">
        <v>0</v>
      </c>
      <c r="BV30" s="106"/>
      <c r="BW30" s="106">
        <v>0</v>
      </c>
      <c r="BX30" s="106">
        <v>0</v>
      </c>
      <c r="BY30" s="106">
        <v>0</v>
      </c>
      <c r="BZ30" s="106">
        <v>5.8380000000000001</v>
      </c>
      <c r="CA30" s="106">
        <v>0</v>
      </c>
      <c r="CB30" s="106">
        <v>0</v>
      </c>
      <c r="CC30" s="106">
        <v>0</v>
      </c>
      <c r="CD30" s="106">
        <v>0</v>
      </c>
      <c r="CE30" s="106">
        <v>5.9879999999999995</v>
      </c>
      <c r="CF30" s="106">
        <v>20.308799999999998</v>
      </c>
      <c r="CG30" s="106">
        <v>129.05074999999999</v>
      </c>
      <c r="CH30" s="256"/>
      <c r="CI30" s="256"/>
      <c r="CJ30" s="256"/>
      <c r="CK30" s="256">
        <v>0.5</v>
      </c>
      <c r="CL30" s="256">
        <v>14.581</v>
      </c>
      <c r="CM30" s="256">
        <v>18.6936</v>
      </c>
      <c r="CN30" s="256">
        <v>42.957599999999999</v>
      </c>
      <c r="CO30" s="256"/>
      <c r="CP30" s="256"/>
      <c r="CQ30" s="256">
        <v>131.78159999999997</v>
      </c>
      <c r="CR30" s="256"/>
      <c r="CS30" s="257"/>
      <c r="CT30" s="102"/>
      <c r="CU30" s="102"/>
      <c r="CV30" s="102"/>
    </row>
    <row r="31" spans="1:112" s="151" customFormat="1" ht="14.25" customHeight="1" x14ac:dyDescent="0.3">
      <c r="A31" s="139"/>
      <c r="B31" s="147" t="s">
        <v>60</v>
      </c>
      <c r="C31" s="117">
        <v>9051</v>
      </c>
      <c r="D31" s="117">
        <v>17517.090100000005</v>
      </c>
      <c r="E31" s="117">
        <v>12241</v>
      </c>
      <c r="F31" s="117">
        <v>17517.914858599997</v>
      </c>
      <c r="G31" s="117">
        <v>15202.5097169</v>
      </c>
      <c r="H31" s="117">
        <v>16518.779837055998</v>
      </c>
      <c r="I31" s="117">
        <v>14448.2377251</v>
      </c>
      <c r="J31" s="117">
        <v>24704.660303814002</v>
      </c>
      <c r="K31" s="106">
        <v>16904.905484800001</v>
      </c>
      <c r="L31" s="117">
        <v>21173.003880599998</v>
      </c>
      <c r="M31" s="255">
        <f t="shared" si="2"/>
        <v>21384.401485200044</v>
      </c>
      <c r="N31" s="117">
        <v>1135.7090753999994</v>
      </c>
      <c r="O31" s="117">
        <v>876.93610459999945</v>
      </c>
      <c r="P31" s="117">
        <v>1406.6579633000015</v>
      </c>
      <c r="Q31" s="117">
        <v>788.04294919999984</v>
      </c>
      <c r="R31" s="117">
        <v>1359.2149295000004</v>
      </c>
      <c r="S31" s="117">
        <v>1869.3635674000011</v>
      </c>
      <c r="T31" s="117">
        <v>718.96165310000015</v>
      </c>
      <c r="U31" s="117">
        <v>876.70760230000053</v>
      </c>
      <c r="V31" s="117">
        <v>2239.8509382999991</v>
      </c>
      <c r="W31" s="117">
        <v>738.53437250000025</v>
      </c>
      <c r="X31" s="117">
        <v>1510.7182984999997</v>
      </c>
      <c r="Y31" s="117">
        <v>1681.8122627999994</v>
      </c>
      <c r="Z31" s="106">
        <v>1163.1889331760005</v>
      </c>
      <c r="AA31" s="106">
        <v>1188.3743088919994</v>
      </c>
      <c r="AB31" s="106">
        <v>614.6802613900004</v>
      </c>
      <c r="AC31" s="106">
        <v>1081.5663742100007</v>
      </c>
      <c r="AD31" s="106">
        <v>1286.3290285819992</v>
      </c>
      <c r="AE31" s="106">
        <v>1480.9727229249979</v>
      </c>
      <c r="AF31" s="106">
        <v>1634.1075759690004</v>
      </c>
      <c r="AG31" s="106">
        <v>1002.1001067640002</v>
      </c>
      <c r="AH31" s="106">
        <v>1840.3690946550009</v>
      </c>
      <c r="AI31" s="106">
        <v>1169.2013276890018</v>
      </c>
      <c r="AJ31" s="106">
        <v>2708.4332672719929</v>
      </c>
      <c r="AK31" s="106">
        <v>1349.456835532</v>
      </c>
      <c r="AL31" s="106">
        <v>1460.6265222000002</v>
      </c>
      <c r="AM31" s="106">
        <v>897.8787425999999</v>
      </c>
      <c r="AN31" s="106">
        <v>1600.3617493999989</v>
      </c>
      <c r="AO31" s="106">
        <v>1409.7762077999985</v>
      </c>
      <c r="AP31" s="106">
        <v>1027.7365474000001</v>
      </c>
      <c r="AQ31" s="106">
        <v>920.47122880000029</v>
      </c>
      <c r="AR31" s="106">
        <v>1430.8713046999999</v>
      </c>
      <c r="AS31" s="106">
        <v>1443.4285674000005</v>
      </c>
      <c r="AT31" s="106">
        <v>1128.3999529000002</v>
      </c>
      <c r="AU31" s="106">
        <v>907.3839410999999</v>
      </c>
      <c r="AV31" s="106">
        <v>1502.0865176999996</v>
      </c>
      <c r="AW31" s="106">
        <v>719.21644309999976</v>
      </c>
      <c r="AX31" s="117">
        <v>1017.8056379780003</v>
      </c>
      <c r="AY31" s="117">
        <v>110.172</v>
      </c>
      <c r="AZ31" s="117">
        <v>765.90257664000046</v>
      </c>
      <c r="BA31" s="117">
        <v>1400.0704835200004</v>
      </c>
      <c r="BB31" s="117">
        <v>778.50463588900016</v>
      </c>
      <c r="BC31" s="117">
        <v>11877.211400093998</v>
      </c>
      <c r="BD31" s="117">
        <v>655.61494954799991</v>
      </c>
      <c r="BE31" s="117">
        <v>1978.8967528330002</v>
      </c>
      <c r="BF31" s="117">
        <v>1126.0022093779992</v>
      </c>
      <c r="BG31" s="117">
        <v>2362.0807057920015</v>
      </c>
      <c r="BH31" s="117">
        <v>1020.1800534490004</v>
      </c>
      <c r="BI31" s="117">
        <v>1612.2188986929998</v>
      </c>
      <c r="BJ31" s="106">
        <v>1618.9053236999966</v>
      </c>
      <c r="BK31" s="106">
        <v>909.81331050000017</v>
      </c>
      <c r="BL31" s="106">
        <v>662.95403439999905</v>
      </c>
      <c r="BM31" s="106">
        <v>629.54848799999945</v>
      </c>
      <c r="BN31" s="106">
        <v>1463.6830900999987</v>
      </c>
      <c r="BO31" s="106">
        <v>1925.7223764999999</v>
      </c>
      <c r="BP31" s="106">
        <v>1794.8305452000041</v>
      </c>
      <c r="BQ31" s="106">
        <v>2139.4714592999999</v>
      </c>
      <c r="BR31" s="106">
        <v>1455.4715247999989</v>
      </c>
      <c r="BS31" s="106">
        <v>1364.4377184000034</v>
      </c>
      <c r="BT31" s="106">
        <v>860.59286409999947</v>
      </c>
      <c r="BU31" s="106">
        <v>2079.4747497999992</v>
      </c>
      <c r="BV31" s="106">
        <v>899.6289295999984</v>
      </c>
      <c r="BW31" s="106">
        <v>2285.9631773000019</v>
      </c>
      <c r="BX31" s="106">
        <v>467.23311969999992</v>
      </c>
      <c r="BY31" s="106">
        <v>1218.280046300001</v>
      </c>
      <c r="BZ31" s="106">
        <v>1692.8718900999995</v>
      </c>
      <c r="CA31" s="106">
        <v>2137.0988344000007</v>
      </c>
      <c r="CB31" s="106">
        <v>802.67628769999988</v>
      </c>
      <c r="CC31" s="106">
        <v>4259.6038393999979</v>
      </c>
      <c r="CD31" s="106">
        <v>2055.3297403999995</v>
      </c>
      <c r="CE31" s="106">
        <v>1733.5039070999992</v>
      </c>
      <c r="CF31" s="106">
        <v>2388.4139104000001</v>
      </c>
      <c r="CG31" s="106">
        <v>1232.4001982000002</v>
      </c>
      <c r="CH31" s="255">
        <v>3512.9404101999958</v>
      </c>
      <c r="CI31" s="255">
        <v>250.02195440000017</v>
      </c>
      <c r="CJ31" s="255">
        <v>4821.1578417000537</v>
      </c>
      <c r="CK31" s="255">
        <v>2500.7914053999998</v>
      </c>
      <c r="CL31" s="255">
        <v>2061.2721703999987</v>
      </c>
      <c r="CM31" s="255">
        <v>2406.8554486999997</v>
      </c>
      <c r="CN31" s="255">
        <v>746.33324920000007</v>
      </c>
      <c r="CO31" s="255">
        <v>296.19055909999992</v>
      </c>
      <c r="CP31" s="255">
        <v>603.93926980000026</v>
      </c>
      <c r="CQ31" s="255">
        <v>1996.2315884999919</v>
      </c>
      <c r="CR31" s="255">
        <v>950.33378950000088</v>
      </c>
      <c r="CS31" s="255">
        <v>1238.3337983000022</v>
      </c>
      <c r="CT31" s="102"/>
      <c r="CU31" s="102"/>
      <c r="CV31" s="102"/>
      <c r="DH31" s="153"/>
    </row>
    <row r="32" spans="1:112" s="151" customFormat="1" ht="14.25" customHeight="1" x14ac:dyDescent="0.3">
      <c r="A32" s="139"/>
      <c r="B32" s="147" t="s">
        <v>97</v>
      </c>
      <c r="C32" s="117">
        <v>-8697.6327999999994</v>
      </c>
      <c r="D32" s="117">
        <v>-17204.962700000004</v>
      </c>
      <c r="E32" s="117">
        <v>-12118</v>
      </c>
      <c r="F32" s="117">
        <v>0</v>
      </c>
      <c r="G32" s="117">
        <v>-12033.4807915</v>
      </c>
      <c r="H32" s="117">
        <f>SUM(Z32:AK32)</f>
        <v>-15586.171837055997</v>
      </c>
      <c r="I32" s="117">
        <f>I30-I31</f>
        <v>-14106.1127251</v>
      </c>
      <c r="J32" s="117">
        <v>-24378.175103814003</v>
      </c>
      <c r="K32" s="117">
        <v>-16897.913484899997</v>
      </c>
      <c r="L32" s="117">
        <v>-21011.818330599996</v>
      </c>
      <c r="M32" s="255">
        <f t="shared" si="2"/>
        <v>-21175.887685200043</v>
      </c>
      <c r="N32" s="117">
        <v>0</v>
      </c>
      <c r="O32" s="117">
        <f>O30-O31</f>
        <v>-872.29445459999943</v>
      </c>
      <c r="P32" s="117">
        <f t="shared" ref="P32:CA32" si="20">P30-P31</f>
        <v>-1406.6479633000015</v>
      </c>
      <c r="Q32" s="117">
        <f t="shared" si="20"/>
        <v>-788.04294919999984</v>
      </c>
      <c r="R32" s="117">
        <f t="shared" si="20"/>
        <v>-1359.2049295000004</v>
      </c>
      <c r="S32" s="117">
        <f t="shared" si="20"/>
        <v>-1869.3635674000011</v>
      </c>
      <c r="T32" s="117">
        <f t="shared" si="20"/>
        <v>-676.39465310000014</v>
      </c>
      <c r="U32" s="117">
        <f t="shared" si="20"/>
        <v>-861.67660230000058</v>
      </c>
      <c r="V32" s="117">
        <f t="shared" si="20"/>
        <v>-2239.8409382999989</v>
      </c>
      <c r="W32" s="117">
        <f t="shared" si="20"/>
        <v>-738.51437250000026</v>
      </c>
      <c r="X32" s="117">
        <f t="shared" si="20"/>
        <v>-1066.2812984999996</v>
      </c>
      <c r="Y32" s="117">
        <f t="shared" si="20"/>
        <v>-155.21906279999939</v>
      </c>
      <c r="Z32" s="111">
        <f t="shared" si="20"/>
        <v>-891.74593317600056</v>
      </c>
      <c r="AA32" s="111">
        <f t="shared" si="20"/>
        <v>-1187.3743088919994</v>
      </c>
      <c r="AB32" s="111">
        <f t="shared" si="20"/>
        <v>-459.70026139000038</v>
      </c>
      <c r="AC32" s="111">
        <f t="shared" si="20"/>
        <v>-1081.5563742100007</v>
      </c>
      <c r="AD32" s="111">
        <f t="shared" si="20"/>
        <v>-1223.7748285819991</v>
      </c>
      <c r="AE32" s="111">
        <f t="shared" si="20"/>
        <v>-1478.4283229249979</v>
      </c>
      <c r="AF32" s="111">
        <f t="shared" si="20"/>
        <v>-1573.8987759690003</v>
      </c>
      <c r="AG32" s="111">
        <f t="shared" si="20"/>
        <v>-995.86910676400021</v>
      </c>
      <c r="AH32" s="111">
        <f t="shared" si="20"/>
        <v>-1547.539094655001</v>
      </c>
      <c r="AI32" s="111">
        <f t="shared" si="20"/>
        <v>-1088.6947276890019</v>
      </c>
      <c r="AJ32" s="111">
        <f t="shared" si="20"/>
        <v>-2708.1332672719927</v>
      </c>
      <c r="AK32" s="111">
        <f t="shared" si="20"/>
        <v>-1349.456835532</v>
      </c>
      <c r="AL32" s="117">
        <f t="shared" si="20"/>
        <v>-1329.4201222000002</v>
      </c>
      <c r="AM32" s="117">
        <f t="shared" si="20"/>
        <v>-864.83514259999993</v>
      </c>
      <c r="AN32" s="117">
        <f t="shared" si="20"/>
        <v>-1600.1617493999988</v>
      </c>
      <c r="AO32" s="117">
        <f t="shared" si="20"/>
        <v>-1409.7762077999985</v>
      </c>
      <c r="AP32" s="117">
        <f t="shared" si="20"/>
        <v>-1027.7365474000001</v>
      </c>
      <c r="AQ32" s="117">
        <f t="shared" si="20"/>
        <v>-918.58482880000031</v>
      </c>
      <c r="AR32" s="117">
        <f t="shared" si="20"/>
        <v>-1430.8713046999999</v>
      </c>
      <c r="AS32" s="117">
        <f t="shared" si="20"/>
        <v>-1401.1737674000005</v>
      </c>
      <c r="AT32" s="117">
        <f t="shared" si="20"/>
        <v>-995.57115290000024</v>
      </c>
      <c r="AU32" s="117">
        <f t="shared" si="20"/>
        <v>-907.3839410999999</v>
      </c>
      <c r="AV32" s="117">
        <f t="shared" si="20"/>
        <v>-1501.5565176999996</v>
      </c>
      <c r="AW32" s="117">
        <f t="shared" si="20"/>
        <v>-719.04144309999981</v>
      </c>
      <c r="AX32" s="117">
        <f t="shared" si="20"/>
        <v>-888.37963797800035</v>
      </c>
      <c r="AY32" s="117">
        <f t="shared" si="20"/>
        <v>-109.624</v>
      </c>
      <c r="AZ32" s="117">
        <f t="shared" si="20"/>
        <v>-752.03857664000043</v>
      </c>
      <c r="BA32" s="117">
        <f t="shared" si="20"/>
        <v>-1365.2724835200004</v>
      </c>
      <c r="BB32" s="117">
        <f t="shared" si="20"/>
        <v>-709.01983588900021</v>
      </c>
      <c r="BC32" s="117">
        <f t="shared" si="20"/>
        <v>-11869.605200093998</v>
      </c>
      <c r="BD32" s="117">
        <f t="shared" si="20"/>
        <v>-655.26494954799989</v>
      </c>
      <c r="BE32" s="117">
        <f t="shared" si="20"/>
        <v>-1939.0047528330001</v>
      </c>
      <c r="BF32" s="117">
        <f t="shared" si="20"/>
        <v>-1125.9022093779993</v>
      </c>
      <c r="BG32" s="117">
        <f t="shared" si="20"/>
        <v>-2362.0807057920015</v>
      </c>
      <c r="BH32" s="117">
        <f t="shared" si="20"/>
        <v>-989.76385344900041</v>
      </c>
      <c r="BI32" s="117">
        <f t="shared" si="20"/>
        <v>-1612.2188986929998</v>
      </c>
      <c r="BJ32" s="117">
        <f t="shared" si="20"/>
        <v>-1617.9043236999967</v>
      </c>
      <c r="BK32" s="117">
        <f t="shared" si="20"/>
        <v>-909.81231050000019</v>
      </c>
      <c r="BL32" s="117">
        <f t="shared" si="20"/>
        <v>-662.95403439999905</v>
      </c>
      <c r="BM32" s="117">
        <f t="shared" si="20"/>
        <v>-629.54848799999945</v>
      </c>
      <c r="BN32" s="117">
        <f t="shared" si="20"/>
        <v>-1463.6830900999987</v>
      </c>
      <c r="BO32" s="117">
        <f t="shared" si="20"/>
        <v>-1921.7223764999999</v>
      </c>
      <c r="BP32" s="117">
        <f t="shared" si="20"/>
        <v>-1794.8305452000041</v>
      </c>
      <c r="BQ32" s="117">
        <f t="shared" si="20"/>
        <v>-2139.4714592999999</v>
      </c>
      <c r="BR32" s="117">
        <f t="shared" si="20"/>
        <v>-1455.4715247999989</v>
      </c>
      <c r="BS32" s="117">
        <f t="shared" si="20"/>
        <v>-1364.4077184000034</v>
      </c>
      <c r="BT32" s="117">
        <f t="shared" si="20"/>
        <v>-858.63286409999944</v>
      </c>
      <c r="BU32" s="117">
        <f t="shared" si="20"/>
        <v>-2079.4747497999992</v>
      </c>
      <c r="BV32" s="117">
        <f t="shared" si="20"/>
        <v>-899.6289295999984</v>
      </c>
      <c r="BW32" s="117">
        <f t="shared" si="20"/>
        <v>-2285.9631773000019</v>
      </c>
      <c r="BX32" s="117">
        <f t="shared" si="20"/>
        <v>-467.23311969999992</v>
      </c>
      <c r="BY32" s="117">
        <f t="shared" si="20"/>
        <v>-1218.280046300001</v>
      </c>
      <c r="BZ32" s="117">
        <f t="shared" si="20"/>
        <v>-1687.0338900999996</v>
      </c>
      <c r="CA32" s="117">
        <f t="shared" si="20"/>
        <v>-2137.0988344000007</v>
      </c>
      <c r="CB32" s="117">
        <f t="shared" ref="CB32:CS32" si="21">CB30-CB31</f>
        <v>-802.67628769999988</v>
      </c>
      <c r="CC32" s="117">
        <f t="shared" si="21"/>
        <v>-4259.6038393999979</v>
      </c>
      <c r="CD32" s="117">
        <f t="shared" si="21"/>
        <v>-2055.3297403999995</v>
      </c>
      <c r="CE32" s="117">
        <f t="shared" si="21"/>
        <v>-1727.5159070999991</v>
      </c>
      <c r="CF32" s="117">
        <f t="shared" si="21"/>
        <v>-2368.1051104000003</v>
      </c>
      <c r="CG32" s="117">
        <f t="shared" si="21"/>
        <v>-1103.3494482000001</v>
      </c>
      <c r="CH32" s="89">
        <f t="shared" si="21"/>
        <v>-3512.9404101999958</v>
      </c>
      <c r="CI32" s="89">
        <f t="shared" si="21"/>
        <v>-250.02195440000017</v>
      </c>
      <c r="CJ32" s="89">
        <f t="shared" si="21"/>
        <v>-4821.1578417000537</v>
      </c>
      <c r="CK32" s="89">
        <f t="shared" si="21"/>
        <v>-2500.2914053999998</v>
      </c>
      <c r="CL32" s="89">
        <f t="shared" si="21"/>
        <v>-2046.6911703999988</v>
      </c>
      <c r="CM32" s="89">
        <f t="shared" si="21"/>
        <v>-2388.1618486999996</v>
      </c>
      <c r="CN32" s="89">
        <f t="shared" si="21"/>
        <v>-703.37564920000011</v>
      </c>
      <c r="CO32" s="89">
        <f t="shared" si="21"/>
        <v>-296.19055909999992</v>
      </c>
      <c r="CP32" s="89">
        <f t="shared" si="21"/>
        <v>-603.93926980000026</v>
      </c>
      <c r="CQ32" s="89">
        <f t="shared" si="21"/>
        <v>-1864.4499884999918</v>
      </c>
      <c r="CR32" s="89">
        <f t="shared" si="21"/>
        <v>-950.33378950000088</v>
      </c>
      <c r="CS32" s="89">
        <f t="shared" si="21"/>
        <v>-1238.3337983000022</v>
      </c>
      <c r="CV32" s="102"/>
    </row>
    <row r="33" spans="1:112" s="151" customFormat="1" ht="14.25" customHeight="1" x14ac:dyDescent="0.3">
      <c r="A33" s="151" t="s">
        <v>174</v>
      </c>
      <c r="B33" s="147" t="s">
        <v>58</v>
      </c>
      <c r="C33" s="117">
        <v>0</v>
      </c>
      <c r="D33" s="117">
        <v>0</v>
      </c>
      <c r="E33" s="117">
        <v>0</v>
      </c>
      <c r="F33" s="117">
        <v>0</v>
      </c>
      <c r="G33" s="117">
        <v>41.400000000000006</v>
      </c>
      <c r="H33" s="117">
        <v>33.35</v>
      </c>
      <c r="I33" s="117">
        <v>32.200000000000003</v>
      </c>
      <c r="J33" s="117">
        <v>39.25</v>
      </c>
      <c r="K33" s="117">
        <v>41</v>
      </c>
      <c r="L33" s="117">
        <v>0</v>
      </c>
      <c r="M33" s="255">
        <f t="shared" si="2"/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13.8</v>
      </c>
      <c r="S33" s="117">
        <v>0</v>
      </c>
      <c r="T33" s="117">
        <v>13.8</v>
      </c>
      <c r="U33" s="117">
        <v>0</v>
      </c>
      <c r="V33" s="117">
        <v>0</v>
      </c>
      <c r="W33" s="117">
        <v>0</v>
      </c>
      <c r="X33" s="117">
        <v>13.8</v>
      </c>
      <c r="Y33" s="117">
        <v>0</v>
      </c>
      <c r="Z33" s="106">
        <v>0</v>
      </c>
      <c r="AA33" s="106">
        <v>0</v>
      </c>
      <c r="AB33" s="106">
        <v>0</v>
      </c>
      <c r="AC33" s="106">
        <v>0</v>
      </c>
      <c r="AD33" s="106">
        <v>0</v>
      </c>
      <c r="AE33" s="106">
        <v>0</v>
      </c>
      <c r="AF33" s="106">
        <v>17.25</v>
      </c>
      <c r="AG33" s="106">
        <v>0</v>
      </c>
      <c r="AH33" s="106">
        <v>0</v>
      </c>
      <c r="AI33" s="106">
        <v>16.100000000000001</v>
      </c>
      <c r="AJ33" s="106">
        <v>0</v>
      </c>
      <c r="AK33" s="106">
        <v>0</v>
      </c>
      <c r="AL33" s="117">
        <v>0</v>
      </c>
      <c r="AM33" s="117">
        <v>16.100000000000001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  <c r="AS33" s="117">
        <v>0</v>
      </c>
      <c r="AT33" s="117">
        <v>0</v>
      </c>
      <c r="AU33" s="117">
        <v>0</v>
      </c>
      <c r="AV33" s="117">
        <v>0</v>
      </c>
      <c r="AW33" s="117">
        <v>16.100000000000001</v>
      </c>
      <c r="AX33" s="106">
        <v>22</v>
      </c>
      <c r="AY33" s="106">
        <v>0</v>
      </c>
      <c r="AZ33" s="106">
        <v>0</v>
      </c>
      <c r="BA33" s="106">
        <v>0</v>
      </c>
      <c r="BB33" s="106">
        <v>0</v>
      </c>
      <c r="BC33" s="106">
        <v>0</v>
      </c>
      <c r="BD33" s="106">
        <v>0</v>
      </c>
      <c r="BE33" s="106">
        <v>17.25</v>
      </c>
      <c r="BF33" s="106">
        <v>0</v>
      </c>
      <c r="BG33" s="106">
        <v>0</v>
      </c>
      <c r="BH33" s="106">
        <v>0</v>
      </c>
      <c r="BI33" s="106">
        <v>0</v>
      </c>
      <c r="BJ33" s="117">
        <v>16.100000000000001</v>
      </c>
      <c r="BK33" s="117">
        <v>0</v>
      </c>
      <c r="BL33" s="117">
        <v>0</v>
      </c>
      <c r="BM33" s="117">
        <v>0</v>
      </c>
      <c r="BN33" s="117">
        <v>9.375</v>
      </c>
      <c r="BO33" s="117">
        <v>0</v>
      </c>
      <c r="BP33" s="117">
        <v>0</v>
      </c>
      <c r="BQ33" s="117">
        <v>0</v>
      </c>
      <c r="BR33" s="117">
        <v>0</v>
      </c>
      <c r="BS33" s="117">
        <v>15.525</v>
      </c>
      <c r="BT33" s="117">
        <v>0</v>
      </c>
      <c r="BU33" s="117">
        <v>0</v>
      </c>
      <c r="BV33" s="117">
        <v>0</v>
      </c>
      <c r="BW33" s="117">
        <v>0</v>
      </c>
      <c r="BX33" s="117">
        <v>0</v>
      </c>
      <c r="BY33" s="117">
        <v>0</v>
      </c>
      <c r="BZ33" s="117">
        <v>0</v>
      </c>
      <c r="CA33" s="117">
        <v>0</v>
      </c>
      <c r="CB33" s="117">
        <v>0</v>
      </c>
      <c r="CC33" s="117">
        <v>0</v>
      </c>
      <c r="CD33" s="117">
        <v>0</v>
      </c>
      <c r="CE33" s="117">
        <v>0</v>
      </c>
      <c r="CF33" s="117">
        <v>0</v>
      </c>
      <c r="CG33" s="117">
        <v>0</v>
      </c>
      <c r="CH33" s="255"/>
      <c r="CI33" s="255"/>
      <c r="CJ33" s="255"/>
      <c r="CK33" s="255"/>
      <c r="CL33" s="255"/>
      <c r="CM33" s="255"/>
      <c r="CN33" s="255"/>
      <c r="CO33" s="255"/>
      <c r="CP33" s="255"/>
      <c r="CQ33" s="255"/>
      <c r="CR33" s="255"/>
      <c r="CS33" s="255"/>
      <c r="CT33" s="102"/>
      <c r="CU33" s="102"/>
      <c r="CV33" s="102"/>
    </row>
    <row r="34" spans="1:112" s="151" customFormat="1" ht="14.25" customHeight="1" x14ac:dyDescent="0.3">
      <c r="A34" s="139"/>
      <c r="B34" s="147" t="s">
        <v>60</v>
      </c>
      <c r="C34" s="117">
        <v>19742</v>
      </c>
      <c r="D34" s="117">
        <v>29153.885419999999</v>
      </c>
      <c r="E34" s="117">
        <v>18784</v>
      </c>
      <c r="F34" s="117">
        <v>13357.974755400001</v>
      </c>
      <c r="G34" s="117">
        <v>14908.273140400002</v>
      </c>
      <c r="H34" s="117">
        <v>10901.570498193998</v>
      </c>
      <c r="I34" s="117">
        <v>20837.559821700004</v>
      </c>
      <c r="J34" s="117">
        <v>19708.502497394995</v>
      </c>
      <c r="K34" s="106">
        <v>22046.320739700001</v>
      </c>
      <c r="L34" s="117">
        <v>30030.206809599997</v>
      </c>
      <c r="M34" s="255">
        <f t="shared" si="2"/>
        <v>38279.230308800004</v>
      </c>
      <c r="N34" s="117">
        <v>1188.4412541000002</v>
      </c>
      <c r="O34" s="117">
        <v>1300.0790328999999</v>
      </c>
      <c r="P34" s="117">
        <v>638.36851939999997</v>
      </c>
      <c r="Q34" s="117">
        <v>980.54433490000031</v>
      </c>
      <c r="R34" s="117">
        <v>1861.0052791000003</v>
      </c>
      <c r="S34" s="117">
        <v>1684.6457970000001</v>
      </c>
      <c r="T34" s="117">
        <v>1779.8357939000005</v>
      </c>
      <c r="U34" s="117">
        <v>1021.7717087999999</v>
      </c>
      <c r="V34" s="117">
        <v>1146.5698669999999</v>
      </c>
      <c r="W34" s="117">
        <v>896.9386604</v>
      </c>
      <c r="X34" s="117">
        <v>1802.6278066000002</v>
      </c>
      <c r="Y34" s="117">
        <v>607.44508629999984</v>
      </c>
      <c r="Z34" s="106">
        <v>1749.9063255479998</v>
      </c>
      <c r="AA34" s="106">
        <v>1311.755631726</v>
      </c>
      <c r="AB34" s="106">
        <v>1588.2331491909999</v>
      </c>
      <c r="AC34" s="106">
        <v>1953.0240547440003</v>
      </c>
      <c r="AD34" s="106">
        <v>128.70258667600001</v>
      </c>
      <c r="AE34" s="106">
        <v>325.362428588</v>
      </c>
      <c r="AF34" s="106">
        <v>176.96716554</v>
      </c>
      <c r="AG34" s="106">
        <v>2514.5494433099998</v>
      </c>
      <c r="AH34" s="106">
        <v>175.97180175899999</v>
      </c>
      <c r="AI34" s="106">
        <v>367.703602628</v>
      </c>
      <c r="AJ34" s="106">
        <v>138.70029533800002</v>
      </c>
      <c r="AK34" s="106">
        <v>470.69401314599992</v>
      </c>
      <c r="AL34" s="106">
        <v>123.30738559999998</v>
      </c>
      <c r="AM34" s="106">
        <v>149.71370789999997</v>
      </c>
      <c r="AN34" s="106">
        <v>4879.1792268000017</v>
      </c>
      <c r="AO34" s="106">
        <v>264.01611249999996</v>
      </c>
      <c r="AP34" s="106">
        <v>3217.7223797000006</v>
      </c>
      <c r="AQ34" s="106">
        <v>211.72398380000001</v>
      </c>
      <c r="AR34" s="106">
        <v>2922.9830213999999</v>
      </c>
      <c r="AS34" s="106">
        <v>2214.7245695000001</v>
      </c>
      <c r="AT34" s="106">
        <v>2437.5108100000007</v>
      </c>
      <c r="AU34" s="106">
        <v>450.85759720000004</v>
      </c>
      <c r="AV34" s="106">
        <v>3939.9712372999988</v>
      </c>
      <c r="AW34" s="106">
        <v>25.849789999999999</v>
      </c>
      <c r="AX34" s="117">
        <v>333.95092643700002</v>
      </c>
      <c r="AY34" s="117"/>
      <c r="AZ34" s="117">
        <v>1769.4627744749998</v>
      </c>
      <c r="BA34" s="117">
        <v>2189.0514899999998</v>
      </c>
      <c r="BB34" s="117">
        <v>62.233577850000003</v>
      </c>
      <c r="BC34" s="117">
        <v>3105.8931680609994</v>
      </c>
      <c r="BD34" s="117">
        <v>1937.3748635280001</v>
      </c>
      <c r="BE34" s="117">
        <v>1713.8544947</v>
      </c>
      <c r="BF34" s="117">
        <v>3575.4044839219991</v>
      </c>
      <c r="BG34" s="117">
        <v>1703.96672218</v>
      </c>
      <c r="BH34" s="117">
        <v>1447.4914572999999</v>
      </c>
      <c r="BI34" s="117">
        <v>1869.8185389419998</v>
      </c>
      <c r="BJ34" s="106">
        <v>2620.4772621999996</v>
      </c>
      <c r="BK34" s="106">
        <v>4186.0477583000002</v>
      </c>
      <c r="BL34" s="106">
        <v>1414.4809150000001</v>
      </c>
      <c r="BM34" s="106">
        <v>2933.3165337999999</v>
      </c>
      <c r="BN34" s="106">
        <v>2739.7464197000004</v>
      </c>
      <c r="BO34" s="106">
        <v>1986.2559028999997</v>
      </c>
      <c r="BP34" s="106">
        <v>561.12197100000003</v>
      </c>
      <c r="BQ34" s="106">
        <v>309.90269980000045</v>
      </c>
      <c r="BR34" s="106">
        <v>1961.4009476000001</v>
      </c>
      <c r="BS34" s="106">
        <v>118.3112388</v>
      </c>
      <c r="BT34" s="106">
        <v>2085.8639940000003</v>
      </c>
      <c r="BU34" s="106">
        <v>1129.3950966</v>
      </c>
      <c r="BV34" s="106">
        <v>2068.1779603999998</v>
      </c>
      <c r="BW34" s="106">
        <v>2155.2501804000003</v>
      </c>
      <c r="BX34" s="106">
        <v>1853.4732732999987</v>
      </c>
      <c r="BY34" s="106">
        <v>1394.2423142999996</v>
      </c>
      <c r="BZ34" s="106">
        <v>2938.6101375999997</v>
      </c>
      <c r="CA34" s="106">
        <v>2449.6461397999992</v>
      </c>
      <c r="CB34" s="106">
        <v>2544.9159703999999</v>
      </c>
      <c r="CC34" s="106">
        <v>370.58851520000002</v>
      </c>
      <c r="CD34" s="106">
        <v>6783.4147127999995</v>
      </c>
      <c r="CE34" s="106">
        <v>3241.9825206000005</v>
      </c>
      <c r="CF34" s="106">
        <v>471.63124980000003</v>
      </c>
      <c r="CG34" s="106">
        <v>3758.273835</v>
      </c>
      <c r="CH34" s="255">
        <v>701.46619069999986</v>
      </c>
      <c r="CI34" s="255">
        <v>2785.3593209999995</v>
      </c>
      <c r="CJ34" s="255">
        <v>5476.0713804000015</v>
      </c>
      <c r="CK34" s="255">
        <v>5377.3156269000001</v>
      </c>
      <c r="CL34" s="255">
        <v>3739.7829094999993</v>
      </c>
      <c r="CM34" s="255">
        <v>4999.6863613999994</v>
      </c>
      <c r="CN34" s="255">
        <v>67.90073000000001</v>
      </c>
      <c r="CO34" s="255">
        <v>3369.7410599</v>
      </c>
      <c r="CP34" s="255">
        <v>179.32257989999999</v>
      </c>
      <c r="CQ34" s="255">
        <v>6837.3500396999998</v>
      </c>
      <c r="CR34" s="255">
        <v>325.40554999999995</v>
      </c>
      <c r="CS34" s="255">
        <v>4419.8285594000008</v>
      </c>
      <c r="CV34" s="102"/>
      <c r="DH34" s="153"/>
    </row>
    <row r="35" spans="1:112" s="151" customFormat="1" ht="14.25" customHeight="1" x14ac:dyDescent="0.3">
      <c r="A35" s="139"/>
      <c r="B35" s="147" t="s">
        <v>97</v>
      </c>
      <c r="C35" s="117">
        <v>-19742</v>
      </c>
      <c r="D35" s="117">
        <v>-29153.885419999999</v>
      </c>
      <c r="E35" s="117">
        <v>-18784</v>
      </c>
      <c r="F35" s="117">
        <v>0</v>
      </c>
      <c r="G35" s="117">
        <v>-13678.431886299999</v>
      </c>
      <c r="H35" s="117">
        <f>SUM(Z35:AK35)</f>
        <v>-10868.220498193998</v>
      </c>
      <c r="I35" s="117">
        <f>I33-I34</f>
        <v>-20805.359821700004</v>
      </c>
      <c r="J35" s="117">
        <v>-19669.252497394995</v>
      </c>
      <c r="K35" s="117">
        <v>-22005.320739700001</v>
      </c>
      <c r="L35" s="117">
        <v>-30030.206809599997</v>
      </c>
      <c r="M35" s="255">
        <f t="shared" si="2"/>
        <v>-38279.230308800004</v>
      </c>
      <c r="N35" s="117">
        <v>0</v>
      </c>
      <c r="O35" s="117">
        <f>O33-O34</f>
        <v>-1300.0790328999999</v>
      </c>
      <c r="P35" s="117">
        <f t="shared" ref="P35:CA35" si="22">P33-P34</f>
        <v>-638.36851939999997</v>
      </c>
      <c r="Q35" s="117">
        <f t="shared" si="22"/>
        <v>-980.54433490000031</v>
      </c>
      <c r="R35" s="117">
        <f t="shared" si="22"/>
        <v>-1847.2052791000003</v>
      </c>
      <c r="S35" s="117">
        <f t="shared" si="22"/>
        <v>-1684.6457970000001</v>
      </c>
      <c r="T35" s="117">
        <f t="shared" si="22"/>
        <v>-1766.0357939000005</v>
      </c>
      <c r="U35" s="117">
        <f t="shared" si="22"/>
        <v>-1021.7717087999999</v>
      </c>
      <c r="V35" s="117">
        <f t="shared" si="22"/>
        <v>-1146.5698669999999</v>
      </c>
      <c r="W35" s="117">
        <f t="shared" si="22"/>
        <v>-896.9386604</v>
      </c>
      <c r="X35" s="117">
        <f t="shared" si="22"/>
        <v>-1788.8278066000003</v>
      </c>
      <c r="Y35" s="117">
        <f t="shared" si="22"/>
        <v>-607.44508629999984</v>
      </c>
      <c r="Z35" s="111">
        <f t="shared" si="22"/>
        <v>-1749.9063255479998</v>
      </c>
      <c r="AA35" s="111">
        <f t="shared" si="22"/>
        <v>-1311.755631726</v>
      </c>
      <c r="AB35" s="111">
        <f t="shared" si="22"/>
        <v>-1588.2331491909999</v>
      </c>
      <c r="AC35" s="111">
        <f t="shared" si="22"/>
        <v>-1953.0240547440003</v>
      </c>
      <c r="AD35" s="111">
        <f t="shared" si="22"/>
        <v>-128.70258667600001</v>
      </c>
      <c r="AE35" s="111">
        <f t="shared" si="22"/>
        <v>-325.362428588</v>
      </c>
      <c r="AF35" s="111">
        <f t="shared" si="22"/>
        <v>-159.71716554</v>
      </c>
      <c r="AG35" s="111">
        <f t="shared" si="22"/>
        <v>-2514.5494433099998</v>
      </c>
      <c r="AH35" s="111">
        <f t="shared" si="22"/>
        <v>-175.97180175899999</v>
      </c>
      <c r="AI35" s="111">
        <f t="shared" si="22"/>
        <v>-351.60360262799998</v>
      </c>
      <c r="AJ35" s="111">
        <f t="shared" si="22"/>
        <v>-138.70029533800002</v>
      </c>
      <c r="AK35" s="111">
        <f t="shared" si="22"/>
        <v>-470.69401314599992</v>
      </c>
      <c r="AL35" s="117">
        <f t="shared" si="22"/>
        <v>-123.30738559999998</v>
      </c>
      <c r="AM35" s="117">
        <f t="shared" si="22"/>
        <v>-133.61370789999998</v>
      </c>
      <c r="AN35" s="117">
        <f t="shared" si="22"/>
        <v>-4879.1792268000017</v>
      </c>
      <c r="AO35" s="117">
        <f t="shared" si="22"/>
        <v>-264.01611249999996</v>
      </c>
      <c r="AP35" s="117">
        <f t="shared" si="22"/>
        <v>-3217.7223797000006</v>
      </c>
      <c r="AQ35" s="117">
        <f t="shared" si="22"/>
        <v>-211.72398380000001</v>
      </c>
      <c r="AR35" s="117">
        <f t="shared" si="22"/>
        <v>-2922.9830213999999</v>
      </c>
      <c r="AS35" s="117">
        <f t="shared" si="22"/>
        <v>-2214.7245695000001</v>
      </c>
      <c r="AT35" s="117">
        <f t="shared" si="22"/>
        <v>-2437.5108100000007</v>
      </c>
      <c r="AU35" s="117">
        <f t="shared" si="22"/>
        <v>-450.85759720000004</v>
      </c>
      <c r="AV35" s="117">
        <f t="shared" si="22"/>
        <v>-3939.9712372999988</v>
      </c>
      <c r="AW35" s="117">
        <f t="shared" si="22"/>
        <v>-9.7497899999999973</v>
      </c>
      <c r="AX35" s="117">
        <f t="shared" si="22"/>
        <v>-311.95092643700002</v>
      </c>
      <c r="AY35" s="117">
        <f t="shared" si="22"/>
        <v>0</v>
      </c>
      <c r="AZ35" s="117">
        <f t="shared" si="22"/>
        <v>-1769.4627744749998</v>
      </c>
      <c r="BA35" s="117">
        <f t="shared" si="22"/>
        <v>-2189.0514899999998</v>
      </c>
      <c r="BB35" s="117">
        <f t="shared" si="22"/>
        <v>-62.233577850000003</v>
      </c>
      <c r="BC35" s="117">
        <f t="shared" si="22"/>
        <v>-3105.8931680609994</v>
      </c>
      <c r="BD35" s="117">
        <f t="shared" si="22"/>
        <v>-1937.3748635280001</v>
      </c>
      <c r="BE35" s="117">
        <f t="shared" si="22"/>
        <v>-1696.6044947</v>
      </c>
      <c r="BF35" s="117">
        <f t="shared" si="22"/>
        <v>-3575.4044839219991</v>
      </c>
      <c r="BG35" s="117">
        <f t="shared" si="22"/>
        <v>-1703.96672218</v>
      </c>
      <c r="BH35" s="117">
        <f t="shared" si="22"/>
        <v>-1447.4914572999999</v>
      </c>
      <c r="BI35" s="117">
        <f t="shared" si="22"/>
        <v>-1869.8185389419998</v>
      </c>
      <c r="BJ35" s="117">
        <f t="shared" si="22"/>
        <v>-2604.3772621999997</v>
      </c>
      <c r="BK35" s="117">
        <f t="shared" si="22"/>
        <v>-4186.0477583000002</v>
      </c>
      <c r="BL35" s="117">
        <f t="shared" si="22"/>
        <v>-1414.4809150000001</v>
      </c>
      <c r="BM35" s="117">
        <f t="shared" si="22"/>
        <v>-2933.3165337999999</v>
      </c>
      <c r="BN35" s="117">
        <f t="shared" si="22"/>
        <v>-2730.3714197000004</v>
      </c>
      <c r="BO35" s="117">
        <f t="shared" si="22"/>
        <v>-1986.2559028999997</v>
      </c>
      <c r="BP35" s="117">
        <f t="shared" si="22"/>
        <v>-561.12197100000003</v>
      </c>
      <c r="BQ35" s="117">
        <f t="shared" si="22"/>
        <v>-309.90269980000045</v>
      </c>
      <c r="BR35" s="117">
        <f t="shared" si="22"/>
        <v>-1961.4009476000001</v>
      </c>
      <c r="BS35" s="117">
        <f t="shared" si="22"/>
        <v>-102.78623879999999</v>
      </c>
      <c r="BT35" s="117">
        <f t="shared" si="22"/>
        <v>-2085.8639940000003</v>
      </c>
      <c r="BU35" s="117">
        <f t="shared" si="22"/>
        <v>-1129.3950966</v>
      </c>
      <c r="BV35" s="117">
        <f t="shared" si="22"/>
        <v>-2068.1779603999998</v>
      </c>
      <c r="BW35" s="117">
        <f t="shared" si="22"/>
        <v>-2155.2501804000003</v>
      </c>
      <c r="BX35" s="117">
        <f t="shared" si="22"/>
        <v>-1853.4732732999987</v>
      </c>
      <c r="BY35" s="117">
        <f t="shared" si="22"/>
        <v>-1394.2423142999996</v>
      </c>
      <c r="BZ35" s="117">
        <f t="shared" si="22"/>
        <v>-2938.6101375999997</v>
      </c>
      <c r="CA35" s="117">
        <f t="shared" si="22"/>
        <v>-2449.6461397999992</v>
      </c>
      <c r="CB35" s="117">
        <f t="shared" ref="CB35:CS35" si="23">CB33-CB34</f>
        <v>-2544.9159703999999</v>
      </c>
      <c r="CC35" s="117">
        <f t="shared" si="23"/>
        <v>-370.58851520000002</v>
      </c>
      <c r="CD35" s="117">
        <f t="shared" si="23"/>
        <v>-6783.4147127999995</v>
      </c>
      <c r="CE35" s="117">
        <f t="shared" si="23"/>
        <v>-3241.9825206000005</v>
      </c>
      <c r="CF35" s="117">
        <f t="shared" si="23"/>
        <v>-471.63124980000003</v>
      </c>
      <c r="CG35" s="117">
        <f t="shared" si="23"/>
        <v>-3758.273835</v>
      </c>
      <c r="CH35" s="89">
        <f t="shared" si="23"/>
        <v>-701.46619069999986</v>
      </c>
      <c r="CI35" s="89">
        <f t="shared" si="23"/>
        <v>-2785.3593209999995</v>
      </c>
      <c r="CJ35" s="89">
        <f t="shared" si="23"/>
        <v>-5476.0713804000015</v>
      </c>
      <c r="CK35" s="89">
        <f t="shared" si="23"/>
        <v>-5377.3156269000001</v>
      </c>
      <c r="CL35" s="89">
        <f t="shared" si="23"/>
        <v>-3739.7829094999993</v>
      </c>
      <c r="CM35" s="89">
        <f t="shared" si="23"/>
        <v>-4999.6863613999994</v>
      </c>
      <c r="CN35" s="89">
        <f t="shared" si="23"/>
        <v>-67.90073000000001</v>
      </c>
      <c r="CO35" s="89">
        <f t="shared" si="23"/>
        <v>-3369.7410599</v>
      </c>
      <c r="CP35" s="89">
        <f t="shared" si="23"/>
        <v>-179.32257989999999</v>
      </c>
      <c r="CQ35" s="89">
        <f t="shared" si="23"/>
        <v>-6837.3500396999998</v>
      </c>
      <c r="CR35" s="89">
        <f t="shared" si="23"/>
        <v>-325.40554999999995</v>
      </c>
      <c r="CS35" s="89">
        <f t="shared" si="23"/>
        <v>-4419.8285594000008</v>
      </c>
      <c r="CV35" s="102"/>
    </row>
    <row r="36" spans="1:112" s="151" customFormat="1" ht="14.25" customHeight="1" x14ac:dyDescent="0.3">
      <c r="A36" s="139" t="s">
        <v>175</v>
      </c>
      <c r="B36" s="147" t="s">
        <v>58</v>
      </c>
      <c r="C36" s="117">
        <v>0</v>
      </c>
      <c r="D36" s="117">
        <v>0</v>
      </c>
      <c r="E36" s="117">
        <v>0</v>
      </c>
      <c r="F36" s="117">
        <v>0</v>
      </c>
      <c r="G36" s="117">
        <v>0</v>
      </c>
      <c r="H36" s="117">
        <f>SUM(Z36:AK36)</f>
        <v>0</v>
      </c>
      <c r="I36" s="117">
        <v>0</v>
      </c>
      <c r="J36" s="117">
        <v>0</v>
      </c>
      <c r="K36" s="117">
        <v>0</v>
      </c>
      <c r="L36" s="117">
        <v>0</v>
      </c>
      <c r="M36" s="255">
        <f t="shared" si="2"/>
        <v>0</v>
      </c>
      <c r="N36" s="117">
        <v>0</v>
      </c>
      <c r="O36" s="117">
        <v>0</v>
      </c>
      <c r="P36" s="117">
        <v>0</v>
      </c>
      <c r="Q36" s="117">
        <v>0</v>
      </c>
      <c r="R36" s="117">
        <v>0</v>
      </c>
      <c r="S36" s="117">
        <v>0</v>
      </c>
      <c r="T36" s="117">
        <v>0</v>
      </c>
      <c r="U36" s="117">
        <v>0</v>
      </c>
      <c r="V36" s="117">
        <v>0</v>
      </c>
      <c r="W36" s="117">
        <v>0</v>
      </c>
      <c r="X36" s="117">
        <v>0</v>
      </c>
      <c r="Y36" s="117">
        <v>0</v>
      </c>
      <c r="Z36" s="111">
        <v>0</v>
      </c>
      <c r="AA36" s="111">
        <v>0</v>
      </c>
      <c r="AB36" s="111">
        <v>0</v>
      </c>
      <c r="AC36" s="111">
        <v>0</v>
      </c>
      <c r="AD36" s="111">
        <v>0</v>
      </c>
      <c r="AE36" s="111">
        <v>0</v>
      </c>
      <c r="AF36" s="111">
        <v>0</v>
      </c>
      <c r="AG36" s="111">
        <v>0</v>
      </c>
      <c r="AH36" s="111">
        <v>0</v>
      </c>
      <c r="AI36" s="117">
        <v>0</v>
      </c>
      <c r="AJ36" s="111">
        <v>0</v>
      </c>
      <c r="AK36" s="111">
        <v>0</v>
      </c>
      <c r="AL36" s="117">
        <v>0</v>
      </c>
      <c r="AM36" s="117">
        <v>0</v>
      </c>
      <c r="AN36" s="117">
        <v>0</v>
      </c>
      <c r="AO36" s="117">
        <v>0</v>
      </c>
      <c r="AP36" s="117">
        <v>0</v>
      </c>
      <c r="AQ36" s="117">
        <v>0</v>
      </c>
      <c r="AR36" s="117">
        <v>0</v>
      </c>
      <c r="AS36" s="117">
        <v>0</v>
      </c>
      <c r="AT36" s="117">
        <v>0</v>
      </c>
      <c r="AU36" s="117">
        <v>0</v>
      </c>
      <c r="AV36" s="117">
        <v>0</v>
      </c>
      <c r="AW36" s="117">
        <v>0</v>
      </c>
      <c r="AX36" s="117">
        <v>0</v>
      </c>
      <c r="AY36" s="117">
        <v>0</v>
      </c>
      <c r="AZ36" s="117">
        <v>0</v>
      </c>
      <c r="BA36" s="117">
        <v>0</v>
      </c>
      <c r="BB36" s="117">
        <v>0</v>
      </c>
      <c r="BC36" s="117">
        <v>0</v>
      </c>
      <c r="BD36" s="117">
        <v>0</v>
      </c>
      <c r="BE36" s="117">
        <v>0</v>
      </c>
      <c r="BF36" s="117">
        <v>0</v>
      </c>
      <c r="BG36" s="117">
        <v>0</v>
      </c>
      <c r="BH36" s="117">
        <v>0</v>
      </c>
      <c r="BI36" s="117">
        <v>0</v>
      </c>
      <c r="BJ36" s="117">
        <v>0</v>
      </c>
      <c r="BK36" s="117">
        <v>0</v>
      </c>
      <c r="BL36" s="117">
        <v>0</v>
      </c>
      <c r="BM36" s="117">
        <v>0</v>
      </c>
      <c r="BN36" s="117">
        <v>0</v>
      </c>
      <c r="BO36" s="117">
        <v>0</v>
      </c>
      <c r="BP36" s="117">
        <v>0</v>
      </c>
      <c r="BQ36" s="117">
        <v>0</v>
      </c>
      <c r="BR36" s="117">
        <v>0</v>
      </c>
      <c r="BS36" s="117">
        <v>0</v>
      </c>
      <c r="BT36" s="117">
        <v>0</v>
      </c>
      <c r="BU36" s="117">
        <v>0</v>
      </c>
      <c r="BV36" s="117">
        <v>0</v>
      </c>
      <c r="BW36" s="117">
        <v>0</v>
      </c>
      <c r="BX36" s="117">
        <v>0</v>
      </c>
      <c r="BY36" s="117">
        <v>0</v>
      </c>
      <c r="BZ36" s="117">
        <v>0</v>
      </c>
      <c r="CA36" s="117">
        <v>0</v>
      </c>
      <c r="CB36" s="117">
        <v>0</v>
      </c>
      <c r="CC36" s="117">
        <v>0</v>
      </c>
      <c r="CD36" s="117">
        <v>0</v>
      </c>
      <c r="CE36" s="117">
        <v>0</v>
      </c>
      <c r="CF36" s="117">
        <v>0</v>
      </c>
      <c r="CG36" s="117">
        <v>0</v>
      </c>
      <c r="CH36" s="255"/>
      <c r="CI36" s="255"/>
      <c r="CJ36" s="255"/>
      <c r="CK36" s="255"/>
      <c r="CL36" s="255"/>
      <c r="CM36" s="255"/>
      <c r="CN36" s="255"/>
      <c r="CO36" s="255"/>
      <c r="CP36" s="255"/>
      <c r="CQ36" s="255"/>
      <c r="CR36" s="255"/>
      <c r="CS36" s="255"/>
      <c r="CT36" s="153"/>
      <c r="CU36" s="153"/>
      <c r="CV36" s="102"/>
    </row>
    <row r="37" spans="1:112" s="151" customFormat="1" ht="14.25" customHeight="1" x14ac:dyDescent="0.3">
      <c r="A37" s="139"/>
      <c r="B37" s="147" t="s">
        <v>60</v>
      </c>
      <c r="C37" s="117">
        <v>1173</v>
      </c>
      <c r="D37" s="117">
        <v>1002.86284</v>
      </c>
      <c r="E37" s="117">
        <v>159</v>
      </c>
      <c r="F37" s="117">
        <v>1628.3963486000002</v>
      </c>
      <c r="G37" s="117">
        <v>463.22609990000001</v>
      </c>
      <c r="H37" s="117">
        <v>566.16391329300006</v>
      </c>
      <c r="I37" s="117">
        <v>1790.0865316000002</v>
      </c>
      <c r="J37" s="117">
        <v>1935.561908743</v>
      </c>
      <c r="K37" s="106">
        <v>753.54398499999979</v>
      </c>
      <c r="L37" s="117">
        <v>718.91547539999988</v>
      </c>
      <c r="M37" s="255">
        <f t="shared" si="2"/>
        <v>3137.8567856000004</v>
      </c>
      <c r="N37" s="117">
        <v>1.9621500000000001</v>
      </c>
      <c r="O37" s="117">
        <v>15.652799999999997</v>
      </c>
      <c r="P37" s="117">
        <v>12.027999999999999</v>
      </c>
      <c r="Q37" s="117">
        <v>1.196</v>
      </c>
      <c r="R37" s="117">
        <v>4.6360300000000008</v>
      </c>
      <c r="S37" s="117">
        <v>26.81606</v>
      </c>
      <c r="T37" s="117">
        <v>4.3079999999999998</v>
      </c>
      <c r="U37" s="117">
        <v>181.33</v>
      </c>
      <c r="V37" s="117">
        <v>5.6070299000000006</v>
      </c>
      <c r="W37" s="117">
        <v>2.246</v>
      </c>
      <c r="X37" s="117">
        <v>69.308999999999997</v>
      </c>
      <c r="Y37" s="117">
        <v>138.13503</v>
      </c>
      <c r="Z37" s="106">
        <v>1.4330000000000001</v>
      </c>
      <c r="AA37" s="106">
        <v>3.8456000000000001</v>
      </c>
      <c r="AB37" s="106">
        <v>75.203308614999997</v>
      </c>
      <c r="AC37" s="106">
        <v>12.040460000000003</v>
      </c>
      <c r="AD37" s="117">
        <v>0</v>
      </c>
      <c r="AE37" s="106">
        <v>151.74974300000005</v>
      </c>
      <c r="AF37" s="106">
        <v>7.1721899999999996</v>
      </c>
      <c r="AG37" s="106">
        <v>122.38747003400002</v>
      </c>
      <c r="AH37" s="106">
        <v>55.726121644000003</v>
      </c>
      <c r="AI37" s="117">
        <v>0</v>
      </c>
      <c r="AJ37" s="106">
        <v>116.99652999999999</v>
      </c>
      <c r="AK37" s="106">
        <v>19.609490000000001</v>
      </c>
      <c r="AL37" s="106">
        <v>65.151862399999985</v>
      </c>
      <c r="AM37" s="106">
        <v>102.12711</v>
      </c>
      <c r="AN37" s="106">
        <v>26.349247999999999</v>
      </c>
      <c r="AO37" s="106">
        <v>88.797779999999989</v>
      </c>
      <c r="AP37" s="106">
        <v>262.5</v>
      </c>
      <c r="AQ37" s="106">
        <v>113.59958999999999</v>
      </c>
      <c r="AR37" s="106">
        <v>78.895189999999999</v>
      </c>
      <c r="AS37" s="106">
        <v>7.9735249999999995</v>
      </c>
      <c r="AT37" s="106">
        <v>101.11846260000002</v>
      </c>
      <c r="AU37" s="106">
        <v>395.2357548</v>
      </c>
      <c r="AV37" s="106">
        <v>519.62073880000003</v>
      </c>
      <c r="AW37" s="106">
        <v>28.717269999999999</v>
      </c>
      <c r="AX37" s="117">
        <v>0</v>
      </c>
      <c r="AY37" s="117">
        <v>0</v>
      </c>
      <c r="AZ37" s="117">
        <v>61.432685339000003</v>
      </c>
      <c r="BA37" s="117">
        <v>899.98492815999998</v>
      </c>
      <c r="BB37" s="117">
        <v>0</v>
      </c>
      <c r="BC37" s="117">
        <v>401.94565345399997</v>
      </c>
      <c r="BD37" s="117">
        <v>6.5185300000000002</v>
      </c>
      <c r="BE37" s="117">
        <v>193.09619999999998</v>
      </c>
      <c r="BF37" s="117">
        <v>74.942000000000007</v>
      </c>
      <c r="BG37" s="117">
        <v>203.41334000000001</v>
      </c>
      <c r="BH37" s="117">
        <v>18.518151790000001</v>
      </c>
      <c r="BI37" s="117">
        <v>75.710419999999999</v>
      </c>
      <c r="BJ37" s="106">
        <v>84.695750000000004</v>
      </c>
      <c r="BK37" s="106">
        <v>33.536709999999999</v>
      </c>
      <c r="BL37" s="106">
        <v>37.573</v>
      </c>
      <c r="BM37" s="106">
        <v>0</v>
      </c>
      <c r="BN37" s="106">
        <v>85.657309899999987</v>
      </c>
      <c r="BO37" s="106">
        <v>113.12598999999999</v>
      </c>
      <c r="BP37" s="106">
        <v>276.73624529999989</v>
      </c>
      <c r="BQ37" s="106">
        <v>0</v>
      </c>
      <c r="BR37" s="106">
        <v>0</v>
      </c>
      <c r="BS37" s="106">
        <v>0</v>
      </c>
      <c r="BT37" s="106">
        <v>98.848197500000012</v>
      </c>
      <c r="BU37" s="106">
        <v>23.370782299999998</v>
      </c>
      <c r="BV37" s="106">
        <v>0</v>
      </c>
      <c r="BW37" s="106">
        <v>50.080379999999991</v>
      </c>
      <c r="BX37" s="106">
        <v>0</v>
      </c>
      <c r="BY37" s="106">
        <v>31.472000000000001</v>
      </c>
      <c r="BZ37" s="106">
        <v>0</v>
      </c>
      <c r="CA37" s="106">
        <v>180.58688549999997</v>
      </c>
      <c r="CB37" s="106">
        <v>53.658092400000001</v>
      </c>
      <c r="CC37" s="106">
        <v>161.51129739999999</v>
      </c>
      <c r="CD37" s="106">
        <v>74.491389099999992</v>
      </c>
      <c r="CE37" s="106">
        <v>0</v>
      </c>
      <c r="CF37" s="106">
        <v>119.5154311</v>
      </c>
      <c r="CG37" s="106">
        <v>47.5999999</v>
      </c>
      <c r="CH37" s="255">
        <v>529.86979990000009</v>
      </c>
      <c r="CI37" s="255">
        <v>0</v>
      </c>
      <c r="CJ37" s="255">
        <v>302.02813109999994</v>
      </c>
      <c r="CK37" s="255">
        <v>115.65869000000001</v>
      </c>
      <c r="CL37" s="255">
        <v>1837.0987447000007</v>
      </c>
      <c r="CM37" s="255">
        <v>252.22120999999999</v>
      </c>
      <c r="CN37" s="255">
        <v>0</v>
      </c>
      <c r="CO37" s="255">
        <v>0</v>
      </c>
      <c r="CP37" s="255">
        <v>61.557999899999999</v>
      </c>
      <c r="CQ37" s="255">
        <v>0</v>
      </c>
      <c r="CR37" s="255">
        <v>11.69852</v>
      </c>
      <c r="CS37" s="255">
        <v>27.723689999999998</v>
      </c>
    </row>
    <row r="38" spans="1:112" s="151" customFormat="1" ht="14.25" customHeight="1" x14ac:dyDescent="0.3">
      <c r="A38" s="139"/>
      <c r="B38" s="147" t="s">
        <v>97</v>
      </c>
      <c r="C38" s="117">
        <v>-1173</v>
      </c>
      <c r="D38" s="117">
        <v>-1002.86284</v>
      </c>
      <c r="E38" s="117">
        <v>-159</v>
      </c>
      <c r="F38" s="117">
        <v>-1574.6554685999999</v>
      </c>
      <c r="G38" s="117">
        <v>-458.54409989999999</v>
      </c>
      <c r="H38" s="117">
        <f>SUM(Z38:AK38)</f>
        <v>-566.16391329300006</v>
      </c>
      <c r="I38" s="117">
        <f>I36-I37</f>
        <v>-1790.0865316000002</v>
      </c>
      <c r="J38" s="117">
        <v>-1935.561908743</v>
      </c>
      <c r="K38" s="117">
        <v>-753.54398499999979</v>
      </c>
      <c r="L38" s="117">
        <v>-718.91547539999988</v>
      </c>
      <c r="M38" s="255">
        <f t="shared" si="2"/>
        <v>-3137.8567856000004</v>
      </c>
      <c r="N38" s="117">
        <v>0</v>
      </c>
      <c r="O38" s="117">
        <f>O36-O37</f>
        <v>-15.652799999999997</v>
      </c>
      <c r="P38" s="117">
        <f t="shared" ref="P38:CA38" si="24">P36-P37</f>
        <v>-12.027999999999999</v>
      </c>
      <c r="Q38" s="117">
        <f t="shared" si="24"/>
        <v>-1.196</v>
      </c>
      <c r="R38" s="117">
        <f t="shared" si="24"/>
        <v>-4.6360300000000008</v>
      </c>
      <c r="S38" s="117">
        <f t="shared" si="24"/>
        <v>-26.81606</v>
      </c>
      <c r="T38" s="117">
        <f t="shared" si="24"/>
        <v>-4.3079999999999998</v>
      </c>
      <c r="U38" s="117">
        <f t="shared" si="24"/>
        <v>-181.33</v>
      </c>
      <c r="V38" s="117">
        <f t="shared" si="24"/>
        <v>-5.6070299000000006</v>
      </c>
      <c r="W38" s="117">
        <f t="shared" si="24"/>
        <v>-2.246</v>
      </c>
      <c r="X38" s="117">
        <f t="shared" si="24"/>
        <v>-69.308999999999997</v>
      </c>
      <c r="Y38" s="117">
        <f t="shared" si="24"/>
        <v>-138.13503</v>
      </c>
      <c r="Z38" s="111">
        <f t="shared" si="24"/>
        <v>-1.4330000000000001</v>
      </c>
      <c r="AA38" s="111">
        <f t="shared" si="24"/>
        <v>-3.8456000000000001</v>
      </c>
      <c r="AB38" s="111">
        <f t="shared" si="24"/>
        <v>-75.203308614999997</v>
      </c>
      <c r="AC38" s="111">
        <f t="shared" si="24"/>
        <v>-12.040460000000003</v>
      </c>
      <c r="AD38" s="111">
        <f t="shared" si="24"/>
        <v>0</v>
      </c>
      <c r="AE38" s="111">
        <f t="shared" si="24"/>
        <v>-151.74974300000005</v>
      </c>
      <c r="AF38" s="111">
        <f t="shared" si="24"/>
        <v>-7.1721899999999996</v>
      </c>
      <c r="AG38" s="111">
        <f t="shared" si="24"/>
        <v>-122.38747003400002</v>
      </c>
      <c r="AH38" s="111">
        <f t="shared" si="24"/>
        <v>-55.726121644000003</v>
      </c>
      <c r="AI38" s="117">
        <v>0</v>
      </c>
      <c r="AJ38" s="111">
        <f t="shared" si="24"/>
        <v>-116.99652999999999</v>
      </c>
      <c r="AK38" s="111">
        <f t="shared" si="24"/>
        <v>-19.609490000000001</v>
      </c>
      <c r="AL38" s="117">
        <f t="shared" si="24"/>
        <v>-65.151862399999985</v>
      </c>
      <c r="AM38" s="117">
        <f t="shared" si="24"/>
        <v>-102.12711</v>
      </c>
      <c r="AN38" s="117">
        <f t="shared" si="24"/>
        <v>-26.349247999999999</v>
      </c>
      <c r="AO38" s="117">
        <f t="shared" si="24"/>
        <v>-88.797779999999989</v>
      </c>
      <c r="AP38" s="117">
        <f t="shared" si="24"/>
        <v>-262.5</v>
      </c>
      <c r="AQ38" s="117">
        <f t="shared" si="24"/>
        <v>-113.59958999999999</v>
      </c>
      <c r="AR38" s="117">
        <f t="shared" si="24"/>
        <v>-78.895189999999999</v>
      </c>
      <c r="AS38" s="117">
        <f t="shared" si="24"/>
        <v>-7.9735249999999995</v>
      </c>
      <c r="AT38" s="117">
        <f t="shared" si="24"/>
        <v>-101.11846260000002</v>
      </c>
      <c r="AU38" s="117">
        <f t="shared" si="24"/>
        <v>-395.2357548</v>
      </c>
      <c r="AV38" s="117">
        <f t="shared" si="24"/>
        <v>-519.62073880000003</v>
      </c>
      <c r="AW38" s="117">
        <f t="shared" si="24"/>
        <v>-28.717269999999999</v>
      </c>
      <c r="AX38" s="117">
        <f t="shared" si="24"/>
        <v>0</v>
      </c>
      <c r="AY38" s="117">
        <f t="shared" si="24"/>
        <v>0</v>
      </c>
      <c r="AZ38" s="117">
        <f t="shared" si="24"/>
        <v>-61.432685339000003</v>
      </c>
      <c r="BA38" s="117">
        <f t="shared" si="24"/>
        <v>-899.98492815999998</v>
      </c>
      <c r="BB38" s="117">
        <f t="shared" si="24"/>
        <v>0</v>
      </c>
      <c r="BC38" s="117">
        <f t="shared" si="24"/>
        <v>-401.94565345399997</v>
      </c>
      <c r="BD38" s="117">
        <f t="shared" si="24"/>
        <v>-6.5185300000000002</v>
      </c>
      <c r="BE38" s="117">
        <f t="shared" si="24"/>
        <v>-193.09619999999998</v>
      </c>
      <c r="BF38" s="117">
        <f t="shared" si="24"/>
        <v>-74.942000000000007</v>
      </c>
      <c r="BG38" s="117">
        <f t="shared" si="24"/>
        <v>-203.41334000000001</v>
      </c>
      <c r="BH38" s="117">
        <f t="shared" si="24"/>
        <v>-18.518151790000001</v>
      </c>
      <c r="BI38" s="117">
        <f t="shared" si="24"/>
        <v>-75.710419999999999</v>
      </c>
      <c r="BJ38" s="117">
        <f t="shared" si="24"/>
        <v>-84.695750000000004</v>
      </c>
      <c r="BK38" s="117">
        <f t="shared" si="24"/>
        <v>-33.536709999999999</v>
      </c>
      <c r="BL38" s="117">
        <f t="shared" si="24"/>
        <v>-37.573</v>
      </c>
      <c r="BM38" s="117">
        <f t="shared" si="24"/>
        <v>0</v>
      </c>
      <c r="BN38" s="117">
        <f t="shared" si="24"/>
        <v>-85.657309899999987</v>
      </c>
      <c r="BO38" s="117">
        <f t="shared" si="24"/>
        <v>-113.12598999999999</v>
      </c>
      <c r="BP38" s="117">
        <f t="shared" si="24"/>
        <v>-276.73624529999989</v>
      </c>
      <c r="BQ38" s="117">
        <f t="shared" si="24"/>
        <v>0</v>
      </c>
      <c r="BR38" s="117">
        <f t="shared" si="24"/>
        <v>0</v>
      </c>
      <c r="BS38" s="117">
        <f t="shared" si="24"/>
        <v>0</v>
      </c>
      <c r="BT38" s="117">
        <f t="shared" si="24"/>
        <v>-98.848197500000012</v>
      </c>
      <c r="BU38" s="117">
        <f t="shared" si="24"/>
        <v>-23.370782299999998</v>
      </c>
      <c r="BV38" s="117">
        <f t="shared" si="24"/>
        <v>0</v>
      </c>
      <c r="BW38" s="117">
        <f t="shared" si="24"/>
        <v>-50.080379999999991</v>
      </c>
      <c r="BX38" s="117">
        <f t="shared" si="24"/>
        <v>0</v>
      </c>
      <c r="BY38" s="117">
        <f t="shared" si="24"/>
        <v>-31.472000000000001</v>
      </c>
      <c r="BZ38" s="117">
        <f t="shared" si="24"/>
        <v>0</v>
      </c>
      <c r="CA38" s="117">
        <f t="shared" si="24"/>
        <v>-180.58688549999997</v>
      </c>
      <c r="CB38" s="117">
        <f t="shared" ref="CB38:CS38" si="25">CB36-CB37</f>
        <v>-53.658092400000001</v>
      </c>
      <c r="CC38" s="117">
        <f t="shared" si="25"/>
        <v>-161.51129739999999</v>
      </c>
      <c r="CD38" s="117">
        <f t="shared" si="25"/>
        <v>-74.491389099999992</v>
      </c>
      <c r="CE38" s="117">
        <f t="shared" si="25"/>
        <v>0</v>
      </c>
      <c r="CF38" s="117">
        <f t="shared" si="25"/>
        <v>-119.5154311</v>
      </c>
      <c r="CG38" s="117">
        <f t="shared" si="25"/>
        <v>-47.5999999</v>
      </c>
      <c r="CH38" s="89">
        <f t="shared" si="25"/>
        <v>-529.86979990000009</v>
      </c>
      <c r="CI38" s="89">
        <f t="shared" si="25"/>
        <v>0</v>
      </c>
      <c r="CJ38" s="89">
        <f t="shared" si="25"/>
        <v>-302.02813109999994</v>
      </c>
      <c r="CK38" s="89">
        <f t="shared" si="25"/>
        <v>-115.65869000000001</v>
      </c>
      <c r="CL38" s="89">
        <f t="shared" si="25"/>
        <v>-1837.0987447000007</v>
      </c>
      <c r="CM38" s="89">
        <f t="shared" si="25"/>
        <v>-252.22120999999999</v>
      </c>
      <c r="CN38" s="89">
        <f t="shared" si="25"/>
        <v>0</v>
      </c>
      <c r="CO38" s="89">
        <f t="shared" si="25"/>
        <v>0</v>
      </c>
      <c r="CP38" s="89">
        <f t="shared" si="25"/>
        <v>-61.557999899999999</v>
      </c>
      <c r="CQ38" s="89">
        <f t="shared" si="25"/>
        <v>0</v>
      </c>
      <c r="CR38" s="89">
        <f t="shared" si="25"/>
        <v>-11.69852</v>
      </c>
      <c r="CS38" s="89">
        <f t="shared" si="25"/>
        <v>-27.723689999999998</v>
      </c>
      <c r="CT38" s="102"/>
      <c r="CU38" s="102"/>
    </row>
    <row r="39" spans="1:112" s="151" customFormat="1" ht="14.25" customHeight="1" x14ac:dyDescent="0.3">
      <c r="A39" s="151" t="s">
        <v>144</v>
      </c>
      <c r="B39" s="147" t="s">
        <v>58</v>
      </c>
      <c r="C39" s="117">
        <v>856</v>
      </c>
      <c r="D39" s="117">
        <v>281.73500000000001</v>
      </c>
      <c r="E39" s="117">
        <v>1135</v>
      </c>
      <c r="F39" s="117">
        <v>5</v>
      </c>
      <c r="G39" s="117">
        <v>0</v>
      </c>
      <c r="H39" s="117">
        <v>429</v>
      </c>
      <c r="I39" s="117">
        <v>2776.2619999999997</v>
      </c>
      <c r="J39" s="117">
        <v>786.05399999999997</v>
      </c>
      <c r="K39" s="117">
        <v>15.95</v>
      </c>
      <c r="L39" s="117">
        <v>37.148000000000003</v>
      </c>
      <c r="M39" s="255">
        <f t="shared" si="2"/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7">
        <v>0</v>
      </c>
      <c r="Y39" s="117">
        <v>0</v>
      </c>
      <c r="Z39" s="106">
        <v>17.420000000000002</v>
      </c>
      <c r="AA39" s="117">
        <v>0</v>
      </c>
      <c r="AB39" s="117">
        <v>0</v>
      </c>
      <c r="AC39" s="106">
        <v>15.004</v>
      </c>
      <c r="AD39" s="117">
        <v>0</v>
      </c>
      <c r="AE39" s="117">
        <v>0</v>
      </c>
      <c r="AF39" s="117">
        <v>0</v>
      </c>
      <c r="AG39" s="117">
        <v>0</v>
      </c>
      <c r="AH39" s="106">
        <v>352.37200000000001</v>
      </c>
      <c r="AI39" s="117">
        <v>0</v>
      </c>
      <c r="AJ39" s="106">
        <v>44.204000000000001</v>
      </c>
      <c r="AK39" s="117">
        <v>0</v>
      </c>
      <c r="AL39" s="117">
        <v>265.75800000000004</v>
      </c>
      <c r="AM39" s="117">
        <v>938.61599999999999</v>
      </c>
      <c r="AN39" s="117">
        <v>0</v>
      </c>
      <c r="AO39" s="117">
        <v>838.86599999999999</v>
      </c>
      <c r="AP39" s="117">
        <v>318.58100000000002</v>
      </c>
      <c r="AQ39" s="117">
        <v>0</v>
      </c>
      <c r="AR39" s="117">
        <v>0</v>
      </c>
      <c r="AS39" s="117">
        <v>414.24099999999999</v>
      </c>
      <c r="AT39" s="117">
        <v>0</v>
      </c>
      <c r="AU39" s="117">
        <v>0</v>
      </c>
      <c r="AV39" s="117">
        <v>0</v>
      </c>
      <c r="AW39" s="117">
        <v>0</v>
      </c>
      <c r="AX39" s="106">
        <v>377.82299999999998</v>
      </c>
      <c r="AY39" s="106">
        <v>359.14</v>
      </c>
      <c r="AZ39" s="106">
        <v>0</v>
      </c>
      <c r="BA39" s="106">
        <v>0</v>
      </c>
      <c r="BB39" s="106">
        <v>0</v>
      </c>
      <c r="BC39" s="106">
        <v>48.418999999999997</v>
      </c>
      <c r="BD39" s="106">
        <v>0</v>
      </c>
      <c r="BE39" s="106">
        <v>0</v>
      </c>
      <c r="BF39" s="106">
        <v>0</v>
      </c>
      <c r="BG39" s="106">
        <v>0.67200000000000004</v>
      </c>
      <c r="BH39" s="106">
        <v>0</v>
      </c>
      <c r="BI39" s="106">
        <v>0</v>
      </c>
      <c r="BJ39" s="117">
        <v>0</v>
      </c>
      <c r="BK39" s="117">
        <v>1</v>
      </c>
      <c r="BL39" s="117">
        <v>0</v>
      </c>
      <c r="BM39" s="117">
        <v>0</v>
      </c>
      <c r="BN39" s="117">
        <v>0</v>
      </c>
      <c r="BO39" s="117">
        <v>14.95</v>
      </c>
      <c r="BP39" s="117">
        <v>0</v>
      </c>
      <c r="BQ39" s="117">
        <v>0</v>
      </c>
      <c r="BR39" s="117">
        <v>0</v>
      </c>
      <c r="BS39" s="117">
        <v>0</v>
      </c>
      <c r="BT39" s="117">
        <v>0</v>
      </c>
      <c r="BU39" s="117">
        <v>0</v>
      </c>
      <c r="BV39" s="106">
        <v>37.148000000000003</v>
      </c>
      <c r="BW39" s="106">
        <v>0</v>
      </c>
      <c r="BX39" s="106">
        <v>0</v>
      </c>
      <c r="BY39" s="106">
        <v>0</v>
      </c>
      <c r="BZ39" s="106">
        <v>0</v>
      </c>
      <c r="CA39" s="106">
        <v>0</v>
      </c>
      <c r="CB39" s="106">
        <v>0</v>
      </c>
      <c r="CC39" s="106">
        <v>0</v>
      </c>
      <c r="CD39" s="106">
        <v>0</v>
      </c>
      <c r="CE39" s="106">
        <v>0</v>
      </c>
      <c r="CF39" s="106">
        <v>0</v>
      </c>
      <c r="CG39" s="106">
        <v>0</v>
      </c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</row>
    <row r="40" spans="1:112" s="151" customFormat="1" ht="14.25" customHeight="1" x14ac:dyDescent="0.3">
      <c r="A40" s="139"/>
      <c r="B40" s="147" t="s">
        <v>60</v>
      </c>
      <c r="C40" s="117">
        <v>1087</v>
      </c>
      <c r="D40" s="117">
        <v>808.13106000000005</v>
      </c>
      <c r="E40" s="117">
        <v>5081</v>
      </c>
      <c r="F40" s="117">
        <v>5661.0999394999999</v>
      </c>
      <c r="G40" s="117">
        <v>2578.2920172000004</v>
      </c>
      <c r="H40" s="117">
        <v>7286.0194108199994</v>
      </c>
      <c r="I40" s="117">
        <v>5709.4230706999997</v>
      </c>
      <c r="J40" s="117">
        <v>8278.6573827970005</v>
      </c>
      <c r="K40" s="106">
        <v>6111.2973693999993</v>
      </c>
      <c r="L40" s="117">
        <v>6477.3181045999991</v>
      </c>
      <c r="M40" s="255">
        <f t="shared" si="2"/>
        <v>8121.9491641000013</v>
      </c>
      <c r="N40" s="117">
        <v>115.40750129999998</v>
      </c>
      <c r="O40" s="117">
        <v>39.945589599999991</v>
      </c>
      <c r="P40" s="117">
        <v>48.566714000000012</v>
      </c>
      <c r="Q40" s="117">
        <v>63.307184700000008</v>
      </c>
      <c r="R40" s="117">
        <v>336.35004369999996</v>
      </c>
      <c r="S40" s="117">
        <v>90.063770699999992</v>
      </c>
      <c r="T40" s="117">
        <v>187.40800759999999</v>
      </c>
      <c r="U40" s="117">
        <v>126.2989101</v>
      </c>
      <c r="V40" s="117">
        <v>108.3463445</v>
      </c>
      <c r="W40" s="117">
        <v>98.606381900000002</v>
      </c>
      <c r="X40" s="117">
        <v>934.09815130000015</v>
      </c>
      <c r="Y40" s="117">
        <v>429.89341780000001</v>
      </c>
      <c r="Z40" s="106">
        <v>14.032</v>
      </c>
      <c r="AA40" s="106">
        <v>27.258325831000004</v>
      </c>
      <c r="AB40" s="106">
        <v>98.336020000000019</v>
      </c>
      <c r="AC40" s="106">
        <v>9.9000500000000002</v>
      </c>
      <c r="AD40" s="106">
        <v>242.45025300000006</v>
      </c>
      <c r="AE40" s="106">
        <v>1727.4289257360001</v>
      </c>
      <c r="AF40" s="106">
        <v>1897.5344140969999</v>
      </c>
      <c r="AG40" s="106">
        <v>108.16288299999999</v>
      </c>
      <c r="AH40" s="106">
        <v>553.01242966400002</v>
      </c>
      <c r="AI40" s="106">
        <v>240.14467961600008</v>
      </c>
      <c r="AJ40" s="106">
        <v>2367.759429876</v>
      </c>
      <c r="AK40" s="117">
        <v>0</v>
      </c>
      <c r="AL40" s="106">
        <v>2856.3253367999996</v>
      </c>
      <c r="AM40" s="106">
        <v>18.85754</v>
      </c>
      <c r="AN40" s="106">
        <v>1913.9879046999997</v>
      </c>
      <c r="AO40" s="106"/>
      <c r="AP40" s="106">
        <v>450.97723920000004</v>
      </c>
      <c r="AQ40" s="106">
        <v>34.617330000000003</v>
      </c>
      <c r="AR40" s="117">
        <v>0</v>
      </c>
      <c r="AS40" s="106">
        <v>94.317570000000003</v>
      </c>
      <c r="AT40" s="106">
        <v>220.35599999999999</v>
      </c>
      <c r="AU40" s="106">
        <v>17.96772</v>
      </c>
      <c r="AV40" s="106">
        <v>95.33135</v>
      </c>
      <c r="AW40" s="106">
        <v>6.6850800000000001</v>
      </c>
      <c r="AX40" s="117">
        <v>22.796999999999997</v>
      </c>
      <c r="AY40" s="117">
        <v>4.8520000000000003</v>
      </c>
      <c r="AZ40" s="117">
        <v>29.346390494000005</v>
      </c>
      <c r="BA40" s="117">
        <v>94.838781441000009</v>
      </c>
      <c r="BB40" s="117">
        <v>1248.0820880000001</v>
      </c>
      <c r="BC40" s="117">
        <v>2169.0791506770001</v>
      </c>
      <c r="BD40" s="117">
        <v>1637.7678222350009</v>
      </c>
      <c r="BE40" s="117">
        <v>1448.7111136810001</v>
      </c>
      <c r="BF40" s="117">
        <v>720.90374197000017</v>
      </c>
      <c r="BG40" s="117">
        <v>570.09405279999999</v>
      </c>
      <c r="BH40" s="117">
        <v>0</v>
      </c>
      <c r="BI40" s="117">
        <v>332.18524149900003</v>
      </c>
      <c r="BJ40" s="106">
        <v>8.4269999999999996</v>
      </c>
      <c r="BK40" s="106">
        <v>34.430839999999996</v>
      </c>
      <c r="BL40" s="106">
        <v>29.768151200000002</v>
      </c>
      <c r="BM40" s="106">
        <v>157.73126049999993</v>
      </c>
      <c r="BN40" s="106">
        <v>444.13281960000006</v>
      </c>
      <c r="BO40" s="106">
        <v>30.447555600000001</v>
      </c>
      <c r="BP40" s="106">
        <v>0</v>
      </c>
      <c r="BQ40" s="106">
        <v>1417.8336470000002</v>
      </c>
      <c r="BR40" s="106">
        <v>274.29445609999999</v>
      </c>
      <c r="BS40" s="106">
        <v>3533.8371582999989</v>
      </c>
      <c r="BT40" s="106">
        <v>27.012540000000001</v>
      </c>
      <c r="BU40" s="106">
        <v>153.38194110000001</v>
      </c>
      <c r="BV40" s="106">
        <v>0</v>
      </c>
      <c r="BW40" s="106">
        <v>609.4974000000002</v>
      </c>
      <c r="BX40" s="106">
        <v>56.682861099999997</v>
      </c>
      <c r="BY40" s="106">
        <v>2113.9533591999998</v>
      </c>
      <c r="BZ40" s="106">
        <v>1986.7056499999999</v>
      </c>
      <c r="CA40" s="106">
        <v>93.457228199999989</v>
      </c>
      <c r="CB40" s="106">
        <v>89.130300000000005</v>
      </c>
      <c r="CC40" s="106">
        <v>120.4917147</v>
      </c>
      <c r="CD40" s="106">
        <v>12.7381724</v>
      </c>
      <c r="CE40" s="106">
        <v>0</v>
      </c>
      <c r="CF40" s="106">
        <v>1009.83198</v>
      </c>
      <c r="CG40" s="106">
        <v>384.82943900000004</v>
      </c>
      <c r="CH40" s="255">
        <v>424.51474109999992</v>
      </c>
      <c r="CI40" s="255">
        <v>1523.0344301</v>
      </c>
      <c r="CJ40" s="255">
        <v>213.79879</v>
      </c>
      <c r="CK40" s="255">
        <v>113.97113600000004</v>
      </c>
      <c r="CL40" s="255">
        <v>310.90274900000009</v>
      </c>
      <c r="CM40" s="255">
        <v>4.5414880000000002</v>
      </c>
      <c r="CN40" s="255">
        <v>0</v>
      </c>
      <c r="CO40" s="255">
        <v>0</v>
      </c>
      <c r="CP40" s="255">
        <v>0</v>
      </c>
      <c r="CQ40" s="255">
        <v>1332.6559399999999</v>
      </c>
      <c r="CR40" s="255">
        <v>0</v>
      </c>
      <c r="CS40" s="255">
        <v>4198.5298899000018</v>
      </c>
    </row>
    <row r="41" spans="1:112" s="151" customFormat="1" ht="14.25" customHeight="1" x14ac:dyDescent="0.3">
      <c r="A41" s="139"/>
      <c r="B41" s="147" t="s">
        <v>97</v>
      </c>
      <c r="C41" s="117">
        <v>-231</v>
      </c>
      <c r="D41" s="117">
        <v>-526.39605999999992</v>
      </c>
      <c r="E41" s="117">
        <v>-3946</v>
      </c>
      <c r="F41" s="117">
        <v>-5656.0999394999999</v>
      </c>
      <c r="G41" s="117">
        <v>-2578.2920172000004</v>
      </c>
      <c r="H41" s="117">
        <f>SUM(Z41:AK41)</f>
        <v>-6857.0194108200003</v>
      </c>
      <c r="I41" s="117">
        <f>I39-I40</f>
        <v>-2933.1610707</v>
      </c>
      <c r="J41" s="117">
        <v>-7492.6033827970004</v>
      </c>
      <c r="K41" s="117">
        <v>-6095.3473693999995</v>
      </c>
      <c r="L41" s="117">
        <v>-6440.1701045999989</v>
      </c>
      <c r="M41" s="255">
        <f t="shared" si="2"/>
        <v>-8121.9491641000013</v>
      </c>
      <c r="N41" s="117">
        <v>0</v>
      </c>
      <c r="O41" s="117">
        <f>O39-O40</f>
        <v>-39.945589599999991</v>
      </c>
      <c r="P41" s="117">
        <f t="shared" ref="P41:CA41" si="26">P39-P40</f>
        <v>-48.566714000000012</v>
      </c>
      <c r="Q41" s="117">
        <f t="shared" si="26"/>
        <v>-63.307184700000008</v>
      </c>
      <c r="R41" s="117">
        <f t="shared" si="26"/>
        <v>-336.35004369999996</v>
      </c>
      <c r="S41" s="117">
        <f t="shared" si="26"/>
        <v>-90.063770699999992</v>
      </c>
      <c r="T41" s="117">
        <f t="shared" si="26"/>
        <v>-187.40800759999999</v>
      </c>
      <c r="U41" s="117">
        <f t="shared" si="26"/>
        <v>-126.2989101</v>
      </c>
      <c r="V41" s="117">
        <f t="shared" si="26"/>
        <v>-108.3463445</v>
      </c>
      <c r="W41" s="117">
        <f t="shared" si="26"/>
        <v>-98.606381900000002</v>
      </c>
      <c r="X41" s="117">
        <f t="shared" si="26"/>
        <v>-934.09815130000015</v>
      </c>
      <c r="Y41" s="117">
        <f t="shared" si="26"/>
        <v>-429.89341780000001</v>
      </c>
      <c r="Z41" s="111">
        <f t="shared" si="26"/>
        <v>3.3880000000000017</v>
      </c>
      <c r="AA41" s="111">
        <f t="shared" si="26"/>
        <v>-27.258325831000004</v>
      </c>
      <c r="AB41" s="111">
        <f t="shared" si="26"/>
        <v>-98.336020000000019</v>
      </c>
      <c r="AC41" s="111">
        <f t="shared" si="26"/>
        <v>5.1039499999999993</v>
      </c>
      <c r="AD41" s="111">
        <f t="shared" si="26"/>
        <v>-242.45025300000006</v>
      </c>
      <c r="AE41" s="111">
        <f t="shared" si="26"/>
        <v>-1727.4289257360001</v>
      </c>
      <c r="AF41" s="111">
        <f t="shared" si="26"/>
        <v>-1897.5344140969999</v>
      </c>
      <c r="AG41" s="111">
        <f t="shared" si="26"/>
        <v>-108.16288299999999</v>
      </c>
      <c r="AH41" s="111">
        <f t="shared" si="26"/>
        <v>-200.64042966400001</v>
      </c>
      <c r="AI41" s="111">
        <f t="shared" si="26"/>
        <v>-240.14467961600008</v>
      </c>
      <c r="AJ41" s="111">
        <f t="shared" si="26"/>
        <v>-2323.5554298759998</v>
      </c>
      <c r="AK41" s="111">
        <f t="shared" si="26"/>
        <v>0</v>
      </c>
      <c r="AL41" s="117">
        <f t="shared" si="26"/>
        <v>-2590.5673367999998</v>
      </c>
      <c r="AM41" s="117">
        <f t="shared" si="26"/>
        <v>919.75846000000001</v>
      </c>
      <c r="AN41" s="117">
        <f t="shared" si="26"/>
        <v>-1913.9879046999997</v>
      </c>
      <c r="AO41" s="117">
        <f t="shared" si="26"/>
        <v>838.86599999999999</v>
      </c>
      <c r="AP41" s="117">
        <f t="shared" si="26"/>
        <v>-132.39623920000002</v>
      </c>
      <c r="AQ41" s="117">
        <f t="shared" si="26"/>
        <v>-34.617330000000003</v>
      </c>
      <c r="AR41" s="117">
        <f t="shared" si="26"/>
        <v>0</v>
      </c>
      <c r="AS41" s="117">
        <f t="shared" si="26"/>
        <v>319.92343</v>
      </c>
      <c r="AT41" s="117">
        <f t="shared" si="26"/>
        <v>-220.35599999999999</v>
      </c>
      <c r="AU41" s="117">
        <f t="shared" si="26"/>
        <v>-17.96772</v>
      </c>
      <c r="AV41" s="117">
        <f t="shared" si="26"/>
        <v>-95.33135</v>
      </c>
      <c r="AW41" s="117">
        <f t="shared" si="26"/>
        <v>-6.6850800000000001</v>
      </c>
      <c r="AX41" s="117">
        <f t="shared" si="26"/>
        <v>355.02599999999995</v>
      </c>
      <c r="AY41" s="117">
        <f t="shared" si="26"/>
        <v>354.28800000000001</v>
      </c>
      <c r="AZ41" s="117">
        <f t="shared" si="26"/>
        <v>-29.346390494000005</v>
      </c>
      <c r="BA41" s="117">
        <f t="shared" si="26"/>
        <v>-94.838781441000009</v>
      </c>
      <c r="BB41" s="117">
        <f t="shared" si="26"/>
        <v>-1248.0820880000001</v>
      </c>
      <c r="BC41" s="117">
        <f t="shared" si="26"/>
        <v>-2120.6601506770003</v>
      </c>
      <c r="BD41" s="117">
        <f t="shared" si="26"/>
        <v>-1637.7678222350009</v>
      </c>
      <c r="BE41" s="117">
        <f t="shared" si="26"/>
        <v>-1448.7111136810001</v>
      </c>
      <c r="BF41" s="117">
        <f t="shared" si="26"/>
        <v>-720.90374197000017</v>
      </c>
      <c r="BG41" s="117">
        <f t="shared" si="26"/>
        <v>-569.42205279999996</v>
      </c>
      <c r="BH41" s="117">
        <f t="shared" si="26"/>
        <v>0</v>
      </c>
      <c r="BI41" s="117">
        <f t="shared" si="26"/>
        <v>-332.18524149900003</v>
      </c>
      <c r="BJ41" s="117">
        <f t="shared" si="26"/>
        <v>-8.4269999999999996</v>
      </c>
      <c r="BK41" s="117">
        <f t="shared" si="26"/>
        <v>-33.430839999999996</v>
      </c>
      <c r="BL41" s="117">
        <f t="shared" si="26"/>
        <v>-29.768151200000002</v>
      </c>
      <c r="BM41" s="117">
        <f t="shared" si="26"/>
        <v>-157.73126049999993</v>
      </c>
      <c r="BN41" s="117">
        <f t="shared" si="26"/>
        <v>-444.13281960000006</v>
      </c>
      <c r="BO41" s="117">
        <f t="shared" si="26"/>
        <v>-15.497555600000002</v>
      </c>
      <c r="BP41" s="117">
        <f t="shared" si="26"/>
        <v>0</v>
      </c>
      <c r="BQ41" s="117">
        <f t="shared" si="26"/>
        <v>-1417.8336470000002</v>
      </c>
      <c r="BR41" s="117">
        <f t="shared" si="26"/>
        <v>-274.29445609999999</v>
      </c>
      <c r="BS41" s="117">
        <f t="shared" si="26"/>
        <v>-3533.8371582999989</v>
      </c>
      <c r="BT41" s="117">
        <f t="shared" si="26"/>
        <v>-27.012540000000001</v>
      </c>
      <c r="BU41" s="117">
        <f t="shared" si="26"/>
        <v>-153.38194110000001</v>
      </c>
      <c r="BV41" s="117">
        <f t="shared" si="26"/>
        <v>37.148000000000003</v>
      </c>
      <c r="BW41" s="117">
        <f t="shared" si="26"/>
        <v>-609.4974000000002</v>
      </c>
      <c r="BX41" s="117">
        <f t="shared" si="26"/>
        <v>-56.682861099999997</v>
      </c>
      <c r="BY41" s="117">
        <f t="shared" si="26"/>
        <v>-2113.9533591999998</v>
      </c>
      <c r="BZ41" s="117">
        <f t="shared" si="26"/>
        <v>-1986.7056499999999</v>
      </c>
      <c r="CA41" s="117">
        <f t="shared" si="26"/>
        <v>-93.457228199999989</v>
      </c>
      <c r="CB41" s="117">
        <f t="shared" ref="CB41:CS41" si="27">CB39-CB40</f>
        <v>-89.130300000000005</v>
      </c>
      <c r="CC41" s="117">
        <f t="shared" si="27"/>
        <v>-120.4917147</v>
      </c>
      <c r="CD41" s="117">
        <f t="shared" si="27"/>
        <v>-12.7381724</v>
      </c>
      <c r="CE41" s="117">
        <f t="shared" si="27"/>
        <v>0</v>
      </c>
      <c r="CF41" s="117">
        <f t="shared" si="27"/>
        <v>-1009.83198</v>
      </c>
      <c r="CG41" s="117">
        <f t="shared" si="27"/>
        <v>-384.82943900000004</v>
      </c>
      <c r="CH41" s="89">
        <f t="shared" si="27"/>
        <v>-424.51474109999992</v>
      </c>
      <c r="CI41" s="89">
        <f t="shared" si="27"/>
        <v>-1523.0344301</v>
      </c>
      <c r="CJ41" s="89">
        <f t="shared" si="27"/>
        <v>-213.79879</v>
      </c>
      <c r="CK41" s="89">
        <f t="shared" si="27"/>
        <v>-113.97113600000004</v>
      </c>
      <c r="CL41" s="89">
        <f t="shared" si="27"/>
        <v>-310.90274900000009</v>
      </c>
      <c r="CM41" s="89">
        <f t="shared" si="27"/>
        <v>-4.5414880000000002</v>
      </c>
      <c r="CN41" s="89">
        <f t="shared" si="27"/>
        <v>0</v>
      </c>
      <c r="CO41" s="89">
        <f t="shared" si="27"/>
        <v>0</v>
      </c>
      <c r="CP41" s="89">
        <f t="shared" si="27"/>
        <v>0</v>
      </c>
      <c r="CQ41" s="89">
        <f t="shared" si="27"/>
        <v>-1332.6559399999999</v>
      </c>
      <c r="CR41" s="89">
        <f t="shared" si="27"/>
        <v>0</v>
      </c>
      <c r="CS41" s="89">
        <f t="shared" si="27"/>
        <v>-4198.5298899000018</v>
      </c>
    </row>
    <row r="42" spans="1:112" s="151" customFormat="1" ht="14.25" customHeight="1" x14ac:dyDescent="0.3">
      <c r="A42" s="151" t="s">
        <v>145</v>
      </c>
      <c r="B42" s="147" t="s">
        <v>58</v>
      </c>
      <c r="C42" s="117">
        <v>135</v>
      </c>
      <c r="D42" s="117">
        <v>245.06598</v>
      </c>
      <c r="E42" s="117">
        <v>288</v>
      </c>
      <c r="F42" s="117">
        <v>2496.9436999999998</v>
      </c>
      <c r="G42" s="117">
        <v>2991.2071999999994</v>
      </c>
      <c r="H42" s="117">
        <v>2514.3179999999993</v>
      </c>
      <c r="I42" s="117">
        <v>389.55939999999998</v>
      </c>
      <c r="J42" s="117">
        <v>1272.7528</v>
      </c>
      <c r="K42" s="117">
        <v>1459.6179999999999</v>
      </c>
      <c r="L42" s="117">
        <v>1225.5819999999999</v>
      </c>
      <c r="M42" s="255">
        <f t="shared" si="2"/>
        <v>999.80040000000008</v>
      </c>
      <c r="N42" s="117">
        <v>292.346</v>
      </c>
      <c r="O42" s="117">
        <v>17.860799999999998</v>
      </c>
      <c r="P42" s="117">
        <v>226.03360000000001</v>
      </c>
      <c r="Q42" s="117">
        <v>9.2989999999999995</v>
      </c>
      <c r="R42" s="117">
        <v>148.48699999999999</v>
      </c>
      <c r="S42" s="117">
        <v>330.08100000000002</v>
      </c>
      <c r="T42" s="117">
        <v>585.60799999999995</v>
      </c>
      <c r="U42" s="117">
        <v>0.1</v>
      </c>
      <c r="V42" s="117">
        <v>676.57899999999995</v>
      </c>
      <c r="W42" s="117">
        <v>173.87299999999999</v>
      </c>
      <c r="X42" s="117">
        <v>475.363</v>
      </c>
      <c r="Y42" s="117">
        <v>55.576800000000006</v>
      </c>
      <c r="Z42" s="106">
        <v>156.01</v>
      </c>
      <c r="AA42" s="106">
        <v>296.24459999999999</v>
      </c>
      <c r="AB42" s="106">
        <v>236.953</v>
      </c>
      <c r="AC42" s="106">
        <v>216.07299999999998</v>
      </c>
      <c r="AD42" s="106">
        <v>251.87200000000001</v>
      </c>
      <c r="AE42" s="106"/>
      <c r="AF42" s="106">
        <v>399.45539999999994</v>
      </c>
      <c r="AG42" s="117">
        <v>0</v>
      </c>
      <c r="AH42" s="106">
        <v>556.90200000000004</v>
      </c>
      <c r="AI42" s="106">
        <v>121.361</v>
      </c>
      <c r="AJ42" s="106">
        <v>261.8646</v>
      </c>
      <c r="AK42" s="106">
        <v>17.5824</v>
      </c>
      <c r="AL42" s="117">
        <v>47.933</v>
      </c>
      <c r="AM42" s="117">
        <v>0</v>
      </c>
      <c r="AN42" s="117">
        <v>0</v>
      </c>
      <c r="AO42" s="117">
        <v>4.1688000000000001</v>
      </c>
      <c r="AP42" s="117">
        <v>0</v>
      </c>
      <c r="AQ42" s="117">
        <v>45.787599999999998</v>
      </c>
      <c r="AR42" s="117">
        <v>290.06799999999998</v>
      </c>
      <c r="AS42" s="117">
        <v>0</v>
      </c>
      <c r="AT42" s="117">
        <v>0</v>
      </c>
      <c r="AU42" s="117">
        <v>1.6020000000000001</v>
      </c>
      <c r="AV42" s="117">
        <v>0</v>
      </c>
      <c r="AW42" s="117">
        <v>0</v>
      </c>
      <c r="AX42" s="106">
        <v>0</v>
      </c>
      <c r="AY42" s="106">
        <v>0</v>
      </c>
      <c r="AZ42" s="106">
        <v>0</v>
      </c>
      <c r="BA42" s="106">
        <v>92.015000000000001</v>
      </c>
      <c r="BB42" s="106">
        <v>0</v>
      </c>
      <c r="BC42" s="106">
        <v>240.279</v>
      </c>
      <c r="BD42" s="106">
        <v>96.652000000000001</v>
      </c>
      <c r="BE42" s="106">
        <v>0</v>
      </c>
      <c r="BF42" s="106">
        <v>50.680800000000005</v>
      </c>
      <c r="BG42" s="106">
        <v>0</v>
      </c>
      <c r="BH42" s="106">
        <v>430.25</v>
      </c>
      <c r="BI42" s="106">
        <v>362.87599999999998</v>
      </c>
      <c r="BJ42" s="117">
        <v>938.14580000000001</v>
      </c>
      <c r="BK42" s="117">
        <v>161.46559999999999</v>
      </c>
      <c r="BL42" s="117">
        <v>35.244</v>
      </c>
      <c r="BM42" s="117">
        <v>114.15</v>
      </c>
      <c r="BN42" s="117">
        <v>0</v>
      </c>
      <c r="BO42" s="117">
        <v>0</v>
      </c>
      <c r="BP42" s="117">
        <v>0</v>
      </c>
      <c r="BQ42" s="117">
        <v>30.925999999999998</v>
      </c>
      <c r="BR42" s="117">
        <v>114.809</v>
      </c>
      <c r="BS42" s="117">
        <v>2.3359999999999999</v>
      </c>
      <c r="BT42" s="117">
        <v>45.671999999999997</v>
      </c>
      <c r="BU42" s="117">
        <v>16.869599999999998</v>
      </c>
      <c r="BV42" s="106">
        <v>108.571</v>
      </c>
      <c r="BW42" s="106">
        <v>0</v>
      </c>
      <c r="BX42" s="106">
        <v>88.591999999999999</v>
      </c>
      <c r="BY42" s="106">
        <v>199.792</v>
      </c>
      <c r="BZ42" s="106">
        <v>0</v>
      </c>
      <c r="CA42" s="106">
        <v>139.208</v>
      </c>
      <c r="CB42" s="106">
        <v>127.288</v>
      </c>
      <c r="CC42" s="106">
        <v>202.31399999999999</v>
      </c>
      <c r="CD42" s="106">
        <v>0</v>
      </c>
      <c r="CE42" s="106">
        <v>227.06700000000001</v>
      </c>
      <c r="CF42" s="106">
        <v>0</v>
      </c>
      <c r="CG42" s="106">
        <v>132.75</v>
      </c>
      <c r="CH42" s="256">
        <v>221.12899999999999</v>
      </c>
      <c r="CI42" s="256">
        <v>244.4598</v>
      </c>
      <c r="CJ42" s="256">
        <v>9.6</v>
      </c>
      <c r="CK42" s="256">
        <v>160.78200000000001</v>
      </c>
      <c r="CL42" s="256">
        <v>230.60399999999998</v>
      </c>
      <c r="CM42" s="256">
        <v>14.2224</v>
      </c>
      <c r="CN42" s="106">
        <v>0</v>
      </c>
      <c r="CO42" s="106">
        <v>0</v>
      </c>
      <c r="CP42" s="106">
        <v>0</v>
      </c>
      <c r="CQ42" s="256">
        <v>119.00319999999999</v>
      </c>
      <c r="CR42" s="106">
        <v>0</v>
      </c>
      <c r="CS42" s="106">
        <v>0</v>
      </c>
    </row>
    <row r="43" spans="1:112" s="151" customFormat="1" ht="14.25" customHeight="1" x14ac:dyDescent="0.3">
      <c r="A43" s="139"/>
      <c r="B43" s="147" t="s">
        <v>60</v>
      </c>
      <c r="C43" s="117">
        <v>5157</v>
      </c>
      <c r="D43" s="117">
        <v>6967.9661614000015</v>
      </c>
      <c r="E43" s="117">
        <v>5000</v>
      </c>
      <c r="F43" s="117">
        <v>2798.8050512000004</v>
      </c>
      <c r="G43" s="117">
        <v>2851.2879363000011</v>
      </c>
      <c r="H43" s="117">
        <v>4088.9847082809993</v>
      </c>
      <c r="I43" s="117">
        <v>3647.0764666</v>
      </c>
      <c r="J43" s="117">
        <v>2074.8859945129998</v>
      </c>
      <c r="K43" s="106">
        <v>2084.5420517000002</v>
      </c>
      <c r="L43" s="117">
        <v>4077.1366500999993</v>
      </c>
      <c r="M43" s="255">
        <f t="shared" si="2"/>
        <v>1829.7745986000007</v>
      </c>
      <c r="N43" s="117">
        <v>264.41890639999997</v>
      </c>
      <c r="O43" s="117">
        <v>93.559794499999995</v>
      </c>
      <c r="P43" s="117">
        <v>306.53201340000015</v>
      </c>
      <c r="Q43" s="117">
        <v>251.64039269999995</v>
      </c>
      <c r="R43" s="117">
        <v>152.69867790000004</v>
      </c>
      <c r="S43" s="117">
        <v>162.39604470000006</v>
      </c>
      <c r="T43" s="117">
        <v>221.10322799999997</v>
      </c>
      <c r="U43" s="117">
        <v>345.00703280000005</v>
      </c>
      <c r="V43" s="117">
        <v>164.95869310000003</v>
      </c>
      <c r="W43" s="117">
        <v>401.33122610000015</v>
      </c>
      <c r="X43" s="117">
        <v>190.24911350000002</v>
      </c>
      <c r="Y43" s="117">
        <v>297.39281320000003</v>
      </c>
      <c r="Z43" s="106">
        <v>296.25210270000008</v>
      </c>
      <c r="AA43" s="106">
        <v>287.99611473599998</v>
      </c>
      <c r="AB43" s="106">
        <v>464.64414939999943</v>
      </c>
      <c r="AC43" s="106">
        <v>92.082110400000019</v>
      </c>
      <c r="AD43" s="106">
        <v>62.917011300000013</v>
      </c>
      <c r="AE43" s="106">
        <v>680.84453961799977</v>
      </c>
      <c r="AF43" s="106">
        <v>1734.170763893</v>
      </c>
      <c r="AG43" s="106">
        <v>14.090955700000002</v>
      </c>
      <c r="AH43" s="106">
        <v>58.86399879999999</v>
      </c>
      <c r="AI43" s="106">
        <v>127.42333269999999</v>
      </c>
      <c r="AJ43" s="106">
        <v>89.508859033999968</v>
      </c>
      <c r="AK43" s="106">
        <v>180.1907700000001</v>
      </c>
      <c r="AL43" s="106">
        <v>27.011580999999996</v>
      </c>
      <c r="AM43" s="106">
        <v>375.78241259999993</v>
      </c>
      <c r="AN43" s="106">
        <v>123.06867720000001</v>
      </c>
      <c r="AO43" s="106">
        <v>85.291837299999997</v>
      </c>
      <c r="AP43" s="106">
        <v>1021.3860563000001</v>
      </c>
      <c r="AQ43" s="106">
        <v>178.14518290000004</v>
      </c>
      <c r="AR43" s="106">
        <v>618.68673009999998</v>
      </c>
      <c r="AS43" s="106">
        <v>808.71825430000001</v>
      </c>
      <c r="AT43" s="106">
        <v>200.57028980000001</v>
      </c>
      <c r="AU43" s="106">
        <v>95.112996800000005</v>
      </c>
      <c r="AV43" s="106">
        <v>19.245798499999996</v>
      </c>
      <c r="AW43" s="106">
        <v>94.056649800000017</v>
      </c>
      <c r="AX43" s="117">
        <v>139.524</v>
      </c>
      <c r="AY43" s="117">
        <v>58.109000000000009</v>
      </c>
      <c r="AZ43" s="117">
        <v>433.05469929999987</v>
      </c>
      <c r="BA43" s="117">
        <v>300.56109000000004</v>
      </c>
      <c r="BB43" s="117">
        <v>54.177999999999997</v>
      </c>
      <c r="BC43" s="117">
        <v>370.99855582000009</v>
      </c>
      <c r="BD43" s="117">
        <v>38.296999999999997</v>
      </c>
      <c r="BE43" s="117">
        <v>105.894507682</v>
      </c>
      <c r="BF43" s="117">
        <v>50.705799984999992</v>
      </c>
      <c r="BG43" s="117">
        <v>168.61981768800001</v>
      </c>
      <c r="BH43" s="117">
        <v>218.22747933599999</v>
      </c>
      <c r="BI43" s="117">
        <v>136.716044702</v>
      </c>
      <c r="BJ43" s="106">
        <v>87.549707599999991</v>
      </c>
      <c r="BK43" s="106">
        <v>367.59106359999998</v>
      </c>
      <c r="BL43" s="106">
        <v>314.22939079999992</v>
      </c>
      <c r="BM43" s="106">
        <v>14.8340234</v>
      </c>
      <c r="BN43" s="106">
        <v>68.87789699999999</v>
      </c>
      <c r="BO43" s="106">
        <v>234.72820480000021</v>
      </c>
      <c r="BP43" s="106">
        <v>157.39146830000001</v>
      </c>
      <c r="BQ43" s="106">
        <v>35.862023399999998</v>
      </c>
      <c r="BR43" s="106">
        <v>307.32823500000001</v>
      </c>
      <c r="BS43" s="106">
        <v>202.18770820000006</v>
      </c>
      <c r="BT43" s="106">
        <v>111.3644764000001</v>
      </c>
      <c r="BU43" s="106">
        <v>182.59785319999997</v>
      </c>
      <c r="BV43" s="106">
        <v>24.961450600000003</v>
      </c>
      <c r="BW43" s="106">
        <v>286.71130459999995</v>
      </c>
      <c r="BX43" s="106">
        <v>315.49259599999993</v>
      </c>
      <c r="BY43" s="106">
        <v>144.97380440000006</v>
      </c>
      <c r="BZ43" s="106">
        <v>498.41630520000001</v>
      </c>
      <c r="CA43" s="106">
        <v>571.5602491999997</v>
      </c>
      <c r="CB43" s="106">
        <v>317.80182080000003</v>
      </c>
      <c r="CC43" s="106">
        <v>335.08394490000001</v>
      </c>
      <c r="CD43" s="106">
        <v>111.6401156</v>
      </c>
      <c r="CE43" s="106">
        <v>341.68798029999999</v>
      </c>
      <c r="CF43" s="106">
        <v>185.7017985</v>
      </c>
      <c r="CG43" s="106">
        <v>943.10527999999999</v>
      </c>
      <c r="CH43" s="255">
        <v>391.35686350000003</v>
      </c>
      <c r="CI43" s="255">
        <v>23.193300000000001</v>
      </c>
      <c r="CJ43" s="255">
        <v>429.7132277</v>
      </c>
      <c r="CK43" s="255">
        <v>92.802086599999996</v>
      </c>
      <c r="CL43" s="255">
        <v>135.36108390000007</v>
      </c>
      <c r="CM43" s="255">
        <v>545.19776690000049</v>
      </c>
      <c r="CN43" s="255">
        <v>21.775830000000003</v>
      </c>
      <c r="CO43" s="255">
        <v>41.546199999999999</v>
      </c>
      <c r="CP43" s="255">
        <v>103.13121000000002</v>
      </c>
      <c r="CQ43" s="255">
        <v>12.049530000000001</v>
      </c>
      <c r="CR43" s="255">
        <v>12.026</v>
      </c>
      <c r="CS43" s="255">
        <v>21.621500000000001</v>
      </c>
    </row>
    <row r="44" spans="1:112" s="151" customFormat="1" ht="14.25" customHeight="1" x14ac:dyDescent="0.3">
      <c r="A44" s="139"/>
      <c r="B44" s="147" t="s">
        <v>97</v>
      </c>
      <c r="C44" s="117">
        <v>-5022</v>
      </c>
      <c r="D44" s="117">
        <v>-6722.9001814000003</v>
      </c>
      <c r="E44" s="117">
        <v>-4710</v>
      </c>
      <c r="F44" s="117">
        <v>-301.86135120000029</v>
      </c>
      <c r="G44" s="117">
        <v>139.91926369999828</v>
      </c>
      <c r="H44" s="117">
        <f>SUM(Z44:AK44)</f>
        <v>-1574.6667082809997</v>
      </c>
      <c r="I44" s="117">
        <f>I42-I43</f>
        <v>-3257.5170665999999</v>
      </c>
      <c r="J44" s="117">
        <v>-802.13319451299992</v>
      </c>
      <c r="K44" s="117">
        <v>-624.92405170000029</v>
      </c>
      <c r="L44" s="117">
        <v>-2851.5546500999994</v>
      </c>
      <c r="M44" s="255">
        <f t="shared" si="2"/>
        <v>-829.97419860000059</v>
      </c>
      <c r="N44" s="117">
        <v>0</v>
      </c>
      <c r="O44" s="117">
        <f>O42-O43</f>
        <v>-75.698994499999998</v>
      </c>
      <c r="P44" s="117">
        <f t="shared" ref="P44:CA44" si="28">P42-P43</f>
        <v>-80.498413400000146</v>
      </c>
      <c r="Q44" s="117">
        <f t="shared" si="28"/>
        <v>-242.34139269999994</v>
      </c>
      <c r="R44" s="117">
        <f t="shared" si="28"/>
        <v>-4.2116779000000406</v>
      </c>
      <c r="S44" s="117">
        <f t="shared" si="28"/>
        <v>167.68495529999996</v>
      </c>
      <c r="T44" s="117">
        <f t="shared" si="28"/>
        <v>364.504772</v>
      </c>
      <c r="U44" s="117">
        <f t="shared" si="28"/>
        <v>-344.90703280000002</v>
      </c>
      <c r="V44" s="117">
        <f t="shared" si="28"/>
        <v>511.62030689999995</v>
      </c>
      <c r="W44" s="117">
        <f t="shared" si="28"/>
        <v>-227.45822610000016</v>
      </c>
      <c r="X44" s="117">
        <f t="shared" si="28"/>
        <v>285.11388649999998</v>
      </c>
      <c r="Y44" s="117">
        <f t="shared" si="28"/>
        <v>-241.81601320000004</v>
      </c>
      <c r="Z44" s="111">
        <f t="shared" si="28"/>
        <v>-140.24210270000009</v>
      </c>
      <c r="AA44" s="111">
        <f t="shared" si="28"/>
        <v>8.2484852640000099</v>
      </c>
      <c r="AB44" s="111">
        <f t="shared" si="28"/>
        <v>-227.69114939999943</v>
      </c>
      <c r="AC44" s="111">
        <f t="shared" si="28"/>
        <v>123.99088959999996</v>
      </c>
      <c r="AD44" s="111">
        <f t="shared" si="28"/>
        <v>188.9549887</v>
      </c>
      <c r="AE44" s="111">
        <f t="shared" si="28"/>
        <v>-680.84453961799977</v>
      </c>
      <c r="AF44" s="111">
        <f t="shared" si="28"/>
        <v>-1334.7153638929999</v>
      </c>
      <c r="AG44" s="111">
        <f t="shared" si="28"/>
        <v>-14.090955700000002</v>
      </c>
      <c r="AH44" s="111">
        <f t="shared" si="28"/>
        <v>498.03800120000005</v>
      </c>
      <c r="AI44" s="111">
        <f t="shared" si="28"/>
        <v>-6.0623326999999847</v>
      </c>
      <c r="AJ44" s="111">
        <f t="shared" si="28"/>
        <v>172.35574096600004</v>
      </c>
      <c r="AK44" s="111">
        <f t="shared" si="28"/>
        <v>-162.60837000000009</v>
      </c>
      <c r="AL44" s="117">
        <f t="shared" si="28"/>
        <v>20.921419000000004</v>
      </c>
      <c r="AM44" s="117">
        <f t="shared" si="28"/>
        <v>-375.78241259999993</v>
      </c>
      <c r="AN44" s="117">
        <f t="shared" si="28"/>
        <v>-123.06867720000001</v>
      </c>
      <c r="AO44" s="117">
        <f t="shared" si="28"/>
        <v>-81.123037299999993</v>
      </c>
      <c r="AP44" s="117">
        <f t="shared" si="28"/>
        <v>-1021.3860563000001</v>
      </c>
      <c r="AQ44" s="117">
        <f t="shared" si="28"/>
        <v>-132.35758290000004</v>
      </c>
      <c r="AR44" s="117">
        <f t="shared" si="28"/>
        <v>-328.61873009999999</v>
      </c>
      <c r="AS44" s="117">
        <f t="shared" si="28"/>
        <v>-808.71825430000001</v>
      </c>
      <c r="AT44" s="117">
        <f t="shared" si="28"/>
        <v>-200.57028980000001</v>
      </c>
      <c r="AU44" s="117">
        <f t="shared" si="28"/>
        <v>-93.510996800000001</v>
      </c>
      <c r="AV44" s="117">
        <f t="shared" si="28"/>
        <v>-19.245798499999996</v>
      </c>
      <c r="AW44" s="117">
        <f t="shared" si="28"/>
        <v>-94.056649800000017</v>
      </c>
      <c r="AX44" s="117">
        <f t="shared" si="28"/>
        <v>-139.524</v>
      </c>
      <c r="AY44" s="117">
        <f t="shared" si="28"/>
        <v>-58.109000000000009</v>
      </c>
      <c r="AZ44" s="117">
        <f t="shared" si="28"/>
        <v>-433.05469929999987</v>
      </c>
      <c r="BA44" s="117">
        <f t="shared" si="28"/>
        <v>-208.54609000000005</v>
      </c>
      <c r="BB44" s="117">
        <f t="shared" si="28"/>
        <v>-54.177999999999997</v>
      </c>
      <c r="BC44" s="117">
        <f t="shared" si="28"/>
        <v>-130.7195558200001</v>
      </c>
      <c r="BD44" s="117">
        <f t="shared" si="28"/>
        <v>58.355000000000004</v>
      </c>
      <c r="BE44" s="117">
        <f t="shared" si="28"/>
        <v>-105.894507682</v>
      </c>
      <c r="BF44" s="117">
        <f t="shared" si="28"/>
        <v>-2.499998499998668E-2</v>
      </c>
      <c r="BG44" s="117">
        <f t="shared" si="28"/>
        <v>-168.61981768800001</v>
      </c>
      <c r="BH44" s="117">
        <f t="shared" si="28"/>
        <v>212.02252066400001</v>
      </c>
      <c r="BI44" s="117">
        <f t="shared" si="28"/>
        <v>226.15995529799997</v>
      </c>
      <c r="BJ44" s="117">
        <f t="shared" si="28"/>
        <v>850.59609239999997</v>
      </c>
      <c r="BK44" s="117">
        <f t="shared" si="28"/>
        <v>-206.12546359999999</v>
      </c>
      <c r="BL44" s="117">
        <f t="shared" si="28"/>
        <v>-278.98539079999989</v>
      </c>
      <c r="BM44" s="117">
        <f t="shared" si="28"/>
        <v>99.315976599999999</v>
      </c>
      <c r="BN44" s="117">
        <f t="shared" si="28"/>
        <v>-68.87789699999999</v>
      </c>
      <c r="BO44" s="117">
        <f t="shared" si="28"/>
        <v>-234.72820480000021</v>
      </c>
      <c r="BP44" s="117">
        <f t="shared" si="28"/>
        <v>-157.39146830000001</v>
      </c>
      <c r="BQ44" s="117">
        <f t="shared" si="28"/>
        <v>-4.9360233999999998</v>
      </c>
      <c r="BR44" s="117">
        <f t="shared" si="28"/>
        <v>-192.51923500000001</v>
      </c>
      <c r="BS44" s="117">
        <f t="shared" si="28"/>
        <v>-199.85170820000005</v>
      </c>
      <c r="BT44" s="117">
        <f t="shared" si="28"/>
        <v>-65.692476400000103</v>
      </c>
      <c r="BU44" s="117">
        <f t="shared" si="28"/>
        <v>-165.72825319999998</v>
      </c>
      <c r="BV44" s="117">
        <f t="shared" si="28"/>
        <v>83.609549399999992</v>
      </c>
      <c r="BW44" s="117">
        <f t="shared" si="28"/>
        <v>-286.71130459999995</v>
      </c>
      <c r="BX44" s="117">
        <f t="shared" si="28"/>
        <v>-226.90059599999995</v>
      </c>
      <c r="BY44" s="117">
        <f t="shared" si="28"/>
        <v>54.818195599999939</v>
      </c>
      <c r="BZ44" s="117">
        <f t="shared" si="28"/>
        <v>-498.41630520000001</v>
      </c>
      <c r="CA44" s="117">
        <f t="shared" si="28"/>
        <v>-432.35224919999973</v>
      </c>
      <c r="CB44" s="117">
        <f t="shared" ref="CB44:CS44" si="29">CB42-CB43</f>
        <v>-190.51382080000002</v>
      </c>
      <c r="CC44" s="117">
        <f t="shared" si="29"/>
        <v>-132.76994490000001</v>
      </c>
      <c r="CD44" s="117">
        <f t="shared" si="29"/>
        <v>-111.6401156</v>
      </c>
      <c r="CE44" s="117">
        <f t="shared" si="29"/>
        <v>-114.62098029999999</v>
      </c>
      <c r="CF44" s="117">
        <f t="shared" si="29"/>
        <v>-185.7017985</v>
      </c>
      <c r="CG44" s="117">
        <f t="shared" si="29"/>
        <v>-810.35527999999999</v>
      </c>
      <c r="CH44" s="89">
        <f t="shared" si="29"/>
        <v>-170.22786350000004</v>
      </c>
      <c r="CI44" s="89">
        <f t="shared" si="29"/>
        <v>221.26650000000001</v>
      </c>
      <c r="CJ44" s="89">
        <f t="shared" si="29"/>
        <v>-420.11322769999998</v>
      </c>
      <c r="CK44" s="89">
        <f t="shared" si="29"/>
        <v>67.979913400000015</v>
      </c>
      <c r="CL44" s="89">
        <f t="shared" si="29"/>
        <v>95.242916099999917</v>
      </c>
      <c r="CM44" s="89">
        <f t="shared" si="29"/>
        <v>-530.97536690000049</v>
      </c>
      <c r="CN44" s="89">
        <f t="shared" si="29"/>
        <v>-21.775830000000003</v>
      </c>
      <c r="CO44" s="89">
        <f t="shared" si="29"/>
        <v>-41.546199999999999</v>
      </c>
      <c r="CP44" s="89">
        <f t="shared" si="29"/>
        <v>-103.13121000000002</v>
      </c>
      <c r="CQ44" s="89">
        <f t="shared" si="29"/>
        <v>106.95366999999999</v>
      </c>
      <c r="CR44" s="89">
        <f t="shared" si="29"/>
        <v>-12.026</v>
      </c>
      <c r="CS44" s="89">
        <f t="shared" si="29"/>
        <v>-21.621500000000001</v>
      </c>
    </row>
    <row r="45" spans="1:112" s="151" customFormat="1" ht="14.25" customHeight="1" x14ac:dyDescent="0.3">
      <c r="A45" s="139" t="s">
        <v>186</v>
      </c>
      <c r="B45" s="147" t="s">
        <v>58</v>
      </c>
      <c r="C45" s="117">
        <v>0</v>
      </c>
      <c r="D45" s="117">
        <v>0</v>
      </c>
      <c r="E45" s="117">
        <v>0</v>
      </c>
      <c r="F45" s="117">
        <v>1.883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47.28120000000002</v>
      </c>
      <c r="M45" s="255">
        <f t="shared" si="2"/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0</v>
      </c>
      <c r="X45" s="117">
        <v>0</v>
      </c>
      <c r="Y45" s="117">
        <v>0</v>
      </c>
      <c r="Z45" s="111">
        <v>0</v>
      </c>
      <c r="AA45" s="111">
        <v>0</v>
      </c>
      <c r="AB45" s="111">
        <v>0</v>
      </c>
      <c r="AC45" s="111">
        <v>0</v>
      </c>
      <c r="AD45" s="111">
        <v>0</v>
      </c>
      <c r="AE45" s="111">
        <v>0</v>
      </c>
      <c r="AF45" s="111">
        <v>0</v>
      </c>
      <c r="AG45" s="111">
        <v>0</v>
      </c>
      <c r="AH45" s="111">
        <v>0</v>
      </c>
      <c r="AI45" s="111">
        <v>0</v>
      </c>
      <c r="AJ45" s="111">
        <v>0</v>
      </c>
      <c r="AK45" s="111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  <c r="AS45" s="117">
        <v>0</v>
      </c>
      <c r="AT45" s="117">
        <v>0</v>
      </c>
      <c r="AU45" s="117">
        <v>0</v>
      </c>
      <c r="AV45" s="117">
        <v>0</v>
      </c>
      <c r="AW45" s="117">
        <v>0</v>
      </c>
      <c r="AX45" s="117">
        <v>0</v>
      </c>
      <c r="AY45" s="117">
        <v>0</v>
      </c>
      <c r="AZ45" s="117">
        <v>0</v>
      </c>
      <c r="BA45" s="117">
        <v>0</v>
      </c>
      <c r="BB45" s="117">
        <v>0</v>
      </c>
      <c r="BC45" s="117">
        <v>0</v>
      </c>
      <c r="BD45" s="117">
        <v>0</v>
      </c>
      <c r="BE45" s="117">
        <v>0</v>
      </c>
      <c r="BF45" s="117">
        <v>0</v>
      </c>
      <c r="BG45" s="117">
        <v>0</v>
      </c>
      <c r="BH45" s="117">
        <v>0</v>
      </c>
      <c r="BI45" s="117">
        <v>0</v>
      </c>
      <c r="BJ45" s="117">
        <v>0</v>
      </c>
      <c r="BK45" s="117">
        <v>0</v>
      </c>
      <c r="BL45" s="117">
        <v>0</v>
      </c>
      <c r="BM45" s="117">
        <v>0</v>
      </c>
      <c r="BN45" s="117">
        <v>0</v>
      </c>
      <c r="BO45" s="117">
        <v>0</v>
      </c>
      <c r="BP45" s="117">
        <v>0</v>
      </c>
      <c r="BQ45" s="117">
        <v>0</v>
      </c>
      <c r="BR45" s="117">
        <v>0</v>
      </c>
      <c r="BS45" s="117">
        <v>0</v>
      </c>
      <c r="BT45" s="117">
        <v>0</v>
      </c>
      <c r="BU45" s="117">
        <v>0</v>
      </c>
      <c r="BV45" s="117">
        <v>0</v>
      </c>
      <c r="BW45" s="117">
        <v>0</v>
      </c>
      <c r="BX45" s="117">
        <v>0</v>
      </c>
      <c r="BY45" s="117">
        <v>0</v>
      </c>
      <c r="BZ45" s="106">
        <v>28.974000000000018</v>
      </c>
      <c r="CA45" s="106">
        <v>0</v>
      </c>
      <c r="CB45" s="106">
        <v>0</v>
      </c>
      <c r="CC45" s="106">
        <v>0</v>
      </c>
      <c r="CD45" s="106">
        <v>0</v>
      </c>
      <c r="CE45" s="106">
        <v>18.307200000000002</v>
      </c>
      <c r="CF45" s="106">
        <v>0</v>
      </c>
      <c r="CG45" s="106">
        <v>0</v>
      </c>
      <c r="CH45" s="106">
        <v>0</v>
      </c>
      <c r="CI45" s="106">
        <v>0</v>
      </c>
      <c r="CJ45" s="106">
        <v>0</v>
      </c>
      <c r="CK45" s="106">
        <v>0</v>
      </c>
      <c r="CL45" s="106">
        <v>0</v>
      </c>
      <c r="CM45" s="106">
        <v>0</v>
      </c>
      <c r="CN45" s="106">
        <v>0</v>
      </c>
      <c r="CO45" s="106">
        <v>0</v>
      </c>
      <c r="CP45" s="106">
        <v>0</v>
      </c>
      <c r="CQ45" s="106">
        <v>0</v>
      </c>
      <c r="CR45" s="106">
        <v>0</v>
      </c>
      <c r="CS45" s="106">
        <v>0</v>
      </c>
    </row>
    <row r="46" spans="1:112" s="151" customFormat="1" ht="14.25" customHeight="1" x14ac:dyDescent="0.3">
      <c r="A46" s="139"/>
      <c r="B46" s="147" t="s">
        <v>60</v>
      </c>
      <c r="C46" s="117">
        <v>896</v>
      </c>
      <c r="D46" s="117">
        <v>1011.37756</v>
      </c>
      <c r="E46" s="117">
        <v>1202</v>
      </c>
      <c r="F46" s="117">
        <v>2048.5084784000001</v>
      </c>
      <c r="G46" s="117">
        <v>7255.5261420999996</v>
      </c>
      <c r="H46" s="117">
        <v>4980.7324556180001</v>
      </c>
      <c r="I46" s="117">
        <v>6216.7059662000001</v>
      </c>
      <c r="J46" s="117">
        <v>11485.795249999999</v>
      </c>
      <c r="K46" s="106">
        <v>9757.0658084000006</v>
      </c>
      <c r="L46" s="117">
        <v>12843.325078399999</v>
      </c>
      <c r="M46" s="255">
        <f t="shared" si="2"/>
        <v>16580.079849999998</v>
      </c>
      <c r="N46" s="117">
        <v>16.208140000000004</v>
      </c>
      <c r="O46" s="117">
        <v>435.45011740000001</v>
      </c>
      <c r="P46" s="117">
        <v>163.76025709999999</v>
      </c>
      <c r="Q46" s="117">
        <v>484.79187130000003</v>
      </c>
      <c r="R46" s="117">
        <v>8.1496464</v>
      </c>
      <c r="S46" s="117">
        <v>76.017232299999989</v>
      </c>
      <c r="T46" s="117">
        <v>9.4296900000000008</v>
      </c>
      <c r="U46" s="117">
        <v>671.30155999999999</v>
      </c>
      <c r="V46" s="117">
        <v>151.25039269999999</v>
      </c>
      <c r="W46" s="117">
        <v>1815.19148</v>
      </c>
      <c r="X46" s="117">
        <v>285.29254999999995</v>
      </c>
      <c r="Y46" s="117">
        <v>3138.6832048999995</v>
      </c>
      <c r="Z46" s="106">
        <v>2.0093000000000001</v>
      </c>
      <c r="AA46" s="106">
        <v>829.0172</v>
      </c>
      <c r="AB46" s="106">
        <v>642.54665999999997</v>
      </c>
      <c r="AC46" s="106">
        <v>5.2029899999999998</v>
      </c>
      <c r="AD46" s="106">
        <v>601.54716999999994</v>
      </c>
      <c r="AE46" s="106">
        <v>210.35461999999998</v>
      </c>
      <c r="AF46" s="106">
        <v>315.00024999999999</v>
      </c>
      <c r="AG46" s="106">
        <v>236.34025</v>
      </c>
      <c r="AH46" s="106">
        <v>393.66025000000002</v>
      </c>
      <c r="AI46" s="106">
        <v>578.34050000000002</v>
      </c>
      <c r="AJ46" s="106">
        <v>431.95276561799994</v>
      </c>
      <c r="AK46" s="106">
        <v>734.76049999999998</v>
      </c>
      <c r="AL46" s="106">
        <v>206.1</v>
      </c>
      <c r="AM46" s="106">
        <v>628.02049999999997</v>
      </c>
      <c r="AN46" s="106">
        <v>379.53025000000002</v>
      </c>
      <c r="AO46" s="106">
        <v>384.45850010000004</v>
      </c>
      <c r="AP46" s="106">
        <v>899.50825000000009</v>
      </c>
      <c r="AQ46" s="106">
        <v>911.04079610000008</v>
      </c>
      <c r="AR46" s="106">
        <v>146.38213999999999</v>
      </c>
      <c r="AS46" s="106">
        <v>418.94758000000002</v>
      </c>
      <c r="AT46" s="106">
        <v>621.00049999999999</v>
      </c>
      <c r="AU46" s="106">
        <v>537.63900000000001</v>
      </c>
      <c r="AV46" s="106">
        <v>990.11950000000002</v>
      </c>
      <c r="AW46" s="106">
        <v>93.958950000000002</v>
      </c>
      <c r="AX46" s="117">
        <v>445.5</v>
      </c>
      <c r="AY46" s="117">
        <v>0</v>
      </c>
      <c r="AZ46" s="117">
        <v>488.63025000000005</v>
      </c>
      <c r="BA46" s="117">
        <v>1658.5304999999996</v>
      </c>
      <c r="BB46" s="117">
        <v>827.51049999999998</v>
      </c>
      <c r="BC46" s="117">
        <v>2368.1502500000001</v>
      </c>
      <c r="BD46" s="117">
        <v>1040.039</v>
      </c>
      <c r="BE46" s="117">
        <v>878.34199999999998</v>
      </c>
      <c r="BF46" s="117">
        <v>761.56799999999998</v>
      </c>
      <c r="BG46" s="117">
        <v>883.21199999999999</v>
      </c>
      <c r="BH46" s="117">
        <v>1689.5725</v>
      </c>
      <c r="BI46" s="117">
        <v>444.74024999999995</v>
      </c>
      <c r="BJ46" s="106">
        <v>1180.2462499999999</v>
      </c>
      <c r="BK46" s="106">
        <v>842.73400000000004</v>
      </c>
      <c r="BL46" s="106">
        <v>143.09</v>
      </c>
      <c r="BM46" s="106">
        <v>0</v>
      </c>
      <c r="BN46" s="106">
        <v>1046.3430000000001</v>
      </c>
      <c r="BO46" s="106">
        <v>688.99699999999996</v>
      </c>
      <c r="BP46" s="106">
        <v>726.99699999999996</v>
      </c>
      <c r="BQ46" s="106">
        <v>807.36503970000001</v>
      </c>
      <c r="BR46" s="106">
        <v>744.50645300000042</v>
      </c>
      <c r="BS46" s="106">
        <v>1238.1455295999999</v>
      </c>
      <c r="BT46" s="106">
        <v>222.6331193</v>
      </c>
      <c r="BU46" s="106">
        <v>2116.0084167999998</v>
      </c>
      <c r="BV46" s="106">
        <v>42.815170299999998</v>
      </c>
      <c r="BW46" s="106">
        <v>686.99700000000007</v>
      </c>
      <c r="BX46" s="106">
        <v>1090.9969999999998</v>
      </c>
      <c r="BY46" s="106">
        <v>1256.9960000000001</v>
      </c>
      <c r="BZ46" s="106">
        <v>2443.6379081000005</v>
      </c>
      <c r="CA46" s="106">
        <v>1633.365</v>
      </c>
      <c r="CB46" s="106">
        <v>831.779</v>
      </c>
      <c r="CC46" s="106">
        <v>1569.78</v>
      </c>
      <c r="CD46" s="106">
        <v>821.73900000000003</v>
      </c>
      <c r="CE46" s="106">
        <v>821.74</v>
      </c>
      <c r="CF46" s="106">
        <v>1643.479</v>
      </c>
      <c r="CG46" s="106">
        <v>0</v>
      </c>
      <c r="CH46" s="255">
        <v>2465.2200000000003</v>
      </c>
      <c r="CI46" s="255">
        <v>0</v>
      </c>
      <c r="CJ46" s="255">
        <v>2350.8488499999999</v>
      </c>
      <c r="CK46" s="255">
        <v>1168.4639999999999</v>
      </c>
      <c r="CL46" s="255">
        <v>1168.4639999999999</v>
      </c>
      <c r="CM46" s="255">
        <v>3292.1509999999998</v>
      </c>
      <c r="CN46" s="255">
        <v>0</v>
      </c>
      <c r="CO46" s="255">
        <v>0</v>
      </c>
      <c r="CP46" s="255">
        <v>822.58199999999999</v>
      </c>
      <c r="CQ46" s="255">
        <v>0</v>
      </c>
      <c r="CR46" s="255">
        <v>4427.5129999999999</v>
      </c>
      <c r="CS46" s="255">
        <v>884.83699999999999</v>
      </c>
    </row>
    <row r="47" spans="1:112" s="151" customFormat="1" ht="14.25" customHeight="1" x14ac:dyDescent="0.3">
      <c r="A47" s="139"/>
      <c r="B47" s="147" t="s">
        <v>97</v>
      </c>
      <c r="C47" s="117">
        <v>-896</v>
      </c>
      <c r="D47" s="117">
        <v>-1011.37756</v>
      </c>
      <c r="E47" s="117">
        <v>-1202</v>
      </c>
      <c r="F47" s="117">
        <v>-2046.6254784</v>
      </c>
      <c r="G47" s="117">
        <v>-7255.5261420999996</v>
      </c>
      <c r="H47" s="117">
        <f>SUM(Z47:AK47)</f>
        <v>-4980.7324556180001</v>
      </c>
      <c r="I47" s="117">
        <f>I45-I46</f>
        <v>-6216.7059662000001</v>
      </c>
      <c r="J47" s="117">
        <v>-11485.795249999999</v>
      </c>
      <c r="K47" s="117">
        <v>-9757.0658084000006</v>
      </c>
      <c r="L47" s="117">
        <v>-12796.0438784</v>
      </c>
      <c r="M47" s="255">
        <f t="shared" si="2"/>
        <v>-16580.079849999998</v>
      </c>
      <c r="N47" s="117">
        <v>0</v>
      </c>
      <c r="O47" s="117">
        <f>O45-O46</f>
        <v>-435.45011740000001</v>
      </c>
      <c r="P47" s="117">
        <f t="shared" ref="P47:CA47" si="30">P45-P46</f>
        <v>-163.76025709999999</v>
      </c>
      <c r="Q47" s="117">
        <f t="shared" si="30"/>
        <v>-484.79187130000003</v>
      </c>
      <c r="R47" s="117">
        <f t="shared" si="30"/>
        <v>-8.1496464</v>
      </c>
      <c r="S47" s="117">
        <f t="shared" si="30"/>
        <v>-76.017232299999989</v>
      </c>
      <c r="T47" s="117">
        <f t="shared" si="30"/>
        <v>-9.4296900000000008</v>
      </c>
      <c r="U47" s="117">
        <f t="shared" si="30"/>
        <v>-671.30155999999999</v>
      </c>
      <c r="V47" s="117">
        <f t="shared" si="30"/>
        <v>-151.25039269999999</v>
      </c>
      <c r="W47" s="117">
        <f t="shared" si="30"/>
        <v>-1815.19148</v>
      </c>
      <c r="X47" s="117">
        <f t="shared" si="30"/>
        <v>-285.29254999999995</v>
      </c>
      <c r="Y47" s="117">
        <f t="shared" si="30"/>
        <v>-3138.6832048999995</v>
      </c>
      <c r="Z47" s="111">
        <f t="shared" si="30"/>
        <v>-2.0093000000000001</v>
      </c>
      <c r="AA47" s="111">
        <f t="shared" si="30"/>
        <v>-829.0172</v>
      </c>
      <c r="AB47" s="111">
        <f t="shared" si="30"/>
        <v>-642.54665999999997</v>
      </c>
      <c r="AC47" s="111">
        <f t="shared" si="30"/>
        <v>-5.2029899999999998</v>
      </c>
      <c r="AD47" s="111">
        <f t="shared" si="30"/>
        <v>-601.54716999999994</v>
      </c>
      <c r="AE47" s="111">
        <f t="shared" si="30"/>
        <v>-210.35461999999998</v>
      </c>
      <c r="AF47" s="111">
        <f t="shared" si="30"/>
        <v>-315.00024999999999</v>
      </c>
      <c r="AG47" s="111">
        <f t="shared" si="30"/>
        <v>-236.34025</v>
      </c>
      <c r="AH47" s="111">
        <f t="shared" si="30"/>
        <v>-393.66025000000002</v>
      </c>
      <c r="AI47" s="111">
        <f t="shared" si="30"/>
        <v>-578.34050000000002</v>
      </c>
      <c r="AJ47" s="111">
        <f t="shared" si="30"/>
        <v>-431.95276561799994</v>
      </c>
      <c r="AK47" s="111">
        <f t="shared" si="30"/>
        <v>-734.76049999999998</v>
      </c>
      <c r="AL47" s="117">
        <f t="shared" si="30"/>
        <v>-206.1</v>
      </c>
      <c r="AM47" s="117">
        <f t="shared" si="30"/>
        <v>-628.02049999999997</v>
      </c>
      <c r="AN47" s="117">
        <f t="shared" si="30"/>
        <v>-379.53025000000002</v>
      </c>
      <c r="AO47" s="117">
        <f t="shared" si="30"/>
        <v>-384.45850010000004</v>
      </c>
      <c r="AP47" s="117">
        <f t="shared" si="30"/>
        <v>-899.50825000000009</v>
      </c>
      <c r="AQ47" s="117">
        <f t="shared" si="30"/>
        <v>-911.04079610000008</v>
      </c>
      <c r="AR47" s="117">
        <f t="shared" si="30"/>
        <v>-146.38213999999999</v>
      </c>
      <c r="AS47" s="117">
        <f t="shared" si="30"/>
        <v>-418.94758000000002</v>
      </c>
      <c r="AT47" s="117">
        <f t="shared" si="30"/>
        <v>-621.00049999999999</v>
      </c>
      <c r="AU47" s="117">
        <f t="shared" si="30"/>
        <v>-537.63900000000001</v>
      </c>
      <c r="AV47" s="117">
        <f t="shared" si="30"/>
        <v>-990.11950000000002</v>
      </c>
      <c r="AW47" s="117">
        <f t="shared" si="30"/>
        <v>-93.958950000000002</v>
      </c>
      <c r="AX47" s="117">
        <f t="shared" si="30"/>
        <v>-445.5</v>
      </c>
      <c r="AY47" s="117">
        <f t="shared" si="30"/>
        <v>0</v>
      </c>
      <c r="AZ47" s="117">
        <f t="shared" si="30"/>
        <v>-488.63025000000005</v>
      </c>
      <c r="BA47" s="117">
        <f t="shared" si="30"/>
        <v>-1658.5304999999996</v>
      </c>
      <c r="BB47" s="117">
        <f t="shared" si="30"/>
        <v>-827.51049999999998</v>
      </c>
      <c r="BC47" s="117">
        <f t="shared" si="30"/>
        <v>-2368.1502500000001</v>
      </c>
      <c r="BD47" s="117">
        <f t="shared" si="30"/>
        <v>-1040.039</v>
      </c>
      <c r="BE47" s="117">
        <f t="shared" si="30"/>
        <v>-878.34199999999998</v>
      </c>
      <c r="BF47" s="117">
        <f t="shared" si="30"/>
        <v>-761.56799999999998</v>
      </c>
      <c r="BG47" s="117">
        <f t="shared" si="30"/>
        <v>-883.21199999999999</v>
      </c>
      <c r="BH47" s="117">
        <f t="shared" si="30"/>
        <v>-1689.5725</v>
      </c>
      <c r="BI47" s="117">
        <f t="shared" si="30"/>
        <v>-444.74024999999995</v>
      </c>
      <c r="BJ47" s="117">
        <f t="shared" si="30"/>
        <v>-1180.2462499999999</v>
      </c>
      <c r="BK47" s="117">
        <f t="shared" si="30"/>
        <v>-842.73400000000004</v>
      </c>
      <c r="BL47" s="117">
        <f t="shared" si="30"/>
        <v>-143.09</v>
      </c>
      <c r="BM47" s="117">
        <f t="shared" si="30"/>
        <v>0</v>
      </c>
      <c r="BN47" s="117">
        <f t="shared" si="30"/>
        <v>-1046.3430000000001</v>
      </c>
      <c r="BO47" s="117">
        <f t="shared" si="30"/>
        <v>-688.99699999999996</v>
      </c>
      <c r="BP47" s="117">
        <f t="shared" si="30"/>
        <v>-726.99699999999996</v>
      </c>
      <c r="BQ47" s="117">
        <f t="shared" si="30"/>
        <v>-807.36503970000001</v>
      </c>
      <c r="BR47" s="117">
        <f t="shared" si="30"/>
        <v>-744.50645300000042</v>
      </c>
      <c r="BS47" s="117">
        <f t="shared" si="30"/>
        <v>-1238.1455295999999</v>
      </c>
      <c r="BT47" s="117">
        <f t="shared" si="30"/>
        <v>-222.6331193</v>
      </c>
      <c r="BU47" s="117">
        <f t="shared" si="30"/>
        <v>-2116.0084167999998</v>
      </c>
      <c r="BV47" s="117">
        <f t="shared" si="30"/>
        <v>-42.815170299999998</v>
      </c>
      <c r="BW47" s="117">
        <f t="shared" si="30"/>
        <v>-686.99700000000007</v>
      </c>
      <c r="BX47" s="117">
        <f t="shared" si="30"/>
        <v>-1090.9969999999998</v>
      </c>
      <c r="BY47" s="117">
        <f t="shared" si="30"/>
        <v>-1256.9960000000001</v>
      </c>
      <c r="BZ47" s="117">
        <f t="shared" si="30"/>
        <v>-2414.6639081000003</v>
      </c>
      <c r="CA47" s="117">
        <f t="shared" si="30"/>
        <v>-1633.365</v>
      </c>
      <c r="CB47" s="117">
        <f t="shared" ref="CB47:CS47" si="31">CB45-CB46</f>
        <v>-831.779</v>
      </c>
      <c r="CC47" s="117">
        <f t="shared" si="31"/>
        <v>-1569.78</v>
      </c>
      <c r="CD47" s="117">
        <f t="shared" si="31"/>
        <v>-821.73900000000003</v>
      </c>
      <c r="CE47" s="117">
        <f t="shared" si="31"/>
        <v>-803.43280000000004</v>
      </c>
      <c r="CF47" s="117">
        <f t="shared" si="31"/>
        <v>-1643.479</v>
      </c>
      <c r="CG47" s="117">
        <f t="shared" si="31"/>
        <v>0</v>
      </c>
      <c r="CH47" s="89">
        <f t="shared" si="31"/>
        <v>-2465.2200000000003</v>
      </c>
      <c r="CI47" s="89">
        <f t="shared" si="31"/>
        <v>0</v>
      </c>
      <c r="CJ47" s="89">
        <f t="shared" si="31"/>
        <v>-2350.8488499999999</v>
      </c>
      <c r="CK47" s="89">
        <f t="shared" si="31"/>
        <v>-1168.4639999999999</v>
      </c>
      <c r="CL47" s="89">
        <f t="shared" si="31"/>
        <v>-1168.4639999999999</v>
      </c>
      <c r="CM47" s="89">
        <f t="shared" si="31"/>
        <v>-3292.1509999999998</v>
      </c>
      <c r="CN47" s="89">
        <f t="shared" si="31"/>
        <v>0</v>
      </c>
      <c r="CO47" s="89">
        <f t="shared" si="31"/>
        <v>0</v>
      </c>
      <c r="CP47" s="89">
        <f t="shared" si="31"/>
        <v>-822.58199999999999</v>
      </c>
      <c r="CQ47" s="89">
        <f t="shared" si="31"/>
        <v>0</v>
      </c>
      <c r="CR47" s="89">
        <f t="shared" si="31"/>
        <v>-4427.5129999999999</v>
      </c>
      <c r="CS47" s="89">
        <f t="shared" si="31"/>
        <v>-884.83699999999999</v>
      </c>
    </row>
    <row r="48" spans="1:112" s="151" customFormat="1" ht="14.25" customHeight="1" x14ac:dyDescent="0.3">
      <c r="A48" s="139" t="s">
        <v>176</v>
      </c>
      <c r="B48" s="147" t="s">
        <v>58</v>
      </c>
      <c r="C48" s="117">
        <v>245</v>
      </c>
      <c r="D48" s="117">
        <v>381.44299999999998</v>
      </c>
      <c r="E48" s="117">
        <v>356</v>
      </c>
      <c r="F48" s="117">
        <v>113.012</v>
      </c>
      <c r="G48" s="117">
        <v>55</v>
      </c>
      <c r="H48" s="117">
        <v>41.094000000000001</v>
      </c>
      <c r="I48" s="117">
        <v>0</v>
      </c>
      <c r="J48" s="117">
        <v>348.69899999999996</v>
      </c>
      <c r="K48" s="117">
        <v>426.815</v>
      </c>
      <c r="L48" s="117">
        <v>0</v>
      </c>
      <c r="M48" s="255">
        <f t="shared" si="2"/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55</v>
      </c>
      <c r="W48" s="117">
        <v>0</v>
      </c>
      <c r="X48" s="117">
        <v>0</v>
      </c>
      <c r="Y48" s="117">
        <v>0</v>
      </c>
      <c r="Z48" s="106">
        <v>10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06">
        <v>31.094000000000001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  <c r="AS48" s="117">
        <v>0</v>
      </c>
      <c r="AT48" s="117">
        <v>0</v>
      </c>
      <c r="AU48" s="117">
        <v>0</v>
      </c>
      <c r="AV48" s="117">
        <v>0</v>
      </c>
      <c r="AW48" s="117">
        <v>0</v>
      </c>
      <c r="AX48" s="106">
        <v>33</v>
      </c>
      <c r="AY48" s="106">
        <v>25.373000000000001</v>
      </c>
      <c r="AZ48" s="106">
        <v>0</v>
      </c>
      <c r="BA48" s="106">
        <v>0</v>
      </c>
      <c r="BB48" s="106">
        <v>0</v>
      </c>
      <c r="BC48" s="106">
        <v>0</v>
      </c>
      <c r="BD48" s="106">
        <v>92.754999999999995</v>
      </c>
      <c r="BE48" s="106">
        <v>197.571</v>
      </c>
      <c r="BF48" s="106">
        <v>0</v>
      </c>
      <c r="BG48" s="106">
        <v>0</v>
      </c>
      <c r="BH48" s="106">
        <v>0</v>
      </c>
      <c r="BI48" s="106">
        <v>0</v>
      </c>
      <c r="BJ48" s="117">
        <v>0</v>
      </c>
      <c r="BK48" s="117">
        <v>24.875</v>
      </c>
      <c r="BL48" s="117">
        <v>0</v>
      </c>
      <c r="BM48" s="117">
        <v>52.704000000000001</v>
      </c>
      <c r="BN48" s="117">
        <v>0</v>
      </c>
      <c r="BO48" s="117">
        <v>0</v>
      </c>
      <c r="BP48" s="117">
        <v>0</v>
      </c>
      <c r="BQ48" s="117">
        <v>0</v>
      </c>
      <c r="BR48" s="117">
        <v>54.454000000000001</v>
      </c>
      <c r="BS48" s="117">
        <v>0</v>
      </c>
      <c r="BT48" s="117">
        <v>294.78199999999998</v>
      </c>
      <c r="BU48" s="117">
        <v>0</v>
      </c>
      <c r="BV48" s="106">
        <v>0</v>
      </c>
      <c r="BW48" s="106">
        <v>0</v>
      </c>
      <c r="BX48" s="106">
        <v>0</v>
      </c>
      <c r="BY48" s="106">
        <v>0</v>
      </c>
      <c r="BZ48" s="106">
        <v>0</v>
      </c>
      <c r="CA48" s="106">
        <v>0</v>
      </c>
      <c r="CB48" s="106">
        <v>0</v>
      </c>
      <c r="CC48" s="106">
        <v>0</v>
      </c>
      <c r="CD48" s="106">
        <v>0</v>
      </c>
      <c r="CE48" s="106">
        <v>0</v>
      </c>
      <c r="CF48" s="106">
        <v>0</v>
      </c>
      <c r="CG48" s="106">
        <v>0</v>
      </c>
      <c r="CH48" s="106">
        <v>0</v>
      </c>
      <c r="CI48" s="106">
        <v>0</v>
      </c>
      <c r="CJ48" s="106">
        <v>0</v>
      </c>
      <c r="CK48" s="106">
        <v>0</v>
      </c>
      <c r="CL48" s="106">
        <v>0</v>
      </c>
      <c r="CM48" s="106">
        <v>0</v>
      </c>
      <c r="CN48" s="106">
        <v>0</v>
      </c>
      <c r="CO48" s="106">
        <v>0</v>
      </c>
      <c r="CP48" s="106">
        <v>0</v>
      </c>
      <c r="CQ48" s="106">
        <v>0</v>
      </c>
      <c r="CR48" s="106">
        <v>0</v>
      </c>
      <c r="CS48" s="106">
        <v>0</v>
      </c>
    </row>
    <row r="49" spans="1:97" s="151" customFormat="1" ht="14.25" customHeight="1" x14ac:dyDescent="0.3">
      <c r="A49" s="139"/>
      <c r="B49" s="147" t="s">
        <v>60</v>
      </c>
      <c r="C49" s="117">
        <v>721</v>
      </c>
      <c r="D49" s="117">
        <v>849.81662000000006</v>
      </c>
      <c r="E49" s="117">
        <v>903</v>
      </c>
      <c r="F49" s="117">
        <v>1691.6490223999997</v>
      </c>
      <c r="G49" s="117">
        <v>6159.6689047000009</v>
      </c>
      <c r="H49" s="117">
        <v>9944.9688639479991</v>
      </c>
      <c r="I49" s="117">
        <v>7193.1385206000004</v>
      </c>
      <c r="J49" s="117">
        <v>6705.7159642100005</v>
      </c>
      <c r="K49" s="106">
        <v>4593.9789725000001</v>
      </c>
      <c r="L49" s="117">
        <v>1527.0831003999999</v>
      </c>
      <c r="M49" s="255">
        <f t="shared" si="2"/>
        <v>2216.7868746999998</v>
      </c>
      <c r="N49" s="117">
        <v>693.63268000000005</v>
      </c>
      <c r="O49" s="117">
        <v>270.43605669999999</v>
      </c>
      <c r="P49" s="117">
        <v>275.12378100000001</v>
      </c>
      <c r="Q49" s="117">
        <v>107.32354999999998</v>
      </c>
      <c r="R49" s="117">
        <v>1697.3472706</v>
      </c>
      <c r="S49" s="117">
        <v>577.04505999999992</v>
      </c>
      <c r="T49" s="117">
        <v>615.32134309999992</v>
      </c>
      <c r="U49" s="117">
        <v>454.59489330000002</v>
      </c>
      <c r="V49" s="117">
        <v>358.0348436000001</v>
      </c>
      <c r="W49" s="117">
        <v>463.56552449999998</v>
      </c>
      <c r="X49" s="117">
        <v>427.07613509999999</v>
      </c>
      <c r="Y49" s="117">
        <v>220.16776679999998</v>
      </c>
      <c r="Z49" s="106">
        <v>856.63458477500001</v>
      </c>
      <c r="AA49" s="106">
        <v>823.04768999999999</v>
      </c>
      <c r="AB49" s="106">
        <v>101.85649659999999</v>
      </c>
      <c r="AC49" s="106">
        <v>732.89639000000011</v>
      </c>
      <c r="AD49" s="106">
        <v>1243.6313892450003</v>
      </c>
      <c r="AE49" s="106">
        <v>432.46800425700002</v>
      </c>
      <c r="AF49" s="106">
        <v>1018.8798269450001</v>
      </c>
      <c r="AG49" s="106">
        <v>677.80051000000014</v>
      </c>
      <c r="AH49" s="106">
        <v>1199.7914699999999</v>
      </c>
      <c r="AI49" s="106">
        <v>1642.3223001259998</v>
      </c>
      <c r="AJ49" s="106">
        <v>483.7463600000001</v>
      </c>
      <c r="AK49" s="106">
        <v>731.89384199999995</v>
      </c>
      <c r="AL49" s="106">
        <v>263.06175000000002</v>
      </c>
      <c r="AM49" s="106">
        <v>878.69839339999976</v>
      </c>
      <c r="AN49" s="106">
        <v>753.97899580000001</v>
      </c>
      <c r="AO49" s="106">
        <v>628.96998999999994</v>
      </c>
      <c r="AP49" s="106">
        <v>308.40476439999998</v>
      </c>
      <c r="AQ49" s="106">
        <v>1182.0542000000003</v>
      </c>
      <c r="AR49" s="106">
        <v>1339.7657300000001</v>
      </c>
      <c r="AS49" s="106">
        <v>697.3396995999999</v>
      </c>
      <c r="AT49" s="106">
        <v>536.78554750000001</v>
      </c>
      <c r="AU49" s="106">
        <v>278.91038999999995</v>
      </c>
      <c r="AV49" s="106">
        <v>269.56681729999997</v>
      </c>
      <c r="AW49" s="106">
        <v>55.602242599999997</v>
      </c>
      <c r="AX49" s="117">
        <v>246.63496546000002</v>
      </c>
      <c r="AY49" s="117">
        <v>38.593718844999998</v>
      </c>
      <c r="AZ49" s="117">
        <v>125.94718363</v>
      </c>
      <c r="BA49" s="117">
        <v>466.34352092400002</v>
      </c>
      <c r="BB49" s="117">
        <v>46.583822651000006</v>
      </c>
      <c r="BC49" s="117">
        <v>2204.078502118</v>
      </c>
      <c r="BD49" s="117">
        <v>360.74215779400004</v>
      </c>
      <c r="BE49" s="117">
        <v>778.70944221000002</v>
      </c>
      <c r="BF49" s="117">
        <v>478.86512129999994</v>
      </c>
      <c r="BG49" s="117">
        <v>579.29753021800002</v>
      </c>
      <c r="BH49" s="117">
        <v>663.78400234999992</v>
      </c>
      <c r="BI49" s="117">
        <v>716.13599671000009</v>
      </c>
      <c r="BJ49" s="106">
        <v>781.97678700000006</v>
      </c>
      <c r="BK49" s="106">
        <v>1054.9541609999999</v>
      </c>
      <c r="BL49" s="106">
        <v>129.05000000000001</v>
      </c>
      <c r="BM49" s="106">
        <v>272.49392999999998</v>
      </c>
      <c r="BN49" s="106">
        <v>28.891680000000001</v>
      </c>
      <c r="BO49" s="106">
        <v>26.888490000000004</v>
      </c>
      <c r="BP49" s="106">
        <v>187.25773580000009</v>
      </c>
      <c r="BQ49" s="106">
        <v>326.38760660000008</v>
      </c>
      <c r="BR49" s="106">
        <v>79.403065600000005</v>
      </c>
      <c r="BS49" s="106">
        <v>219.73812920000003</v>
      </c>
      <c r="BT49" s="106">
        <v>1155.5322609999998</v>
      </c>
      <c r="BU49" s="106">
        <v>331.40512629999989</v>
      </c>
      <c r="BV49" s="106">
        <v>51.632128199999997</v>
      </c>
      <c r="BW49" s="106">
        <v>2.9629000000000003E-2</v>
      </c>
      <c r="BX49" s="106">
        <v>134.36900609999998</v>
      </c>
      <c r="BY49" s="106">
        <v>73.5924476</v>
      </c>
      <c r="BZ49" s="106">
        <v>103.99488260000001</v>
      </c>
      <c r="CA49" s="106">
        <v>163.75456250000002</v>
      </c>
      <c r="CB49" s="106">
        <v>23.44914</v>
      </c>
      <c r="CC49" s="106">
        <v>418.58518889999999</v>
      </c>
      <c r="CD49" s="106">
        <v>0</v>
      </c>
      <c r="CE49" s="106">
        <v>66.536368199999998</v>
      </c>
      <c r="CF49" s="106">
        <v>481.28475730000002</v>
      </c>
      <c r="CG49" s="106">
        <v>9.854989999999999</v>
      </c>
      <c r="CH49" s="255">
        <v>110.415536</v>
      </c>
      <c r="CI49" s="255">
        <v>126.58920209999999</v>
      </c>
      <c r="CJ49" s="255">
        <v>328.24753000000021</v>
      </c>
      <c r="CK49" s="255">
        <v>302.05352619999991</v>
      </c>
      <c r="CL49" s="255">
        <v>192.76272159999996</v>
      </c>
      <c r="CM49" s="255">
        <v>247.82334120000007</v>
      </c>
      <c r="CN49" s="255">
        <v>24.894069999999999</v>
      </c>
      <c r="CO49" s="255">
        <v>553.6505295999998</v>
      </c>
      <c r="CP49" s="255">
        <v>79.4893091</v>
      </c>
      <c r="CQ49" s="255">
        <v>163.46785970000002</v>
      </c>
      <c r="CR49" s="255">
        <v>87.393249199999971</v>
      </c>
      <c r="CS49" s="255">
        <v>0</v>
      </c>
    </row>
    <row r="50" spans="1:97" s="151" customFormat="1" ht="14.25" customHeight="1" x14ac:dyDescent="0.3">
      <c r="A50" s="139"/>
      <c r="B50" s="147" t="s">
        <v>97</v>
      </c>
      <c r="C50" s="117">
        <v>-476</v>
      </c>
      <c r="D50" s="117">
        <v>-468.37362000000002</v>
      </c>
      <c r="E50" s="117">
        <v>-548</v>
      </c>
      <c r="F50" s="117">
        <v>-1578.6370223999998</v>
      </c>
      <c r="G50" s="117">
        <v>-6104.6689047000009</v>
      </c>
      <c r="H50" s="117">
        <f>SUM(Z50:AK50)</f>
        <v>-9903.8748639479982</v>
      </c>
      <c r="I50" s="117">
        <f>I48-I49</f>
        <v>-7193.1385206000004</v>
      </c>
      <c r="J50" s="117">
        <v>-6357.0169642100009</v>
      </c>
      <c r="K50" s="117">
        <v>-4167.1639725000005</v>
      </c>
      <c r="L50" s="117">
        <v>-1527.0831003999999</v>
      </c>
      <c r="M50" s="255">
        <f t="shared" si="2"/>
        <v>-2216.7868746999998</v>
      </c>
      <c r="N50" s="117">
        <v>0</v>
      </c>
      <c r="O50" s="117">
        <f>O48-O49</f>
        <v>-270.43605669999999</v>
      </c>
      <c r="P50" s="117">
        <f t="shared" ref="P50:CA50" si="32">P48-P49</f>
        <v>-275.12378100000001</v>
      </c>
      <c r="Q50" s="117">
        <f t="shared" si="32"/>
        <v>-107.32354999999998</v>
      </c>
      <c r="R50" s="117">
        <f t="shared" si="32"/>
        <v>-1697.3472706</v>
      </c>
      <c r="S50" s="117">
        <f t="shared" si="32"/>
        <v>-577.04505999999992</v>
      </c>
      <c r="T50" s="117">
        <f t="shared" si="32"/>
        <v>-615.32134309999992</v>
      </c>
      <c r="U50" s="117">
        <f t="shared" si="32"/>
        <v>-454.59489330000002</v>
      </c>
      <c r="V50" s="117">
        <f t="shared" si="32"/>
        <v>-303.0348436000001</v>
      </c>
      <c r="W50" s="117">
        <f t="shared" si="32"/>
        <v>-463.56552449999998</v>
      </c>
      <c r="X50" s="117">
        <f t="shared" si="32"/>
        <v>-427.07613509999999</v>
      </c>
      <c r="Y50" s="117">
        <f t="shared" si="32"/>
        <v>-220.16776679999998</v>
      </c>
      <c r="Z50" s="117">
        <f t="shared" si="32"/>
        <v>-846.63458477500001</v>
      </c>
      <c r="AA50" s="117">
        <f t="shared" si="32"/>
        <v>-823.04768999999999</v>
      </c>
      <c r="AB50" s="117">
        <f t="shared" si="32"/>
        <v>-101.85649659999999</v>
      </c>
      <c r="AC50" s="117">
        <f t="shared" si="32"/>
        <v>-732.89639000000011</v>
      </c>
      <c r="AD50" s="117">
        <f t="shared" si="32"/>
        <v>-1243.6313892450003</v>
      </c>
      <c r="AE50" s="117">
        <f t="shared" si="32"/>
        <v>-432.46800425700002</v>
      </c>
      <c r="AF50" s="117">
        <f t="shared" si="32"/>
        <v>-1018.8798269450001</v>
      </c>
      <c r="AG50" s="117">
        <f t="shared" si="32"/>
        <v>-677.80051000000014</v>
      </c>
      <c r="AH50" s="117">
        <f t="shared" si="32"/>
        <v>-1168.6974699999998</v>
      </c>
      <c r="AI50" s="117">
        <f t="shared" si="32"/>
        <v>-1642.3223001259998</v>
      </c>
      <c r="AJ50" s="117">
        <f t="shared" si="32"/>
        <v>-483.7463600000001</v>
      </c>
      <c r="AK50" s="117">
        <f t="shared" si="32"/>
        <v>-731.89384199999995</v>
      </c>
      <c r="AL50" s="117">
        <f t="shared" si="32"/>
        <v>-263.06175000000002</v>
      </c>
      <c r="AM50" s="117">
        <f t="shared" si="32"/>
        <v>-878.69839339999976</v>
      </c>
      <c r="AN50" s="117">
        <f t="shared" si="32"/>
        <v>-753.97899580000001</v>
      </c>
      <c r="AO50" s="117">
        <f t="shared" si="32"/>
        <v>-628.96998999999994</v>
      </c>
      <c r="AP50" s="117">
        <f t="shared" si="32"/>
        <v>-308.40476439999998</v>
      </c>
      <c r="AQ50" s="117">
        <f t="shared" si="32"/>
        <v>-1182.0542000000003</v>
      </c>
      <c r="AR50" s="117">
        <f t="shared" si="32"/>
        <v>-1339.7657300000001</v>
      </c>
      <c r="AS50" s="117">
        <f t="shared" si="32"/>
        <v>-697.3396995999999</v>
      </c>
      <c r="AT50" s="117">
        <f t="shared" si="32"/>
        <v>-536.78554750000001</v>
      </c>
      <c r="AU50" s="117">
        <f t="shared" si="32"/>
        <v>-278.91038999999995</v>
      </c>
      <c r="AV50" s="117">
        <f t="shared" si="32"/>
        <v>-269.56681729999997</v>
      </c>
      <c r="AW50" s="117">
        <f t="shared" si="32"/>
        <v>-55.602242599999997</v>
      </c>
      <c r="AX50" s="117">
        <f t="shared" si="32"/>
        <v>-213.63496546000002</v>
      </c>
      <c r="AY50" s="117">
        <f t="shared" si="32"/>
        <v>-13.220718844999997</v>
      </c>
      <c r="AZ50" s="117">
        <f t="shared" si="32"/>
        <v>-125.94718363</v>
      </c>
      <c r="BA50" s="117">
        <f t="shared" si="32"/>
        <v>-466.34352092400002</v>
      </c>
      <c r="BB50" s="117">
        <f t="shared" si="32"/>
        <v>-46.583822651000006</v>
      </c>
      <c r="BC50" s="117">
        <f t="shared" si="32"/>
        <v>-2204.078502118</v>
      </c>
      <c r="BD50" s="117">
        <f t="shared" si="32"/>
        <v>-267.98715779400004</v>
      </c>
      <c r="BE50" s="117">
        <f t="shared" si="32"/>
        <v>-581.13844220999999</v>
      </c>
      <c r="BF50" s="117">
        <f t="shared" si="32"/>
        <v>-478.86512129999994</v>
      </c>
      <c r="BG50" s="117">
        <f t="shared" si="32"/>
        <v>-579.29753021800002</v>
      </c>
      <c r="BH50" s="117">
        <f t="shared" si="32"/>
        <v>-663.78400234999992</v>
      </c>
      <c r="BI50" s="117">
        <f t="shared" si="32"/>
        <v>-716.13599671000009</v>
      </c>
      <c r="BJ50" s="117">
        <f t="shared" si="32"/>
        <v>-781.97678700000006</v>
      </c>
      <c r="BK50" s="117">
        <f t="shared" si="32"/>
        <v>-1030.0791609999999</v>
      </c>
      <c r="BL50" s="117">
        <f t="shared" si="32"/>
        <v>-129.05000000000001</v>
      </c>
      <c r="BM50" s="117">
        <f t="shared" si="32"/>
        <v>-219.78992999999997</v>
      </c>
      <c r="BN50" s="117">
        <f t="shared" si="32"/>
        <v>-28.891680000000001</v>
      </c>
      <c r="BO50" s="117">
        <f t="shared" si="32"/>
        <v>-26.888490000000004</v>
      </c>
      <c r="BP50" s="117">
        <f t="shared" si="32"/>
        <v>-187.25773580000009</v>
      </c>
      <c r="BQ50" s="117">
        <f t="shared" si="32"/>
        <v>-326.38760660000008</v>
      </c>
      <c r="BR50" s="117">
        <f t="shared" si="32"/>
        <v>-24.949065600000004</v>
      </c>
      <c r="BS50" s="117">
        <f t="shared" si="32"/>
        <v>-219.73812920000003</v>
      </c>
      <c r="BT50" s="117">
        <f t="shared" si="32"/>
        <v>-860.75026099999991</v>
      </c>
      <c r="BU50" s="117">
        <f t="shared" si="32"/>
        <v>-331.40512629999989</v>
      </c>
      <c r="BV50" s="117">
        <f t="shared" si="32"/>
        <v>-51.632128199999997</v>
      </c>
      <c r="BW50" s="117">
        <f t="shared" si="32"/>
        <v>-2.9629000000000003E-2</v>
      </c>
      <c r="BX50" s="117">
        <f t="shared" si="32"/>
        <v>-134.36900609999998</v>
      </c>
      <c r="BY50" s="117">
        <f t="shared" si="32"/>
        <v>-73.5924476</v>
      </c>
      <c r="BZ50" s="117">
        <f t="shared" si="32"/>
        <v>-103.99488260000001</v>
      </c>
      <c r="CA50" s="117">
        <f t="shared" si="32"/>
        <v>-163.75456250000002</v>
      </c>
      <c r="CB50" s="117">
        <f t="shared" ref="CB50:CS50" si="33">CB48-CB49</f>
        <v>-23.44914</v>
      </c>
      <c r="CC50" s="117">
        <f t="shared" si="33"/>
        <v>-418.58518889999999</v>
      </c>
      <c r="CD50" s="117">
        <f t="shared" si="33"/>
        <v>0</v>
      </c>
      <c r="CE50" s="117">
        <f t="shared" si="33"/>
        <v>-66.536368199999998</v>
      </c>
      <c r="CF50" s="117">
        <f t="shared" si="33"/>
        <v>-481.28475730000002</v>
      </c>
      <c r="CG50" s="117">
        <f t="shared" si="33"/>
        <v>-9.854989999999999</v>
      </c>
      <c r="CH50" s="89">
        <f t="shared" si="33"/>
        <v>-110.415536</v>
      </c>
      <c r="CI50" s="89">
        <f t="shared" si="33"/>
        <v>-126.58920209999999</v>
      </c>
      <c r="CJ50" s="89">
        <f t="shared" si="33"/>
        <v>-328.24753000000021</v>
      </c>
      <c r="CK50" s="89">
        <f t="shared" si="33"/>
        <v>-302.05352619999991</v>
      </c>
      <c r="CL50" s="89">
        <f t="shared" si="33"/>
        <v>-192.76272159999996</v>
      </c>
      <c r="CM50" s="89">
        <f t="shared" si="33"/>
        <v>-247.82334120000007</v>
      </c>
      <c r="CN50" s="89">
        <f t="shared" si="33"/>
        <v>-24.894069999999999</v>
      </c>
      <c r="CO50" s="89">
        <f t="shared" si="33"/>
        <v>-553.6505295999998</v>
      </c>
      <c r="CP50" s="89">
        <f t="shared" si="33"/>
        <v>-79.4893091</v>
      </c>
      <c r="CQ50" s="89">
        <f t="shared" si="33"/>
        <v>-163.46785970000002</v>
      </c>
      <c r="CR50" s="89">
        <f t="shared" si="33"/>
        <v>-87.393249199999971</v>
      </c>
      <c r="CS50" s="89">
        <f t="shared" si="33"/>
        <v>0</v>
      </c>
    </row>
    <row r="51" spans="1:97" s="151" customFormat="1" ht="14.25" customHeight="1" x14ac:dyDescent="0.3">
      <c r="A51" s="139" t="s">
        <v>27</v>
      </c>
      <c r="B51" s="147" t="s">
        <v>58</v>
      </c>
      <c r="C51" s="117">
        <v>232.5865</v>
      </c>
      <c r="D51" s="117">
        <v>2192.2948799999999</v>
      </c>
      <c r="E51" s="117">
        <v>1205</v>
      </c>
      <c r="F51" s="117">
        <v>304.13454000000002</v>
      </c>
      <c r="G51" s="117">
        <v>1185.6188999999999</v>
      </c>
      <c r="H51" s="117">
        <v>2291.6978599999993</v>
      </c>
      <c r="I51" s="117">
        <v>603.1930799999999</v>
      </c>
      <c r="J51" s="117">
        <v>1814.9046499999999</v>
      </c>
      <c r="K51" s="117">
        <v>1820.81285</v>
      </c>
      <c r="L51" s="117">
        <v>3965.23135</v>
      </c>
      <c r="M51" s="255">
        <f t="shared" si="2"/>
        <v>3302.3193999999994</v>
      </c>
      <c r="N51" s="117">
        <v>33.328200000000002</v>
      </c>
      <c r="O51" s="117">
        <v>41.424299999999988</v>
      </c>
      <c r="P51" s="117">
        <v>3.5</v>
      </c>
      <c r="Q51" s="117">
        <v>507.37200000000001</v>
      </c>
      <c r="R51" s="117">
        <v>0</v>
      </c>
      <c r="S51" s="117">
        <v>85.187600000000003</v>
      </c>
      <c r="T51" s="117">
        <v>34.872799999999998</v>
      </c>
      <c r="U51" s="117">
        <v>74.548199999999994</v>
      </c>
      <c r="V51" s="117">
        <v>15.3772</v>
      </c>
      <c r="W51" s="117">
        <v>2.1238000000000001</v>
      </c>
      <c r="X51" s="117">
        <v>109.68960000000001</v>
      </c>
      <c r="Y51" s="117">
        <v>278.1952</v>
      </c>
      <c r="Z51" s="117">
        <v>89.426800000000014</v>
      </c>
      <c r="AA51" s="117">
        <v>40.208699999999993</v>
      </c>
      <c r="AB51" s="117">
        <v>41.721600000000002</v>
      </c>
      <c r="AC51" s="117">
        <v>5.1444000000000001</v>
      </c>
      <c r="AD51" s="117">
        <v>15.276799999999998</v>
      </c>
      <c r="AE51" s="117">
        <v>325.26673999999997</v>
      </c>
      <c r="AF51" s="117">
        <v>739.31760000000008</v>
      </c>
      <c r="AG51" s="117">
        <v>51.798999999999999</v>
      </c>
      <c r="AH51" s="117">
        <v>84.551349999999999</v>
      </c>
      <c r="AI51" s="117">
        <v>743.83509999999978</v>
      </c>
      <c r="AJ51" s="117">
        <v>81.582499999999996</v>
      </c>
      <c r="AK51" s="117">
        <v>73.567270000000008</v>
      </c>
      <c r="AL51" s="117">
        <v>34.054879999999997</v>
      </c>
      <c r="AM51" s="117">
        <v>25.805950000000003</v>
      </c>
      <c r="AN51" s="117">
        <v>104.59379999999999</v>
      </c>
      <c r="AO51" s="117">
        <v>28.093</v>
      </c>
      <c r="AP51" s="117">
        <v>41.558199999999999</v>
      </c>
      <c r="AQ51" s="117">
        <v>26.338200000000001</v>
      </c>
      <c r="AR51" s="117">
        <v>107.14779999999999</v>
      </c>
      <c r="AS51" s="117">
        <v>7.3962000000000003</v>
      </c>
      <c r="AT51" s="117">
        <v>33.330800000000004</v>
      </c>
      <c r="AU51" s="117">
        <v>31.860899999999994</v>
      </c>
      <c r="AV51" s="117">
        <v>93.257149999999996</v>
      </c>
      <c r="AW51" s="117">
        <v>69.756199999999993</v>
      </c>
      <c r="AX51" s="117">
        <v>148.12535</v>
      </c>
      <c r="AY51" s="117">
        <v>126.25620000000001</v>
      </c>
      <c r="AZ51" s="117">
        <v>277.96789999999999</v>
      </c>
      <c r="BA51" s="117">
        <v>394.73260000000005</v>
      </c>
      <c r="BB51" s="117">
        <v>449.4708</v>
      </c>
      <c r="BC51" s="117">
        <v>96.498950000000008</v>
      </c>
      <c r="BD51" s="117">
        <v>17.264800000000001</v>
      </c>
      <c r="BE51" s="117">
        <v>77.143450000000001</v>
      </c>
      <c r="BF51" s="117">
        <v>31.31315</v>
      </c>
      <c r="BG51" s="117">
        <v>70.302999999999997</v>
      </c>
      <c r="BH51" s="117">
        <v>109.26864999999998</v>
      </c>
      <c r="BI51" s="117">
        <v>16.559799999999999</v>
      </c>
      <c r="BJ51" s="117">
        <v>398.22325000000006</v>
      </c>
      <c r="BK51" s="117">
        <v>152.5078</v>
      </c>
      <c r="BL51" s="117">
        <v>80.13</v>
      </c>
      <c r="BM51" s="117">
        <v>2.7</v>
      </c>
      <c r="BN51" s="117">
        <v>451.15499999999997</v>
      </c>
      <c r="BO51" s="117">
        <v>350.86199999999997</v>
      </c>
      <c r="BP51" s="117">
        <v>271.584</v>
      </c>
      <c r="BQ51" s="117">
        <v>33.088000000000001</v>
      </c>
      <c r="BR51" s="117">
        <v>7.5659999999999998</v>
      </c>
      <c r="BS51" s="117">
        <v>27.543599999999998</v>
      </c>
      <c r="BT51" s="117">
        <v>9.3731999999999989</v>
      </c>
      <c r="BU51" s="117">
        <v>36.08</v>
      </c>
      <c r="BV51" s="106">
        <v>7.4870000000000001</v>
      </c>
      <c r="BW51" s="106">
        <v>348.67399999999998</v>
      </c>
      <c r="BX51" s="106">
        <v>0</v>
      </c>
      <c r="BY51" s="106">
        <v>26.083199999999998</v>
      </c>
      <c r="BZ51" s="106">
        <v>7.4926999999999992</v>
      </c>
      <c r="CA51" s="106">
        <v>13.354799999999999</v>
      </c>
      <c r="CB51" s="106">
        <v>423.06</v>
      </c>
      <c r="CC51" s="106">
        <v>592.08760000000007</v>
      </c>
      <c r="CD51" s="106">
        <v>177.58109999999999</v>
      </c>
      <c r="CE51" s="106">
        <v>1074.7349999999999</v>
      </c>
      <c r="CF51" s="106">
        <v>481.04970000000003</v>
      </c>
      <c r="CG51" s="106">
        <v>813.62624999999991</v>
      </c>
      <c r="CH51" s="256">
        <v>11.071249999999999</v>
      </c>
      <c r="CI51" s="256">
        <v>725.02359999999999</v>
      </c>
      <c r="CJ51" s="256">
        <v>169.22075000000001</v>
      </c>
      <c r="CK51" s="256">
        <v>863.97349999999994</v>
      </c>
      <c r="CL51" s="256">
        <v>602.8605</v>
      </c>
      <c r="CM51" s="256">
        <v>519.745</v>
      </c>
      <c r="CN51" s="256">
        <v>114.2414</v>
      </c>
      <c r="CO51" s="256">
        <v>101.80799999999999</v>
      </c>
      <c r="CP51" s="256">
        <v>71.05510000000001</v>
      </c>
      <c r="CQ51" s="256">
        <v>54.749049999999997</v>
      </c>
      <c r="CR51" s="256">
        <v>12.601800000000001</v>
      </c>
      <c r="CS51" s="256">
        <v>55.969450000000009</v>
      </c>
    </row>
    <row r="52" spans="1:97" s="151" customFormat="1" ht="14.25" customHeight="1" x14ac:dyDescent="0.3">
      <c r="A52" s="139"/>
      <c r="B52" s="147" t="s">
        <v>60</v>
      </c>
      <c r="C52" s="117">
        <v>5222</v>
      </c>
      <c r="D52" s="117">
        <v>6353.1669070599855</v>
      </c>
      <c r="E52" s="117">
        <v>8004</v>
      </c>
      <c r="F52" s="117">
        <v>12895.906089799997</v>
      </c>
      <c r="G52" s="117">
        <v>12237.575993999999</v>
      </c>
      <c r="H52" s="117">
        <v>12759.452927163002</v>
      </c>
      <c r="I52" s="117">
        <v>11361.9510307</v>
      </c>
      <c r="J52" s="117">
        <v>13671.788609500001</v>
      </c>
      <c r="K52" s="106">
        <v>14914.6565976</v>
      </c>
      <c r="L52" s="117">
        <v>18465.925832999998</v>
      </c>
      <c r="M52" s="255">
        <f t="shared" si="2"/>
        <v>31384.364170500001</v>
      </c>
      <c r="N52" s="117">
        <v>785.09469969999998</v>
      </c>
      <c r="O52" s="117">
        <v>888.85306719999971</v>
      </c>
      <c r="P52" s="117">
        <v>1056.6289185000005</v>
      </c>
      <c r="Q52" s="117">
        <v>970.61974480000015</v>
      </c>
      <c r="R52" s="117">
        <v>483.2074586999999</v>
      </c>
      <c r="S52" s="117">
        <v>1465.8390119999997</v>
      </c>
      <c r="T52" s="117">
        <v>601.44919119999997</v>
      </c>
      <c r="U52" s="117">
        <v>1654.3052273999995</v>
      </c>
      <c r="V52" s="117">
        <v>382.82836319999996</v>
      </c>
      <c r="W52" s="117">
        <v>2134.2368678000007</v>
      </c>
      <c r="X52" s="117">
        <v>1291.1898551999998</v>
      </c>
      <c r="Y52" s="117">
        <v>523.3235883000001</v>
      </c>
      <c r="Z52" s="106">
        <v>550.83345803500004</v>
      </c>
      <c r="AA52" s="106">
        <v>499.33254891799987</v>
      </c>
      <c r="AB52" s="106">
        <v>957.9390569389999</v>
      </c>
      <c r="AC52" s="106">
        <v>910.39051025699996</v>
      </c>
      <c r="AD52" s="106">
        <v>2170.0749395699995</v>
      </c>
      <c r="AE52" s="106">
        <v>1423.905450337</v>
      </c>
      <c r="AF52" s="106">
        <v>1018.022057784</v>
      </c>
      <c r="AG52" s="106">
        <v>1048.6019411520001</v>
      </c>
      <c r="AH52" s="106">
        <v>1325.7229421720001</v>
      </c>
      <c r="AI52" s="106">
        <v>1003.46506914</v>
      </c>
      <c r="AJ52" s="106">
        <v>810.49715246200003</v>
      </c>
      <c r="AK52" s="106">
        <v>1040.6678003970001</v>
      </c>
      <c r="AL52" s="106">
        <v>896.54646500000001</v>
      </c>
      <c r="AM52" s="106">
        <v>725.16279469999972</v>
      </c>
      <c r="AN52" s="106">
        <v>899.66859700000009</v>
      </c>
      <c r="AO52" s="106">
        <v>723.35280740000019</v>
      </c>
      <c r="AP52" s="106">
        <v>843.85915729999988</v>
      </c>
      <c r="AQ52" s="106">
        <v>903.15718909999998</v>
      </c>
      <c r="AR52" s="106">
        <v>1206.2899254000001</v>
      </c>
      <c r="AS52" s="106">
        <v>1251.1101012000001</v>
      </c>
      <c r="AT52" s="106">
        <v>1162.0924705999998</v>
      </c>
      <c r="AU52" s="106">
        <v>1351.0097269000003</v>
      </c>
      <c r="AV52" s="106">
        <v>1188.0167380999999</v>
      </c>
      <c r="AW52" s="106">
        <v>211.68505800000003</v>
      </c>
      <c r="AX52" s="117">
        <v>370.97352149499994</v>
      </c>
      <c r="AY52" s="117">
        <v>42.56586999999999</v>
      </c>
      <c r="AZ52" s="117">
        <v>538.81042185800004</v>
      </c>
      <c r="BA52" s="117">
        <v>933.65159805800033</v>
      </c>
      <c r="BB52" s="117">
        <v>1290.1248095419999</v>
      </c>
      <c r="BC52" s="117">
        <v>3382.4546281820003</v>
      </c>
      <c r="BD52" s="117">
        <v>532.34160629799987</v>
      </c>
      <c r="BE52" s="117">
        <v>1285.70148468</v>
      </c>
      <c r="BF52" s="117">
        <v>1565.8102166000003</v>
      </c>
      <c r="BG52" s="117">
        <v>1744.6887297600001</v>
      </c>
      <c r="BH52" s="117">
        <v>1015.5180535370001</v>
      </c>
      <c r="BI52" s="117">
        <v>969.14766949</v>
      </c>
      <c r="BJ52" s="106">
        <v>638.77287400000012</v>
      </c>
      <c r="BK52" s="106">
        <v>1118.5503557</v>
      </c>
      <c r="BL52" s="106">
        <v>1025.6731264999999</v>
      </c>
      <c r="BM52" s="106">
        <v>1384.8426571</v>
      </c>
      <c r="BN52" s="106">
        <v>862.89619010000001</v>
      </c>
      <c r="BO52" s="106">
        <v>705.39242190000004</v>
      </c>
      <c r="BP52" s="106">
        <v>2838.8853463</v>
      </c>
      <c r="BQ52" s="106">
        <v>1827.9241536999998</v>
      </c>
      <c r="BR52" s="106">
        <v>946.66537409999989</v>
      </c>
      <c r="BS52" s="106">
        <v>1255.9359301000006</v>
      </c>
      <c r="BT52" s="106">
        <v>1313.1623580000005</v>
      </c>
      <c r="BU52" s="106">
        <v>995.95581009999989</v>
      </c>
      <c r="BV52" s="106">
        <v>1517.1752191</v>
      </c>
      <c r="BW52" s="106">
        <v>2042.5215748000001</v>
      </c>
      <c r="BX52" s="106">
        <v>1310.3362016000001</v>
      </c>
      <c r="BY52" s="106">
        <v>1664.8664945000003</v>
      </c>
      <c r="BZ52" s="106">
        <v>1964.4348319000001</v>
      </c>
      <c r="CA52" s="106">
        <v>1648.8673435000003</v>
      </c>
      <c r="CB52" s="106">
        <v>785.63961819999986</v>
      </c>
      <c r="CC52" s="106">
        <v>2230.8861357999995</v>
      </c>
      <c r="CD52" s="106">
        <v>1000.4599150000003</v>
      </c>
      <c r="CE52" s="106">
        <v>933.78559419999988</v>
      </c>
      <c r="CF52" s="106">
        <v>1846.2908371000001</v>
      </c>
      <c r="CG52" s="106">
        <v>1520.6620673000002</v>
      </c>
      <c r="CH52" s="255">
        <v>1395.5162427</v>
      </c>
      <c r="CI52" s="255">
        <v>442.01790990000006</v>
      </c>
      <c r="CJ52" s="255">
        <v>3995.627794</v>
      </c>
      <c r="CK52" s="255">
        <v>1621.8170681000001</v>
      </c>
      <c r="CL52" s="255">
        <v>2038.5748483000002</v>
      </c>
      <c r="CM52" s="255">
        <v>1221.8534993999997</v>
      </c>
      <c r="CN52" s="255">
        <v>849.76556989999995</v>
      </c>
      <c r="CO52" s="255">
        <v>667.80528989999993</v>
      </c>
      <c r="CP52" s="255">
        <v>13605.66174</v>
      </c>
      <c r="CQ52" s="255">
        <v>1534.1096999000001</v>
      </c>
      <c r="CR52" s="255">
        <v>1635.4320686999999</v>
      </c>
      <c r="CS52" s="255">
        <v>2376.1824396999996</v>
      </c>
    </row>
    <row r="53" spans="1:97" s="151" customFormat="1" ht="14.25" customHeight="1" x14ac:dyDescent="0.3">
      <c r="A53" s="139"/>
      <c r="B53" s="147" t="s">
        <v>97</v>
      </c>
      <c r="C53" s="117">
        <v>-4989.4135000000006</v>
      </c>
      <c r="D53" s="117">
        <v>-4160.8720270599861</v>
      </c>
      <c r="E53" s="117">
        <v>-6799</v>
      </c>
      <c r="F53" s="117">
        <v>-12591.7715498</v>
      </c>
      <c r="G53" s="117">
        <v>-11051.957093999999</v>
      </c>
      <c r="H53" s="117">
        <f>H56-H8-H11-H14-H17-H20-H23-H26-H29-H32-H35-H38-H41-H44-H47-H50</f>
        <v>-10467.755067163043</v>
      </c>
      <c r="I53" s="117">
        <f>I51-I52</f>
        <v>-10758.757950700001</v>
      </c>
      <c r="J53" s="117">
        <v>-11856.883959500001</v>
      </c>
      <c r="K53" s="117">
        <v>-13093.843747500001</v>
      </c>
      <c r="L53" s="117">
        <v>-14500.694482999999</v>
      </c>
      <c r="M53" s="255">
        <f t="shared" si="2"/>
        <v>-28082.044770500004</v>
      </c>
      <c r="N53" s="117">
        <f>N51-N52</f>
        <v>-751.76649969999994</v>
      </c>
      <c r="O53" s="117">
        <f>O51-O52</f>
        <v>-847.4287671999997</v>
      </c>
      <c r="P53" s="117">
        <f t="shared" ref="P53:CA53" si="34">P51-P52</f>
        <v>-1053.1289185000005</v>
      </c>
      <c r="Q53" s="117">
        <f t="shared" si="34"/>
        <v>-463.24774480000013</v>
      </c>
      <c r="R53" s="117">
        <f t="shared" si="34"/>
        <v>-483.2074586999999</v>
      </c>
      <c r="S53" s="117">
        <f t="shared" si="34"/>
        <v>-1380.6514119999997</v>
      </c>
      <c r="T53" s="117">
        <f t="shared" si="34"/>
        <v>-566.57639119999999</v>
      </c>
      <c r="U53" s="117">
        <f t="shared" si="34"/>
        <v>-1579.7570273999995</v>
      </c>
      <c r="V53" s="117">
        <f t="shared" si="34"/>
        <v>-367.45116319999994</v>
      </c>
      <c r="W53" s="117">
        <f t="shared" si="34"/>
        <v>-2132.1130678000009</v>
      </c>
      <c r="X53" s="117">
        <f t="shared" si="34"/>
        <v>-1181.5002551999999</v>
      </c>
      <c r="Y53" s="117">
        <f t="shared" si="34"/>
        <v>-245.1283883000001</v>
      </c>
      <c r="Z53" s="117">
        <f t="shared" si="34"/>
        <v>-461.40665803500002</v>
      </c>
      <c r="AA53" s="117">
        <f t="shared" si="34"/>
        <v>-459.12384891799991</v>
      </c>
      <c r="AB53" s="117">
        <f t="shared" si="34"/>
        <v>-916.21745693899993</v>
      </c>
      <c r="AC53" s="117">
        <f t="shared" si="34"/>
        <v>-905.24611025699994</v>
      </c>
      <c r="AD53" s="117">
        <f t="shared" si="34"/>
        <v>-2154.7981395699994</v>
      </c>
      <c r="AE53" s="117">
        <f t="shared" si="34"/>
        <v>-1098.638710337</v>
      </c>
      <c r="AF53" s="117">
        <f t="shared" si="34"/>
        <v>-278.70445778399994</v>
      </c>
      <c r="AG53" s="117">
        <f t="shared" si="34"/>
        <v>-996.80294115200013</v>
      </c>
      <c r="AH53" s="117">
        <f t="shared" si="34"/>
        <v>-1241.1715921720001</v>
      </c>
      <c r="AI53" s="117">
        <f t="shared" si="34"/>
        <v>-259.62996914000018</v>
      </c>
      <c r="AJ53" s="117">
        <f t="shared" si="34"/>
        <v>-728.91465246200005</v>
      </c>
      <c r="AK53" s="117">
        <f t="shared" si="34"/>
        <v>-967.10053039700006</v>
      </c>
      <c r="AL53" s="117">
        <f t="shared" si="34"/>
        <v>-862.49158499999999</v>
      </c>
      <c r="AM53" s="117">
        <f t="shared" si="34"/>
        <v>-699.35684469999967</v>
      </c>
      <c r="AN53" s="117">
        <f t="shared" si="34"/>
        <v>-795.0747970000001</v>
      </c>
      <c r="AO53" s="117">
        <f t="shared" si="34"/>
        <v>-695.25980740000023</v>
      </c>
      <c r="AP53" s="117">
        <f t="shared" si="34"/>
        <v>-802.30095729999994</v>
      </c>
      <c r="AQ53" s="117">
        <f t="shared" si="34"/>
        <v>-876.81898909999995</v>
      </c>
      <c r="AR53" s="117">
        <f t="shared" si="34"/>
        <v>-1099.1421254000002</v>
      </c>
      <c r="AS53" s="117">
        <f t="shared" si="34"/>
        <v>-1243.7139012000002</v>
      </c>
      <c r="AT53" s="117">
        <f t="shared" si="34"/>
        <v>-1128.7616705999999</v>
      </c>
      <c r="AU53" s="117">
        <f t="shared" si="34"/>
        <v>-1319.1488269000004</v>
      </c>
      <c r="AV53" s="117">
        <f t="shared" si="34"/>
        <v>-1094.7595881</v>
      </c>
      <c r="AW53" s="117">
        <f t="shared" si="34"/>
        <v>-141.92885800000005</v>
      </c>
      <c r="AX53" s="117">
        <f t="shared" si="34"/>
        <v>-222.84817149499995</v>
      </c>
      <c r="AY53" s="117">
        <f t="shared" si="34"/>
        <v>83.690330000000017</v>
      </c>
      <c r="AZ53" s="117">
        <f t="shared" si="34"/>
        <v>-260.84252185800005</v>
      </c>
      <c r="BA53" s="117">
        <f t="shared" si="34"/>
        <v>-538.91899805800028</v>
      </c>
      <c r="BB53" s="117">
        <f t="shared" si="34"/>
        <v>-840.65400954199981</v>
      </c>
      <c r="BC53" s="117">
        <f t="shared" si="34"/>
        <v>-3285.9556781820002</v>
      </c>
      <c r="BD53" s="117">
        <f t="shared" si="34"/>
        <v>-515.07680629799984</v>
      </c>
      <c r="BE53" s="117">
        <f t="shared" si="34"/>
        <v>-1208.55803468</v>
      </c>
      <c r="BF53" s="117">
        <f t="shared" si="34"/>
        <v>-1534.4970666000004</v>
      </c>
      <c r="BG53" s="117">
        <f t="shared" si="34"/>
        <v>-1674.3857297600002</v>
      </c>
      <c r="BH53" s="117">
        <f t="shared" si="34"/>
        <v>-906.24940353700015</v>
      </c>
      <c r="BI53" s="117">
        <f t="shared" si="34"/>
        <v>-952.58786949</v>
      </c>
      <c r="BJ53" s="117">
        <f t="shared" si="34"/>
        <v>-240.54962400000005</v>
      </c>
      <c r="BK53" s="117">
        <f t="shared" si="34"/>
        <v>-966.04255569999998</v>
      </c>
      <c r="BL53" s="117">
        <f t="shared" si="34"/>
        <v>-945.54312649999986</v>
      </c>
      <c r="BM53" s="117">
        <f t="shared" si="34"/>
        <v>-1382.1426571</v>
      </c>
      <c r="BN53" s="117">
        <f t="shared" si="34"/>
        <v>-411.74119010000004</v>
      </c>
      <c r="BO53" s="117">
        <f t="shared" si="34"/>
        <v>-354.53042190000008</v>
      </c>
      <c r="BP53" s="117">
        <f t="shared" si="34"/>
        <v>-2567.3013463000002</v>
      </c>
      <c r="BQ53" s="117">
        <f t="shared" si="34"/>
        <v>-1794.8361536999998</v>
      </c>
      <c r="BR53" s="117">
        <f t="shared" si="34"/>
        <v>-939.09937409999986</v>
      </c>
      <c r="BS53" s="117">
        <f t="shared" si="34"/>
        <v>-1228.3923301000007</v>
      </c>
      <c r="BT53" s="117">
        <f t="shared" si="34"/>
        <v>-1303.7891580000005</v>
      </c>
      <c r="BU53" s="117">
        <f t="shared" si="34"/>
        <v>-959.87581009999985</v>
      </c>
      <c r="BV53" s="117">
        <f t="shared" si="34"/>
        <v>-1509.6882191</v>
      </c>
      <c r="BW53" s="117">
        <f t="shared" si="34"/>
        <v>-1693.8475748000001</v>
      </c>
      <c r="BX53" s="117">
        <f t="shared" si="34"/>
        <v>-1310.3362016000001</v>
      </c>
      <c r="BY53" s="117">
        <f t="shared" si="34"/>
        <v>-1638.7832945000002</v>
      </c>
      <c r="BZ53" s="117">
        <f t="shared" si="34"/>
        <v>-1956.9421319</v>
      </c>
      <c r="CA53" s="117">
        <f t="shared" si="34"/>
        <v>-1635.5125435000002</v>
      </c>
      <c r="CB53" s="117">
        <f t="shared" ref="CB53:CS53" si="35">CB51-CB52</f>
        <v>-362.57961819999986</v>
      </c>
      <c r="CC53" s="117">
        <f t="shared" si="35"/>
        <v>-1638.7985357999994</v>
      </c>
      <c r="CD53" s="117">
        <f t="shared" si="35"/>
        <v>-822.87881500000026</v>
      </c>
      <c r="CE53" s="117">
        <f t="shared" si="35"/>
        <v>140.94940580000002</v>
      </c>
      <c r="CF53" s="117">
        <f t="shared" si="35"/>
        <v>-1365.2411371000001</v>
      </c>
      <c r="CG53" s="117">
        <f t="shared" si="35"/>
        <v>-707.0358173000003</v>
      </c>
      <c r="CH53" s="89">
        <f t="shared" si="35"/>
        <v>-1384.4449927000001</v>
      </c>
      <c r="CI53" s="89">
        <f t="shared" si="35"/>
        <v>283.00569009999992</v>
      </c>
      <c r="CJ53" s="89">
        <f t="shared" si="35"/>
        <v>-3826.407044</v>
      </c>
      <c r="CK53" s="89">
        <f t="shared" si="35"/>
        <v>-757.8435681000002</v>
      </c>
      <c r="CL53" s="89">
        <f t="shared" si="35"/>
        <v>-1435.7143483000002</v>
      </c>
      <c r="CM53" s="89">
        <f t="shared" si="35"/>
        <v>-702.10849939999969</v>
      </c>
      <c r="CN53" s="89">
        <f t="shared" si="35"/>
        <v>-735.52416989999995</v>
      </c>
      <c r="CO53" s="89">
        <f t="shared" si="35"/>
        <v>-565.99728989999994</v>
      </c>
      <c r="CP53" s="89">
        <f t="shared" si="35"/>
        <v>-13534.60664</v>
      </c>
      <c r="CQ53" s="89">
        <f t="shared" si="35"/>
        <v>-1479.3606499000002</v>
      </c>
      <c r="CR53" s="89">
        <f t="shared" si="35"/>
        <v>-1622.8302687</v>
      </c>
      <c r="CS53" s="89">
        <f t="shared" si="35"/>
        <v>-2320.2129896999995</v>
      </c>
    </row>
    <row r="54" spans="1:97" s="136" customFormat="1" ht="14.25" customHeight="1" x14ac:dyDescent="0.3">
      <c r="A54" s="154" t="s">
        <v>96</v>
      </c>
      <c r="B54" s="155" t="s">
        <v>58</v>
      </c>
      <c r="C54" s="156">
        <v>6783</v>
      </c>
      <c r="D54" s="156">
        <v>6919.1220000000003</v>
      </c>
      <c r="E54" s="156">
        <v>11254</v>
      </c>
      <c r="F54" s="156">
        <v>13298.6241696</v>
      </c>
      <c r="G54" s="156">
        <v>14123.120340000001</v>
      </c>
      <c r="H54" s="156">
        <f>SUM(Z54:AK54)</f>
        <v>19884.048490000001</v>
      </c>
      <c r="I54" s="156">
        <v>10956.580689999999</v>
      </c>
      <c r="J54" s="156">
        <v>17584.737149999997</v>
      </c>
      <c r="K54" s="156">
        <v>13471.567899999998</v>
      </c>
      <c r="L54" s="156">
        <v>12148.038500000001</v>
      </c>
      <c r="M54" s="2">
        <f t="shared" si="2"/>
        <v>12317.28147</v>
      </c>
      <c r="N54" s="156">
        <v>1867.7502000000002</v>
      </c>
      <c r="O54" s="156">
        <v>91.660549999999986</v>
      </c>
      <c r="P54" s="156">
        <v>239.91660000000002</v>
      </c>
      <c r="Q54" s="156">
        <v>681.88600000000008</v>
      </c>
      <c r="R54" s="156">
        <v>228.565</v>
      </c>
      <c r="S54" s="156">
        <v>884.01379999999995</v>
      </c>
      <c r="T54" s="156">
        <v>974.78789999999992</v>
      </c>
      <c r="U54" s="156">
        <v>976.73954999999989</v>
      </c>
      <c r="V54" s="156">
        <v>1118.9827999999998</v>
      </c>
      <c r="W54" s="156">
        <v>1287.7732400000002</v>
      </c>
      <c r="X54" s="156">
        <v>2431.3567000000003</v>
      </c>
      <c r="Y54" s="156">
        <v>3339.6880000000001</v>
      </c>
      <c r="Z54" s="156">
        <f>Z6+Z9+Z12+Z15+Z18+Z21+Z24+Z27+Z30+Z33+Z36+Z39+Z42+Z45+Z48+Z51</f>
        <v>601.72884999999997</v>
      </c>
      <c r="AA54" s="156">
        <f t="shared" ref="AA54:AK54" si="36">AA6+AA9+AA12+AA15+AA18+AA21+AA24+AA27+AA30+AA33+AA36+AA39+AA42+AA45+AA48+AA51</f>
        <v>1395.3976999999998</v>
      </c>
      <c r="AB54" s="156">
        <f t="shared" si="36"/>
        <v>4308.9940000000006</v>
      </c>
      <c r="AC54" s="156">
        <f t="shared" si="36"/>
        <v>1887.5893999999996</v>
      </c>
      <c r="AD54" s="156">
        <f t="shared" si="36"/>
        <v>2424.2926000000002</v>
      </c>
      <c r="AE54" s="156">
        <f t="shared" si="36"/>
        <v>586.7740399999999</v>
      </c>
      <c r="AF54" s="156">
        <f t="shared" si="36"/>
        <v>2547.2659000000003</v>
      </c>
      <c r="AG54" s="156">
        <f t="shared" si="36"/>
        <v>162.99699999999999</v>
      </c>
      <c r="AH54" s="156">
        <f t="shared" si="36"/>
        <v>2620.12815</v>
      </c>
      <c r="AI54" s="156">
        <f t="shared" si="36"/>
        <v>1407.5942999999997</v>
      </c>
      <c r="AJ54" s="156">
        <f t="shared" si="36"/>
        <v>1757.4996999999998</v>
      </c>
      <c r="AK54" s="156">
        <f t="shared" si="36"/>
        <v>183.78685000000002</v>
      </c>
      <c r="AL54" s="156">
        <v>650.21624000000008</v>
      </c>
      <c r="AM54" s="156">
        <v>2068.7699499999999</v>
      </c>
      <c r="AN54" s="156">
        <v>622.1028</v>
      </c>
      <c r="AO54" s="156">
        <v>1383.1992</v>
      </c>
      <c r="AP54" s="156">
        <v>1478.8924000000002</v>
      </c>
      <c r="AQ54" s="156">
        <v>912.12780000000009</v>
      </c>
      <c r="AR54" s="156">
        <v>630.40899999999988</v>
      </c>
      <c r="AS54" s="156">
        <v>1263.9513499999998</v>
      </c>
      <c r="AT54" s="156">
        <v>878.25499999999988</v>
      </c>
      <c r="AU54" s="156">
        <v>343.22055</v>
      </c>
      <c r="AV54" s="156">
        <v>299.01920000000007</v>
      </c>
      <c r="AW54" s="156">
        <v>426.41720000000004</v>
      </c>
      <c r="AX54" s="156">
        <v>1748.3631499999997</v>
      </c>
      <c r="AY54" s="156">
        <v>1054.5436999999999</v>
      </c>
      <c r="AZ54" s="156">
        <v>906.91429999999991</v>
      </c>
      <c r="BA54" s="156">
        <v>1811.0744000000002</v>
      </c>
      <c r="BB54" s="156">
        <v>2129.5790000000002</v>
      </c>
      <c r="BC54" s="156">
        <v>2169.1383500000002</v>
      </c>
      <c r="BD54" s="156">
        <v>1119.5844000000002</v>
      </c>
      <c r="BE54" s="156">
        <v>2192.9638499999996</v>
      </c>
      <c r="BF54" s="156">
        <v>1375.8057499999998</v>
      </c>
      <c r="BG54" s="156">
        <v>756.72119999999984</v>
      </c>
      <c r="BH54" s="156">
        <v>1412.7418499999999</v>
      </c>
      <c r="BI54" s="156">
        <v>907.30719999999997</v>
      </c>
      <c r="BJ54" s="156">
        <f>BJ6+BJ9+BJ12+BJ15+BJ18+BJ21+BJ24+BJ27+BJ30+BJ33+BJ36+BJ39+BJ42+BJ45+BJ48+BJ51</f>
        <v>3647.8630000000003</v>
      </c>
      <c r="BK54" s="156">
        <f t="shared" ref="BK54:CG54" si="37">BK6+BK9+BK12+BK15+BK18+BK21+BK24+BK27+BK30+BK33+BK36+BK39+BK42+BK45+BK48+BK51</f>
        <v>2401.6498500000002</v>
      </c>
      <c r="BL54" s="156">
        <f t="shared" si="37"/>
        <v>151.73239999999998</v>
      </c>
      <c r="BM54" s="156">
        <f t="shared" si="37"/>
        <v>425.0138</v>
      </c>
      <c r="BN54" s="156">
        <f t="shared" si="37"/>
        <v>1179.4189999999999</v>
      </c>
      <c r="BO54" s="156">
        <f t="shared" si="37"/>
        <v>1556.683</v>
      </c>
      <c r="BP54" s="156">
        <f t="shared" si="37"/>
        <v>748.08600000000001</v>
      </c>
      <c r="BQ54" s="156">
        <f t="shared" si="37"/>
        <v>292.35200000000003</v>
      </c>
      <c r="BR54" s="156">
        <f t="shared" si="37"/>
        <v>645.99</v>
      </c>
      <c r="BS54" s="156">
        <f t="shared" si="37"/>
        <v>81.08359999999999</v>
      </c>
      <c r="BT54" s="156">
        <f t="shared" si="37"/>
        <v>1477.8162</v>
      </c>
      <c r="BU54" s="156">
        <f t="shared" si="37"/>
        <v>863.87905000000012</v>
      </c>
      <c r="BV54" s="156">
        <f t="shared" si="37"/>
        <v>464.59219999999999</v>
      </c>
      <c r="BW54" s="156">
        <f t="shared" si="37"/>
        <v>1033.5267999999999</v>
      </c>
      <c r="BX54" s="156">
        <f t="shared" si="37"/>
        <v>367.96539999999999</v>
      </c>
      <c r="BY54" s="156">
        <f t="shared" si="37"/>
        <v>967.05220000000008</v>
      </c>
      <c r="BZ54" s="156">
        <f t="shared" si="37"/>
        <v>953.14869999999996</v>
      </c>
      <c r="CA54" s="156">
        <f t="shared" si="37"/>
        <v>2279.7828</v>
      </c>
      <c r="CB54" s="156">
        <f t="shared" si="37"/>
        <v>550.34799999999996</v>
      </c>
      <c r="CC54" s="156">
        <f t="shared" si="37"/>
        <v>1449.0086000000001</v>
      </c>
      <c r="CD54" s="156">
        <f t="shared" si="37"/>
        <v>415.4271</v>
      </c>
      <c r="CE54" s="156">
        <f t="shared" si="37"/>
        <v>1703.6561999999999</v>
      </c>
      <c r="CF54" s="156">
        <f t="shared" si="37"/>
        <v>501.35850000000005</v>
      </c>
      <c r="CG54" s="156">
        <f t="shared" si="37"/>
        <v>1462.172</v>
      </c>
      <c r="CH54" s="258">
        <f>CH6+CH9+CH12+CH15+CH18+CH21+CH24+CH27+CH30+CH33+CH36+CH39+CH42+CH45+CH48+CH51</f>
        <v>866.81925000000001</v>
      </c>
      <c r="CI54" s="258">
        <f t="shared" ref="CI54:CS54" si="38">CI6+CI9+CI12+CI15+CI18+CI21+CI24+CI27+CI30+CI33+CI36+CI39+CI42+CI45+CI48+CI51</f>
        <v>1332.9153999999999</v>
      </c>
      <c r="CJ54" s="258">
        <f t="shared" si="38"/>
        <v>1183.4947500000001</v>
      </c>
      <c r="CK54" s="258">
        <f t="shared" si="38"/>
        <v>1675.09177</v>
      </c>
      <c r="CL54" s="258">
        <f t="shared" si="38"/>
        <v>1457.2325000000001</v>
      </c>
      <c r="CM54" s="258">
        <f t="shared" si="38"/>
        <v>668.46699999999998</v>
      </c>
      <c r="CN54" s="258">
        <f t="shared" si="38"/>
        <v>163.13839999999999</v>
      </c>
      <c r="CO54" s="258">
        <f t="shared" si="38"/>
        <v>177.4434</v>
      </c>
      <c r="CP54" s="258">
        <f t="shared" si="38"/>
        <v>436.29629999999997</v>
      </c>
      <c r="CQ54" s="258">
        <f t="shared" si="38"/>
        <v>2147.9834499999997</v>
      </c>
      <c r="CR54" s="258">
        <f t="shared" si="38"/>
        <v>1615.8620000000001</v>
      </c>
      <c r="CS54" s="258">
        <f t="shared" si="38"/>
        <v>592.53725000000009</v>
      </c>
    </row>
    <row r="55" spans="1:97" s="136" customFormat="1" ht="14.25" customHeight="1" x14ac:dyDescent="0.3">
      <c r="B55" s="155" t="s">
        <v>60</v>
      </c>
      <c r="C55" s="156">
        <v>135133</v>
      </c>
      <c r="D55" s="156">
        <v>141857.78499106001</v>
      </c>
      <c r="E55" s="156">
        <v>147923</v>
      </c>
      <c r="F55" s="156">
        <v>155448.1603288</v>
      </c>
      <c r="G55" s="156">
        <v>184166.36726110001</v>
      </c>
      <c r="H55" s="156">
        <f>H7+H10+H13+H16+H19+H22+H25+H28+H31+H34+H37+H40+H43+H46+H49+H52</f>
        <v>171027.79755268805</v>
      </c>
      <c r="I55" s="156">
        <v>162638.85470850003</v>
      </c>
      <c r="J55" s="156">
        <v>189348.69060002302</v>
      </c>
      <c r="K55" s="156">
        <v>192936.68578489995</v>
      </c>
      <c r="L55" s="156">
        <v>233889.99932930002</v>
      </c>
      <c r="M55" s="2">
        <f t="shared" si="2"/>
        <v>291300.83118850028</v>
      </c>
      <c r="N55" s="156">
        <v>14488.228333499992</v>
      </c>
      <c r="O55" s="156">
        <v>12139.835264300002</v>
      </c>
      <c r="P55" s="156">
        <v>15219.95004950001</v>
      </c>
      <c r="Q55" s="156">
        <v>12813.955645600005</v>
      </c>
      <c r="R55" s="156">
        <v>15843.961520000008</v>
      </c>
      <c r="S55" s="156">
        <v>16768.722382100004</v>
      </c>
      <c r="T55" s="156">
        <v>13426.366594900002</v>
      </c>
      <c r="U55" s="156">
        <v>14864.801000200001</v>
      </c>
      <c r="V55" s="156">
        <v>14802.379414499996</v>
      </c>
      <c r="W55" s="156">
        <v>15224.480062499993</v>
      </c>
      <c r="X55" s="156">
        <v>20134.795047100004</v>
      </c>
      <c r="Y55" s="156">
        <v>18438.891946899999</v>
      </c>
      <c r="Z55" s="156">
        <v>11767.329209934</v>
      </c>
      <c r="AA55" s="156">
        <v>10860.598536728998</v>
      </c>
      <c r="AB55" s="156">
        <v>15771.837070507003</v>
      </c>
      <c r="AC55" s="156">
        <v>11781.275645390002</v>
      </c>
      <c r="AD55" s="156">
        <v>13262.055960942998</v>
      </c>
      <c r="AE55" s="156">
        <v>14058.442225328001</v>
      </c>
      <c r="AF55" s="156">
        <v>17942.573667065004</v>
      </c>
      <c r="AG55" s="156">
        <v>13015.819841370001</v>
      </c>
      <c r="AH55" s="156">
        <v>11876.682699192004</v>
      </c>
      <c r="AI55" s="156">
        <v>20379.149276801003</v>
      </c>
      <c r="AJ55" s="156">
        <v>16646.846399225986</v>
      </c>
      <c r="AK55" s="156">
        <v>13665.187020202997</v>
      </c>
      <c r="AL55" s="156">
        <v>13808.840689999997</v>
      </c>
      <c r="AM55" s="156">
        <v>12430.446000099999</v>
      </c>
      <c r="AN55" s="156">
        <v>19479.776583300005</v>
      </c>
      <c r="AO55" s="156">
        <v>10674.123696499995</v>
      </c>
      <c r="AP55" s="156">
        <v>16906.494315100001</v>
      </c>
      <c r="AQ55" s="156">
        <v>12696.9508007</v>
      </c>
      <c r="AR55" s="156">
        <v>13792.664081499999</v>
      </c>
      <c r="AS55" s="156">
        <v>14691.525424900001</v>
      </c>
      <c r="AT55" s="156">
        <v>14953.439977699996</v>
      </c>
      <c r="AU55" s="156">
        <v>11400.042003099999</v>
      </c>
      <c r="AV55" s="156">
        <v>16687.9730332</v>
      </c>
      <c r="AW55" s="156">
        <v>5116.5781023999989</v>
      </c>
      <c r="AX55" s="156">
        <v>7080.2129483100007</v>
      </c>
      <c r="AY55" s="156">
        <v>1308.647765058</v>
      </c>
      <c r="AZ55" s="156">
        <v>11263.003528194002</v>
      </c>
      <c r="BA55" s="156">
        <v>21512.812095228004</v>
      </c>
      <c r="BB55" s="156">
        <v>9099.4132379260027</v>
      </c>
      <c r="BC55" s="156">
        <v>50083.838106335977</v>
      </c>
      <c r="BD55" s="156">
        <v>15358.956401019004</v>
      </c>
      <c r="BE55" s="156">
        <v>15644.704495562997</v>
      </c>
      <c r="BF55" s="156">
        <v>14846.544232549</v>
      </c>
      <c r="BG55" s="156">
        <v>16192.529842267999</v>
      </c>
      <c r="BH55" s="156">
        <v>12694.831099302999</v>
      </c>
      <c r="BI55" s="156">
        <v>14263.196848269001</v>
      </c>
      <c r="BJ55" s="156">
        <f>BJ7+BJ10+BJ13+BJ16+BJ19+BJ22+BJ25+BJ28+BJ31+BJ34+BJ37+BJ40+BJ43+BJ46+BJ49+BJ52</f>
        <v>16141.645160500002</v>
      </c>
      <c r="BK55" s="156">
        <f t="shared" ref="BK55:BU55" si="39">BK7+BK10+BK13+BK16+BK19+BK22+BK25+BK28+BK31+BK34+BK37+BK40+BK43+BK46+BK49+BK52</f>
        <v>18686.596484500009</v>
      </c>
      <c r="BL55" s="156">
        <f t="shared" si="39"/>
        <v>11088.822881899992</v>
      </c>
      <c r="BM55" s="156">
        <f t="shared" si="39"/>
        <v>14772.711584300021</v>
      </c>
      <c r="BN55" s="156">
        <f t="shared" si="39"/>
        <v>18893.070807500011</v>
      </c>
      <c r="BO55" s="156">
        <f t="shared" si="39"/>
        <v>13874.558256100005</v>
      </c>
      <c r="BP55" s="156">
        <f t="shared" si="39"/>
        <v>21968.652688399961</v>
      </c>
      <c r="BQ55" s="156">
        <f t="shared" si="39"/>
        <v>16975.583969799998</v>
      </c>
      <c r="BR55" s="156">
        <f t="shared" si="39"/>
        <v>13089.528967800004</v>
      </c>
      <c r="BS55" s="156">
        <f t="shared" si="39"/>
        <v>17049.391916900004</v>
      </c>
      <c r="BT55" s="156">
        <f t="shared" si="39"/>
        <v>12051.976550899992</v>
      </c>
      <c r="BU55" s="156">
        <f t="shared" si="39"/>
        <v>18344.146516299992</v>
      </c>
      <c r="BV55" s="142">
        <f>SUM(BV7,BV10,BV13,BV16,BV19,BV22,BV25,BV28,BV31,BV34,BV37,BV40,BV43,BV46,BV49,BV52)</f>
        <v>10906.945841399998</v>
      </c>
      <c r="BW55" s="142">
        <f t="shared" ref="BW55:CS55" si="40">SUM(BW7,BW10,BW13,BW16,BW19,BW22,BW25,BW28,BW31,BW34,BW37,BW40,BW43,BW46,BW49,BW52)</f>
        <v>22346.11948350001</v>
      </c>
      <c r="BX55" s="142">
        <f t="shared" si="40"/>
        <v>13450.047282499996</v>
      </c>
      <c r="BY55" s="142">
        <f t="shared" si="40"/>
        <v>21035.281912300004</v>
      </c>
      <c r="BZ55" s="142">
        <f t="shared" si="40"/>
        <v>28914.344003400001</v>
      </c>
      <c r="CA55" s="142">
        <f t="shared" si="40"/>
        <v>23011.888315600001</v>
      </c>
      <c r="CB55" s="142">
        <f t="shared" si="40"/>
        <v>11819.270682000002</v>
      </c>
      <c r="CC55" s="142">
        <f t="shared" si="40"/>
        <v>25817.98786590001</v>
      </c>
      <c r="CD55" s="142">
        <f t="shared" si="40"/>
        <v>19999.396375699998</v>
      </c>
      <c r="CE55" s="142">
        <f t="shared" si="40"/>
        <v>16438.612272799997</v>
      </c>
      <c r="CF55" s="142">
        <f t="shared" si="40"/>
        <v>23292.082600099995</v>
      </c>
      <c r="CG55" s="142">
        <f t="shared" si="40"/>
        <v>16858.0226941</v>
      </c>
      <c r="CH55" s="2">
        <f t="shared" si="40"/>
        <v>34914.973868800022</v>
      </c>
      <c r="CI55" s="2">
        <f t="shared" si="40"/>
        <v>10394.2022425</v>
      </c>
      <c r="CJ55" s="2">
        <f t="shared" si="40"/>
        <v>40698.32739710006</v>
      </c>
      <c r="CK55" s="2">
        <f t="shared" si="40"/>
        <v>43924.941313500043</v>
      </c>
      <c r="CL55" s="2">
        <f t="shared" si="40"/>
        <v>31075.889416900107</v>
      </c>
      <c r="CM55" s="2">
        <f t="shared" si="40"/>
        <v>31311.486369200011</v>
      </c>
      <c r="CN55" s="2">
        <f t="shared" si="40"/>
        <v>4520.0633155000005</v>
      </c>
      <c r="CO55" s="2">
        <f t="shared" si="40"/>
        <v>7105.789866699999</v>
      </c>
      <c r="CP55" s="2">
        <f t="shared" si="40"/>
        <v>21635.469440699999</v>
      </c>
      <c r="CQ55" s="2">
        <f t="shared" si="40"/>
        <v>18715.448262999995</v>
      </c>
      <c r="CR55" s="2">
        <f t="shared" si="40"/>
        <v>23231.652329500008</v>
      </c>
      <c r="CS55" s="2">
        <f t="shared" si="40"/>
        <v>23772.587365100004</v>
      </c>
    </row>
    <row r="56" spans="1:97" s="136" customFormat="1" ht="14.25" customHeight="1" x14ac:dyDescent="0.3">
      <c r="A56" s="155"/>
      <c r="B56" s="155" t="s">
        <v>97</v>
      </c>
      <c r="C56" s="156">
        <v>-128350</v>
      </c>
      <c r="D56" s="156">
        <v>-134938.66299105997</v>
      </c>
      <c r="E56" s="156">
        <v>-136668</v>
      </c>
      <c r="F56" s="156">
        <v>-142149.53615920001</v>
      </c>
      <c r="G56" s="156">
        <v>-170043.24692110001</v>
      </c>
      <c r="H56" s="156">
        <f>H54-H55</f>
        <v>-151143.74906268803</v>
      </c>
      <c r="I56" s="156">
        <f>I54-I55</f>
        <v>-151682.27401850003</v>
      </c>
      <c r="J56" s="156">
        <v>-171763.95345002299</v>
      </c>
      <c r="K56" s="156">
        <v>-179620.60288479997</v>
      </c>
      <c r="L56" s="156">
        <v>-221741.96082929999</v>
      </c>
      <c r="M56" s="2">
        <f t="shared" si="2"/>
        <v>-278983.54971850029</v>
      </c>
      <c r="N56" s="156">
        <f>N54-N55</f>
        <v>-12620.478133499992</v>
      </c>
      <c r="O56" s="156">
        <f t="shared" ref="O56:Y56" si="41">O54-O55</f>
        <v>-12048.174714300001</v>
      </c>
      <c r="P56" s="156">
        <f t="shared" si="41"/>
        <v>-14980.03344950001</v>
      </c>
      <c r="Q56" s="156">
        <f t="shared" si="41"/>
        <v>-12132.069645600004</v>
      </c>
      <c r="R56" s="156">
        <f t="shared" si="41"/>
        <v>-15615.396520000008</v>
      </c>
      <c r="S56" s="156">
        <f t="shared" si="41"/>
        <v>-15884.708582100004</v>
      </c>
      <c r="T56" s="156">
        <f t="shared" si="41"/>
        <v>-12451.578694900003</v>
      </c>
      <c r="U56" s="156">
        <f t="shared" si="41"/>
        <v>-13888.061450200001</v>
      </c>
      <c r="V56" s="156">
        <f t="shared" si="41"/>
        <v>-13683.396614499996</v>
      </c>
      <c r="W56" s="156">
        <f t="shared" si="41"/>
        <v>-13936.706822499993</v>
      </c>
      <c r="X56" s="156">
        <f t="shared" si="41"/>
        <v>-17703.438347100004</v>
      </c>
      <c r="Y56" s="156">
        <f t="shared" si="41"/>
        <v>-15099.203946899999</v>
      </c>
      <c r="Z56" s="156">
        <f t="shared" ref="Z56:CK56" si="42">Z54-Z55</f>
        <v>-11165.600359934</v>
      </c>
      <c r="AA56" s="156">
        <f t="shared" si="42"/>
        <v>-9465.2008367289982</v>
      </c>
      <c r="AB56" s="156">
        <f t="shared" si="42"/>
        <v>-11462.843070507002</v>
      </c>
      <c r="AC56" s="156">
        <f t="shared" si="42"/>
        <v>-9893.686245390003</v>
      </c>
      <c r="AD56" s="156">
        <f t="shared" si="42"/>
        <v>-10837.763360942998</v>
      </c>
      <c r="AE56" s="156">
        <f t="shared" si="42"/>
        <v>-13471.668185328001</v>
      </c>
      <c r="AF56" s="156">
        <f t="shared" si="42"/>
        <v>-15395.307767065004</v>
      </c>
      <c r="AG56" s="156">
        <f t="shared" si="42"/>
        <v>-12852.822841370002</v>
      </c>
      <c r="AH56" s="156">
        <f t="shared" si="42"/>
        <v>-9256.5545491920038</v>
      </c>
      <c r="AI56" s="156">
        <f t="shared" si="42"/>
        <v>-18971.554976801002</v>
      </c>
      <c r="AJ56" s="156">
        <f t="shared" si="42"/>
        <v>-14889.346699225986</v>
      </c>
      <c r="AK56" s="156">
        <f t="shared" si="42"/>
        <v>-13481.400170202996</v>
      </c>
      <c r="AL56" s="156">
        <f t="shared" si="42"/>
        <v>-13158.624449999998</v>
      </c>
      <c r="AM56" s="156">
        <f t="shared" si="42"/>
        <v>-10361.676050099999</v>
      </c>
      <c r="AN56" s="156">
        <f t="shared" si="42"/>
        <v>-18857.673783300004</v>
      </c>
      <c r="AO56" s="156">
        <f t="shared" si="42"/>
        <v>-9290.9244964999962</v>
      </c>
      <c r="AP56" s="156">
        <f t="shared" si="42"/>
        <v>-15427.6019151</v>
      </c>
      <c r="AQ56" s="156">
        <f t="shared" si="42"/>
        <v>-11784.8230007</v>
      </c>
      <c r="AR56" s="156">
        <f t="shared" si="42"/>
        <v>-13162.2550815</v>
      </c>
      <c r="AS56" s="156">
        <f t="shared" si="42"/>
        <v>-13427.574074900002</v>
      </c>
      <c r="AT56" s="156">
        <f t="shared" si="42"/>
        <v>-14075.184977699997</v>
      </c>
      <c r="AU56" s="156">
        <f t="shared" si="42"/>
        <v>-11056.821453099999</v>
      </c>
      <c r="AV56" s="156">
        <f t="shared" si="42"/>
        <v>-16388.953833200001</v>
      </c>
      <c r="AW56" s="156">
        <f t="shared" si="42"/>
        <v>-4690.160902399999</v>
      </c>
      <c r="AX56" s="156">
        <f t="shared" si="42"/>
        <v>-5331.8497983100006</v>
      </c>
      <c r="AY56" s="156">
        <f t="shared" si="42"/>
        <v>-254.10406505800006</v>
      </c>
      <c r="AZ56" s="156">
        <f t="shared" si="42"/>
        <v>-10356.089228194001</v>
      </c>
      <c r="BA56" s="156">
        <f t="shared" si="42"/>
        <v>-19701.737695228003</v>
      </c>
      <c r="BB56" s="156">
        <f t="shared" si="42"/>
        <v>-6969.834237926003</v>
      </c>
      <c r="BC56" s="156">
        <f t="shared" si="42"/>
        <v>-47914.699756335976</v>
      </c>
      <c r="BD56" s="156">
        <f t="shared" si="42"/>
        <v>-14239.372001019005</v>
      </c>
      <c r="BE56" s="156">
        <f t="shared" si="42"/>
        <v>-13451.740645562997</v>
      </c>
      <c r="BF56" s="156">
        <f t="shared" si="42"/>
        <v>-13470.738482549001</v>
      </c>
      <c r="BG56" s="156">
        <f t="shared" si="42"/>
        <v>-15435.808642267999</v>
      </c>
      <c r="BH56" s="156">
        <f t="shared" si="42"/>
        <v>-11282.089249302999</v>
      </c>
      <c r="BI56" s="156">
        <f t="shared" si="42"/>
        <v>-13355.889648269002</v>
      </c>
      <c r="BJ56" s="156">
        <f t="shared" si="42"/>
        <v>-12493.782160500003</v>
      </c>
      <c r="BK56" s="156">
        <f t="shared" si="42"/>
        <v>-16284.946634500009</v>
      </c>
      <c r="BL56" s="156">
        <f t="shared" si="42"/>
        <v>-10937.090481899992</v>
      </c>
      <c r="BM56" s="156">
        <f t="shared" si="42"/>
        <v>-14347.69778430002</v>
      </c>
      <c r="BN56" s="156">
        <f t="shared" si="42"/>
        <v>-17713.651807500013</v>
      </c>
      <c r="BO56" s="156">
        <f t="shared" si="42"/>
        <v>-12317.875256100004</v>
      </c>
      <c r="BP56" s="156">
        <f t="shared" si="42"/>
        <v>-21220.566688399962</v>
      </c>
      <c r="BQ56" s="156">
        <f t="shared" si="42"/>
        <v>-16683.231969799999</v>
      </c>
      <c r="BR56" s="156">
        <f t="shared" si="42"/>
        <v>-12443.538967800005</v>
      </c>
      <c r="BS56" s="156">
        <f t="shared" si="42"/>
        <v>-16968.308316900002</v>
      </c>
      <c r="BT56" s="156">
        <f t="shared" si="42"/>
        <v>-10574.160350899992</v>
      </c>
      <c r="BU56" s="156">
        <f t="shared" si="42"/>
        <v>-17480.267466299993</v>
      </c>
      <c r="BV56" s="156">
        <f t="shared" si="42"/>
        <v>-10442.353641399999</v>
      </c>
      <c r="BW56" s="156">
        <f t="shared" si="42"/>
        <v>-21312.59268350001</v>
      </c>
      <c r="BX56" s="156">
        <f t="shared" si="42"/>
        <v>-13082.081882499997</v>
      </c>
      <c r="BY56" s="156">
        <f t="shared" si="42"/>
        <v>-20068.229712300003</v>
      </c>
      <c r="BZ56" s="156">
        <f t="shared" si="42"/>
        <v>-27961.1953034</v>
      </c>
      <c r="CA56" s="156">
        <f t="shared" si="42"/>
        <v>-20732.1055156</v>
      </c>
      <c r="CB56" s="156">
        <f t="shared" si="42"/>
        <v>-11268.922682000002</v>
      </c>
      <c r="CC56" s="156">
        <f t="shared" si="42"/>
        <v>-24368.979265900009</v>
      </c>
      <c r="CD56" s="156">
        <f t="shared" si="42"/>
        <v>-19583.969275699998</v>
      </c>
      <c r="CE56" s="156">
        <f t="shared" si="42"/>
        <v>-14734.956072799998</v>
      </c>
      <c r="CF56" s="156">
        <f t="shared" si="42"/>
        <v>-22790.724100099997</v>
      </c>
      <c r="CG56" s="156">
        <f t="shared" si="42"/>
        <v>-15395.8506941</v>
      </c>
      <c r="CH56" s="258">
        <f t="shared" si="42"/>
        <v>-34048.154618800021</v>
      </c>
      <c r="CI56" s="258">
        <f t="shared" si="42"/>
        <v>-9061.2868424999997</v>
      </c>
      <c r="CJ56" s="258">
        <f t="shared" si="42"/>
        <v>-39514.832647100062</v>
      </c>
      <c r="CK56" s="258">
        <f t="shared" si="42"/>
        <v>-42249.849543500044</v>
      </c>
      <c r="CL56" s="258">
        <f t="shared" ref="CL56:CS56" si="43">CL54-CL55</f>
        <v>-29618.656916900109</v>
      </c>
      <c r="CM56" s="258">
        <f t="shared" si="43"/>
        <v>-30643.01936920001</v>
      </c>
      <c r="CN56" s="258">
        <f t="shared" si="43"/>
        <v>-4356.9249155000007</v>
      </c>
      <c r="CO56" s="258">
        <f t="shared" si="43"/>
        <v>-6928.3464666999989</v>
      </c>
      <c r="CP56" s="258">
        <f t="shared" si="43"/>
        <v>-21199.173140699997</v>
      </c>
      <c r="CQ56" s="258">
        <f t="shared" si="43"/>
        <v>-16567.464812999995</v>
      </c>
      <c r="CR56" s="258">
        <f t="shared" si="43"/>
        <v>-21615.790329500007</v>
      </c>
      <c r="CS56" s="258">
        <f t="shared" si="43"/>
        <v>-23180.050115100003</v>
      </c>
    </row>
    <row r="57" spans="1:97" s="136" customFormat="1" ht="14.25" customHeight="1" x14ac:dyDescent="0.3">
      <c r="A57" s="157"/>
      <c r="B57" s="157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59"/>
      <c r="AB57" s="159"/>
      <c r="AC57" s="159"/>
      <c r="AD57" s="159"/>
      <c r="AE57" s="159"/>
      <c r="AF57" s="159"/>
      <c r="AG57" s="160"/>
      <c r="AH57" s="116"/>
      <c r="AI57" s="116"/>
      <c r="AJ57" s="116"/>
      <c r="AK57" s="11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</row>
    <row r="58" spans="1:97" s="151" customFormat="1" ht="14.25" customHeight="1" x14ac:dyDescent="0.3">
      <c r="A58" s="143" t="s">
        <v>272</v>
      </c>
      <c r="H58" s="153"/>
      <c r="I58" s="153"/>
      <c r="K58" s="153"/>
      <c r="L58" s="153"/>
      <c r="M58" s="153"/>
      <c r="N58" s="153"/>
      <c r="P58" s="153"/>
      <c r="Q58" s="153"/>
      <c r="S58" s="153"/>
      <c r="T58" s="153"/>
      <c r="V58" s="153"/>
      <c r="W58" s="153"/>
      <c r="Y58" s="153"/>
      <c r="Z58" s="153"/>
      <c r="AB58" s="153"/>
      <c r="AC58" s="153"/>
      <c r="AE58" s="153"/>
      <c r="AF58" s="153"/>
      <c r="AH58" s="153"/>
      <c r="AI58" s="153"/>
      <c r="AK58" s="153"/>
      <c r="AL58" s="153"/>
      <c r="AN58" s="117"/>
      <c r="AO58" s="156"/>
      <c r="AP58" s="156"/>
      <c r="AQ58" s="156"/>
      <c r="BB58" s="160"/>
      <c r="BC58" s="160"/>
      <c r="BD58" s="160"/>
      <c r="BE58" s="160"/>
      <c r="BF58" s="160"/>
      <c r="BG58" s="160"/>
      <c r="BH58" s="160"/>
      <c r="BI58" s="160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</row>
    <row r="59" spans="1:97" s="151" customFormat="1" ht="14.25" customHeight="1" x14ac:dyDescent="0.3">
      <c r="A59" s="143" t="s">
        <v>273</v>
      </c>
      <c r="B59" s="162"/>
      <c r="C59" s="116"/>
      <c r="D59" s="116"/>
      <c r="E59" s="11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60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16"/>
      <c r="BK59" s="116"/>
      <c r="BL59" s="118"/>
      <c r="BM59" s="115"/>
      <c r="BN59" s="115"/>
      <c r="BO59" s="115"/>
      <c r="BP59" s="115"/>
      <c r="BQ59" s="91"/>
      <c r="BR59" s="91"/>
      <c r="BS59" s="91"/>
      <c r="BT59" s="91"/>
      <c r="BU59" s="91"/>
      <c r="BV59" s="101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</row>
    <row r="60" spans="1:97" ht="14.25" customHeight="1" x14ac:dyDescent="0.3">
      <c r="A60" s="143" t="s">
        <v>274</v>
      </c>
      <c r="D60" s="8"/>
      <c r="E60" s="17"/>
      <c r="F60" s="217"/>
      <c r="G60" s="217"/>
      <c r="H60" s="13"/>
      <c r="I60" s="10"/>
      <c r="J60" s="13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131"/>
    </row>
    <row r="61" spans="1:97" ht="14.25" customHeight="1" x14ac:dyDescent="0.3">
      <c r="A61" s="143" t="s">
        <v>276</v>
      </c>
    </row>
  </sheetData>
  <mergeCells count="11">
    <mergeCell ref="A3:A5"/>
    <mergeCell ref="A1:A2"/>
    <mergeCell ref="Z4:AK4"/>
    <mergeCell ref="N4:Y4"/>
    <mergeCell ref="AX4:BI4"/>
    <mergeCell ref="AL4:AW4"/>
    <mergeCell ref="BV4:CG4"/>
    <mergeCell ref="BJ4:BU4"/>
    <mergeCell ref="C3:M4"/>
    <mergeCell ref="CH4:CS4"/>
    <mergeCell ref="N3:CS3"/>
  </mergeCells>
  <pageMargins left="0.70866141732283472" right="0.70866141732283472" top="0.74803149606299213" bottom="0.74803149606299213" header="0.31496062992125984" footer="0.31496062992125984"/>
  <pageSetup paperSize="11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CS38"/>
  <sheetViews>
    <sheetView zoomScaleNormal="100" workbookViewId="0">
      <pane xSplit="2" ySplit="5" topLeftCell="C11" activePane="bottomRight" state="frozen"/>
      <selection pane="topRight" activeCell="C1" sqref="C1"/>
      <selection pane="bottomLeft" activeCell="A6" sqref="A6"/>
      <selection pane="bottomRight" activeCell="R27" sqref="R27"/>
    </sheetView>
  </sheetViews>
  <sheetFormatPr defaultRowHeight="13.8" x14ac:dyDescent="0.3"/>
  <cols>
    <col min="1" max="1" width="18.44140625" style="75" customWidth="1"/>
    <col min="2" max="2" width="10.44140625" style="75" customWidth="1"/>
    <col min="3" max="3" width="7.5546875" style="48" bestFit="1" customWidth="1"/>
    <col min="4" max="9" width="8.21875" style="48" bestFit="1" customWidth="1"/>
    <col min="10" max="12" width="8.21875" style="56" bestFit="1" customWidth="1"/>
    <col min="13" max="13" width="8.6640625" style="56" bestFit="1" customWidth="1"/>
    <col min="14" max="14" width="7.21875" style="28" bestFit="1" customWidth="1"/>
    <col min="15" max="15" width="7.5546875" style="28" bestFit="1" customWidth="1"/>
    <col min="16" max="16" width="8.21875" style="28" bestFit="1" customWidth="1"/>
    <col min="17" max="19" width="7.21875" style="28" bestFit="1" customWidth="1"/>
    <col min="20" max="20" width="6.77734375" style="28" bestFit="1" customWidth="1"/>
    <col min="21" max="21" width="7.77734375" style="28" bestFit="1" customWidth="1"/>
    <col min="22" max="26" width="7.21875" style="28" bestFit="1" customWidth="1"/>
    <col min="27" max="27" width="6.77734375" style="28" bestFit="1" customWidth="1"/>
    <col min="28" max="28" width="7.21875" style="28" bestFit="1" customWidth="1"/>
    <col min="29" max="29" width="6.77734375" style="28" bestFit="1" customWidth="1"/>
    <col min="30" max="33" width="7.21875" style="28" bestFit="1" customWidth="1"/>
    <col min="34" max="34" width="6.77734375" style="28" bestFit="1" customWidth="1"/>
    <col min="35" max="36" width="7.21875" style="28" bestFit="1" customWidth="1"/>
    <col min="37" max="37" width="7.21875" style="48" bestFit="1" customWidth="1"/>
    <col min="38" max="40" width="7.21875" style="28" bestFit="1" customWidth="1"/>
    <col min="41" max="41" width="6.77734375" style="28" bestFit="1" customWidth="1"/>
    <col min="42" max="48" width="7.21875" style="28" bestFit="1" customWidth="1"/>
    <col min="49" max="49" width="6.21875" style="28" bestFit="1" customWidth="1"/>
    <col min="50" max="50" width="6.77734375" style="27" bestFit="1" customWidth="1"/>
    <col min="51" max="51" width="5.5546875" style="27" bestFit="1" customWidth="1"/>
    <col min="52" max="53" width="7.21875" style="27" bestFit="1" customWidth="1"/>
    <col min="54" max="54" width="6.77734375" style="27" bestFit="1" customWidth="1"/>
    <col min="55" max="55" width="7.77734375" style="27" bestFit="1" customWidth="1"/>
    <col min="56" max="59" width="7.21875" style="27" bestFit="1" customWidth="1"/>
    <col min="60" max="86" width="7.21875" style="28" bestFit="1" customWidth="1"/>
    <col min="87" max="87" width="6.88671875" style="28" bestFit="1" customWidth="1"/>
    <col min="88" max="91" width="7.21875" style="28" bestFit="1" customWidth="1"/>
    <col min="92" max="97" width="7.33203125" style="28" bestFit="1" customWidth="1"/>
    <col min="98" max="121" width="9.44140625" style="28"/>
    <col min="122" max="122" width="16.5546875" style="28" customWidth="1"/>
    <col min="123" max="146" width="9.44140625" style="28" customWidth="1"/>
    <col min="147" max="147" width="9.5546875" style="28" customWidth="1"/>
    <col min="148" max="148" width="10.44140625" style="28" customWidth="1"/>
    <col min="149" max="149" width="10.5546875" style="28" customWidth="1"/>
    <col min="150" max="150" width="10" style="28" customWidth="1"/>
    <col min="151" max="151" width="10.44140625" style="28" customWidth="1"/>
    <col min="152" max="152" width="12" style="28" customWidth="1"/>
    <col min="153" max="154" width="9.44140625" style="28" customWidth="1"/>
    <col min="155" max="156" width="9.44140625" style="28"/>
    <col min="157" max="157" width="10.44140625" style="28" customWidth="1"/>
    <col min="158" max="377" width="9.44140625" style="28"/>
    <col min="378" max="378" width="16.5546875" style="28" customWidth="1"/>
    <col min="379" max="402" width="9.44140625" style="28" customWidth="1"/>
    <col min="403" max="403" width="9.5546875" style="28" customWidth="1"/>
    <col min="404" max="404" width="10.44140625" style="28" customWidth="1"/>
    <col min="405" max="405" width="10.5546875" style="28" customWidth="1"/>
    <col min="406" max="406" width="10" style="28" customWidth="1"/>
    <col min="407" max="407" width="10.44140625" style="28" customWidth="1"/>
    <col min="408" max="408" width="12" style="28" customWidth="1"/>
    <col min="409" max="410" width="9.44140625" style="28" customWidth="1"/>
    <col min="411" max="412" width="9.44140625" style="28"/>
    <col min="413" max="413" width="10.44140625" style="28" customWidth="1"/>
    <col min="414" max="633" width="9.44140625" style="28"/>
    <col min="634" max="634" width="16.5546875" style="28" customWidth="1"/>
    <col min="635" max="658" width="9.44140625" style="28" customWidth="1"/>
    <col min="659" max="659" width="9.5546875" style="28" customWidth="1"/>
    <col min="660" max="660" width="10.44140625" style="28" customWidth="1"/>
    <col min="661" max="661" width="10.5546875" style="28" customWidth="1"/>
    <col min="662" max="662" width="10" style="28" customWidth="1"/>
    <col min="663" max="663" width="10.44140625" style="28" customWidth="1"/>
    <col min="664" max="664" width="12" style="28" customWidth="1"/>
    <col min="665" max="666" width="9.44140625" style="28" customWidth="1"/>
    <col min="667" max="668" width="9.44140625" style="28"/>
    <col min="669" max="669" width="10.44140625" style="28" customWidth="1"/>
    <col min="670" max="889" width="9.44140625" style="28"/>
    <col min="890" max="890" width="16.5546875" style="28" customWidth="1"/>
    <col min="891" max="914" width="9.44140625" style="28" customWidth="1"/>
    <col min="915" max="915" width="9.5546875" style="28" customWidth="1"/>
    <col min="916" max="916" width="10.44140625" style="28" customWidth="1"/>
    <col min="917" max="917" width="10.5546875" style="28" customWidth="1"/>
    <col min="918" max="918" width="10" style="28" customWidth="1"/>
    <col min="919" max="919" width="10.44140625" style="28" customWidth="1"/>
    <col min="920" max="920" width="12" style="28" customWidth="1"/>
    <col min="921" max="922" width="9.44140625" style="28" customWidth="1"/>
    <col min="923" max="924" width="9.44140625" style="28"/>
    <col min="925" max="925" width="10.44140625" style="28" customWidth="1"/>
    <col min="926" max="1145" width="9.44140625" style="28"/>
    <col min="1146" max="1146" width="16.5546875" style="28" customWidth="1"/>
    <col min="1147" max="1170" width="9.44140625" style="28" customWidth="1"/>
    <col min="1171" max="1171" width="9.5546875" style="28" customWidth="1"/>
    <col min="1172" max="1172" width="10.44140625" style="28" customWidth="1"/>
    <col min="1173" max="1173" width="10.5546875" style="28" customWidth="1"/>
    <col min="1174" max="1174" width="10" style="28" customWidth="1"/>
    <col min="1175" max="1175" width="10.44140625" style="28" customWidth="1"/>
    <col min="1176" max="1176" width="12" style="28" customWidth="1"/>
    <col min="1177" max="1178" width="9.44140625" style="28" customWidth="1"/>
    <col min="1179" max="1180" width="9.44140625" style="28"/>
    <col min="1181" max="1181" width="10.44140625" style="28" customWidth="1"/>
    <col min="1182" max="1401" width="9.44140625" style="28"/>
    <col min="1402" max="1402" width="16.5546875" style="28" customWidth="1"/>
    <col min="1403" max="1426" width="9.44140625" style="28" customWidth="1"/>
    <col min="1427" max="1427" width="9.5546875" style="28" customWidth="1"/>
    <col min="1428" max="1428" width="10.44140625" style="28" customWidth="1"/>
    <col min="1429" max="1429" width="10.5546875" style="28" customWidth="1"/>
    <col min="1430" max="1430" width="10" style="28" customWidth="1"/>
    <col min="1431" max="1431" width="10.44140625" style="28" customWidth="1"/>
    <col min="1432" max="1432" width="12" style="28" customWidth="1"/>
    <col min="1433" max="1434" width="9.44140625" style="28" customWidth="1"/>
    <col min="1435" max="1436" width="9.44140625" style="28"/>
    <col min="1437" max="1437" width="10.44140625" style="28" customWidth="1"/>
    <col min="1438" max="1657" width="9.44140625" style="28"/>
    <col min="1658" max="1658" width="16.5546875" style="28" customWidth="1"/>
    <col min="1659" max="1682" width="9.44140625" style="28" customWidth="1"/>
    <col min="1683" max="1683" width="9.5546875" style="28" customWidth="1"/>
    <col min="1684" max="1684" width="10.44140625" style="28" customWidth="1"/>
    <col min="1685" max="1685" width="10.5546875" style="28" customWidth="1"/>
    <col min="1686" max="1686" width="10" style="28" customWidth="1"/>
    <col min="1687" max="1687" width="10.44140625" style="28" customWidth="1"/>
    <col min="1688" max="1688" width="12" style="28" customWidth="1"/>
    <col min="1689" max="1690" width="9.44140625" style="28" customWidth="1"/>
    <col min="1691" max="1692" width="9.44140625" style="28"/>
    <col min="1693" max="1693" width="10.44140625" style="28" customWidth="1"/>
    <col min="1694" max="1913" width="9.44140625" style="28"/>
    <col min="1914" max="1914" width="16.5546875" style="28" customWidth="1"/>
    <col min="1915" max="1938" width="9.44140625" style="28" customWidth="1"/>
    <col min="1939" max="1939" width="9.5546875" style="28" customWidth="1"/>
    <col min="1940" max="1940" width="10.44140625" style="28" customWidth="1"/>
    <col min="1941" max="1941" width="10.5546875" style="28" customWidth="1"/>
    <col min="1942" max="1942" width="10" style="28" customWidth="1"/>
    <col min="1943" max="1943" width="10.44140625" style="28" customWidth="1"/>
    <col min="1944" max="1944" width="12" style="28" customWidth="1"/>
    <col min="1945" max="1946" width="9.44140625" style="28" customWidth="1"/>
    <col min="1947" max="1948" width="9.44140625" style="28"/>
    <col min="1949" max="1949" width="10.44140625" style="28" customWidth="1"/>
    <col min="1950" max="2169" width="9.44140625" style="28"/>
    <col min="2170" max="2170" width="16.5546875" style="28" customWidth="1"/>
    <col min="2171" max="2194" width="9.44140625" style="28" customWidth="1"/>
    <col min="2195" max="2195" width="9.5546875" style="28" customWidth="1"/>
    <col min="2196" max="2196" width="10.44140625" style="28" customWidth="1"/>
    <col min="2197" max="2197" width="10.5546875" style="28" customWidth="1"/>
    <col min="2198" max="2198" width="10" style="28" customWidth="1"/>
    <col min="2199" max="2199" width="10.44140625" style="28" customWidth="1"/>
    <col min="2200" max="2200" width="12" style="28" customWidth="1"/>
    <col min="2201" max="2202" width="9.44140625" style="28" customWidth="1"/>
    <col min="2203" max="2204" width="9.44140625" style="28"/>
    <col min="2205" max="2205" width="10.44140625" style="28" customWidth="1"/>
    <col min="2206" max="2425" width="9.44140625" style="28"/>
    <col min="2426" max="2426" width="16.5546875" style="28" customWidth="1"/>
    <col min="2427" max="2450" width="9.44140625" style="28" customWidth="1"/>
    <col min="2451" max="2451" width="9.5546875" style="28" customWidth="1"/>
    <col min="2452" max="2452" width="10.44140625" style="28" customWidth="1"/>
    <col min="2453" max="2453" width="10.5546875" style="28" customWidth="1"/>
    <col min="2454" max="2454" width="10" style="28" customWidth="1"/>
    <col min="2455" max="2455" width="10.44140625" style="28" customWidth="1"/>
    <col min="2456" max="2456" width="12" style="28" customWidth="1"/>
    <col min="2457" max="2458" width="9.44140625" style="28" customWidth="1"/>
    <col min="2459" max="2460" width="9.44140625" style="28"/>
    <col min="2461" max="2461" width="10.44140625" style="28" customWidth="1"/>
    <col min="2462" max="2681" width="9.44140625" style="28"/>
    <col min="2682" max="2682" width="16.5546875" style="28" customWidth="1"/>
    <col min="2683" max="2706" width="9.44140625" style="28" customWidth="1"/>
    <col min="2707" max="2707" width="9.5546875" style="28" customWidth="1"/>
    <col min="2708" max="2708" width="10.44140625" style="28" customWidth="1"/>
    <col min="2709" max="2709" width="10.5546875" style="28" customWidth="1"/>
    <col min="2710" max="2710" width="10" style="28" customWidth="1"/>
    <col min="2711" max="2711" width="10.44140625" style="28" customWidth="1"/>
    <col min="2712" max="2712" width="12" style="28" customWidth="1"/>
    <col min="2713" max="2714" width="9.44140625" style="28" customWidth="1"/>
    <col min="2715" max="2716" width="9.44140625" style="28"/>
    <col min="2717" max="2717" width="10.44140625" style="28" customWidth="1"/>
    <col min="2718" max="2937" width="9.44140625" style="28"/>
    <col min="2938" max="2938" width="16.5546875" style="28" customWidth="1"/>
    <col min="2939" max="2962" width="9.44140625" style="28" customWidth="1"/>
    <col min="2963" max="2963" width="9.5546875" style="28" customWidth="1"/>
    <col min="2964" max="2964" width="10.44140625" style="28" customWidth="1"/>
    <col min="2965" max="2965" width="10.5546875" style="28" customWidth="1"/>
    <col min="2966" max="2966" width="10" style="28" customWidth="1"/>
    <col min="2967" max="2967" width="10.44140625" style="28" customWidth="1"/>
    <col min="2968" max="2968" width="12" style="28" customWidth="1"/>
    <col min="2969" max="2970" width="9.44140625" style="28" customWidth="1"/>
    <col min="2971" max="2972" width="9.44140625" style="28"/>
    <col min="2973" max="2973" width="10.44140625" style="28" customWidth="1"/>
    <col min="2974" max="3193" width="9.44140625" style="28"/>
    <col min="3194" max="3194" width="16.5546875" style="28" customWidth="1"/>
    <col min="3195" max="3218" width="9.44140625" style="28" customWidth="1"/>
    <col min="3219" max="3219" width="9.5546875" style="28" customWidth="1"/>
    <col min="3220" max="3220" width="10.44140625" style="28" customWidth="1"/>
    <col min="3221" max="3221" width="10.5546875" style="28" customWidth="1"/>
    <col min="3222" max="3222" width="10" style="28" customWidth="1"/>
    <col min="3223" max="3223" width="10.44140625" style="28" customWidth="1"/>
    <col min="3224" max="3224" width="12" style="28" customWidth="1"/>
    <col min="3225" max="3226" width="9.44140625" style="28" customWidth="1"/>
    <col min="3227" max="3228" width="9.44140625" style="28"/>
    <col min="3229" max="3229" width="10.44140625" style="28" customWidth="1"/>
    <col min="3230" max="3449" width="9.44140625" style="28"/>
    <col min="3450" max="3450" width="16.5546875" style="28" customWidth="1"/>
    <col min="3451" max="3474" width="9.44140625" style="28" customWidth="1"/>
    <col min="3475" max="3475" width="9.5546875" style="28" customWidth="1"/>
    <col min="3476" max="3476" width="10.44140625" style="28" customWidth="1"/>
    <col min="3477" max="3477" width="10.5546875" style="28" customWidth="1"/>
    <col min="3478" max="3478" width="10" style="28" customWidth="1"/>
    <col min="3479" max="3479" width="10.44140625" style="28" customWidth="1"/>
    <col min="3480" max="3480" width="12" style="28" customWidth="1"/>
    <col min="3481" max="3482" width="9.44140625" style="28" customWidth="1"/>
    <col min="3483" max="3484" width="9.44140625" style="28"/>
    <col min="3485" max="3485" width="10.44140625" style="28" customWidth="1"/>
    <col min="3486" max="3705" width="9.44140625" style="28"/>
    <col min="3706" max="3706" width="16.5546875" style="28" customWidth="1"/>
    <col min="3707" max="3730" width="9.44140625" style="28" customWidth="1"/>
    <col min="3731" max="3731" width="9.5546875" style="28" customWidth="1"/>
    <col min="3732" max="3732" width="10.44140625" style="28" customWidth="1"/>
    <col min="3733" max="3733" width="10.5546875" style="28" customWidth="1"/>
    <col min="3734" max="3734" width="10" style="28" customWidth="1"/>
    <col min="3735" max="3735" width="10.44140625" style="28" customWidth="1"/>
    <col min="3736" max="3736" width="12" style="28" customWidth="1"/>
    <col min="3737" max="3738" width="9.44140625" style="28" customWidth="1"/>
    <col min="3739" max="3740" width="9.44140625" style="28"/>
    <col min="3741" max="3741" width="10.44140625" style="28" customWidth="1"/>
    <col min="3742" max="3961" width="9.44140625" style="28"/>
    <col min="3962" max="3962" width="16.5546875" style="28" customWidth="1"/>
    <col min="3963" max="3986" width="9.44140625" style="28" customWidth="1"/>
    <col min="3987" max="3987" width="9.5546875" style="28" customWidth="1"/>
    <col min="3988" max="3988" width="10.44140625" style="28" customWidth="1"/>
    <col min="3989" max="3989" width="10.5546875" style="28" customWidth="1"/>
    <col min="3990" max="3990" width="10" style="28" customWidth="1"/>
    <col min="3991" max="3991" width="10.44140625" style="28" customWidth="1"/>
    <col min="3992" max="3992" width="12" style="28" customWidth="1"/>
    <col min="3993" max="3994" width="9.44140625" style="28" customWidth="1"/>
    <col min="3995" max="3996" width="9.44140625" style="28"/>
    <col min="3997" max="3997" width="10.44140625" style="28" customWidth="1"/>
    <col min="3998" max="4217" width="9.44140625" style="28"/>
    <col min="4218" max="4218" width="16.5546875" style="28" customWidth="1"/>
    <col min="4219" max="4242" width="9.44140625" style="28" customWidth="1"/>
    <col min="4243" max="4243" width="9.5546875" style="28" customWidth="1"/>
    <col min="4244" max="4244" width="10.44140625" style="28" customWidth="1"/>
    <col min="4245" max="4245" width="10.5546875" style="28" customWidth="1"/>
    <col min="4246" max="4246" width="10" style="28" customWidth="1"/>
    <col min="4247" max="4247" width="10.44140625" style="28" customWidth="1"/>
    <col min="4248" max="4248" width="12" style="28" customWidth="1"/>
    <col min="4249" max="4250" width="9.44140625" style="28" customWidth="1"/>
    <col min="4251" max="4252" width="9.44140625" style="28"/>
    <col min="4253" max="4253" width="10.44140625" style="28" customWidth="1"/>
    <col min="4254" max="4473" width="9.44140625" style="28"/>
    <col min="4474" max="4474" width="16.5546875" style="28" customWidth="1"/>
    <col min="4475" max="4498" width="9.44140625" style="28" customWidth="1"/>
    <col min="4499" max="4499" width="9.5546875" style="28" customWidth="1"/>
    <col min="4500" max="4500" width="10.44140625" style="28" customWidth="1"/>
    <col min="4501" max="4501" width="10.5546875" style="28" customWidth="1"/>
    <col min="4502" max="4502" width="10" style="28" customWidth="1"/>
    <col min="4503" max="4503" width="10.44140625" style="28" customWidth="1"/>
    <col min="4504" max="4504" width="12" style="28" customWidth="1"/>
    <col min="4505" max="4506" width="9.44140625" style="28" customWidth="1"/>
    <col min="4507" max="4508" width="9.44140625" style="28"/>
    <col min="4509" max="4509" width="10.44140625" style="28" customWidth="1"/>
    <col min="4510" max="4729" width="9.44140625" style="28"/>
    <col min="4730" max="4730" width="16.5546875" style="28" customWidth="1"/>
    <col min="4731" max="4754" width="9.44140625" style="28" customWidth="1"/>
    <col min="4755" max="4755" width="9.5546875" style="28" customWidth="1"/>
    <col min="4756" max="4756" width="10.44140625" style="28" customWidth="1"/>
    <col min="4757" max="4757" width="10.5546875" style="28" customWidth="1"/>
    <col min="4758" max="4758" width="10" style="28" customWidth="1"/>
    <col min="4759" max="4759" width="10.44140625" style="28" customWidth="1"/>
    <col min="4760" max="4760" width="12" style="28" customWidth="1"/>
    <col min="4761" max="4762" width="9.44140625" style="28" customWidth="1"/>
    <col min="4763" max="4764" width="9.44140625" style="28"/>
    <col min="4765" max="4765" width="10.44140625" style="28" customWidth="1"/>
    <col min="4766" max="4985" width="9.44140625" style="28"/>
    <col min="4986" max="4986" width="16.5546875" style="28" customWidth="1"/>
    <col min="4987" max="5010" width="9.44140625" style="28" customWidth="1"/>
    <col min="5011" max="5011" width="9.5546875" style="28" customWidth="1"/>
    <col min="5012" max="5012" width="10.44140625" style="28" customWidth="1"/>
    <col min="5013" max="5013" width="10.5546875" style="28" customWidth="1"/>
    <col min="5014" max="5014" width="10" style="28" customWidth="1"/>
    <col min="5015" max="5015" width="10.44140625" style="28" customWidth="1"/>
    <col min="5016" max="5016" width="12" style="28" customWidth="1"/>
    <col min="5017" max="5018" width="9.44140625" style="28" customWidth="1"/>
    <col min="5019" max="5020" width="9.44140625" style="28"/>
    <col min="5021" max="5021" width="10.44140625" style="28" customWidth="1"/>
    <col min="5022" max="5241" width="9.44140625" style="28"/>
    <col min="5242" max="5242" width="16.5546875" style="28" customWidth="1"/>
    <col min="5243" max="5266" width="9.44140625" style="28" customWidth="1"/>
    <col min="5267" max="5267" width="9.5546875" style="28" customWidth="1"/>
    <col min="5268" max="5268" width="10.44140625" style="28" customWidth="1"/>
    <col min="5269" max="5269" width="10.5546875" style="28" customWidth="1"/>
    <col min="5270" max="5270" width="10" style="28" customWidth="1"/>
    <col min="5271" max="5271" width="10.44140625" style="28" customWidth="1"/>
    <col min="5272" max="5272" width="12" style="28" customWidth="1"/>
    <col min="5273" max="5274" width="9.44140625" style="28" customWidth="1"/>
    <col min="5275" max="5276" width="9.44140625" style="28"/>
    <col min="5277" max="5277" width="10.44140625" style="28" customWidth="1"/>
    <col min="5278" max="5497" width="9.44140625" style="28"/>
    <col min="5498" max="5498" width="16.5546875" style="28" customWidth="1"/>
    <col min="5499" max="5522" width="9.44140625" style="28" customWidth="1"/>
    <col min="5523" max="5523" width="9.5546875" style="28" customWidth="1"/>
    <col min="5524" max="5524" width="10.44140625" style="28" customWidth="1"/>
    <col min="5525" max="5525" width="10.5546875" style="28" customWidth="1"/>
    <col min="5526" max="5526" width="10" style="28" customWidth="1"/>
    <col min="5527" max="5527" width="10.44140625" style="28" customWidth="1"/>
    <col min="5528" max="5528" width="12" style="28" customWidth="1"/>
    <col min="5529" max="5530" width="9.44140625" style="28" customWidth="1"/>
    <col min="5531" max="5532" width="9.44140625" style="28"/>
    <col min="5533" max="5533" width="10.44140625" style="28" customWidth="1"/>
    <col min="5534" max="5753" width="9.44140625" style="28"/>
    <col min="5754" max="5754" width="16.5546875" style="28" customWidth="1"/>
    <col min="5755" max="5778" width="9.44140625" style="28" customWidth="1"/>
    <col min="5779" max="5779" width="9.5546875" style="28" customWidth="1"/>
    <col min="5780" max="5780" width="10.44140625" style="28" customWidth="1"/>
    <col min="5781" max="5781" width="10.5546875" style="28" customWidth="1"/>
    <col min="5782" max="5782" width="10" style="28" customWidth="1"/>
    <col min="5783" max="5783" width="10.44140625" style="28" customWidth="1"/>
    <col min="5784" max="5784" width="12" style="28" customWidth="1"/>
    <col min="5785" max="5786" width="9.44140625" style="28" customWidth="1"/>
    <col min="5787" max="5788" width="9.44140625" style="28"/>
    <col min="5789" max="5789" width="10.44140625" style="28" customWidth="1"/>
    <col min="5790" max="6009" width="9.44140625" style="28"/>
    <col min="6010" max="6010" width="16.5546875" style="28" customWidth="1"/>
    <col min="6011" max="6034" width="9.44140625" style="28" customWidth="1"/>
    <col min="6035" max="6035" width="9.5546875" style="28" customWidth="1"/>
    <col min="6036" max="6036" width="10.44140625" style="28" customWidth="1"/>
    <col min="6037" max="6037" width="10.5546875" style="28" customWidth="1"/>
    <col min="6038" max="6038" width="10" style="28" customWidth="1"/>
    <col min="6039" max="6039" width="10.44140625" style="28" customWidth="1"/>
    <col min="6040" max="6040" width="12" style="28" customWidth="1"/>
    <col min="6041" max="6042" width="9.44140625" style="28" customWidth="1"/>
    <col min="6043" max="6044" width="9.44140625" style="28"/>
    <col min="6045" max="6045" width="10.44140625" style="28" customWidth="1"/>
    <col min="6046" max="6265" width="9.44140625" style="28"/>
    <col min="6266" max="6266" width="16.5546875" style="28" customWidth="1"/>
    <col min="6267" max="6290" width="9.44140625" style="28" customWidth="1"/>
    <col min="6291" max="6291" width="9.5546875" style="28" customWidth="1"/>
    <col min="6292" max="6292" width="10.44140625" style="28" customWidth="1"/>
    <col min="6293" max="6293" width="10.5546875" style="28" customWidth="1"/>
    <col min="6294" max="6294" width="10" style="28" customWidth="1"/>
    <col min="6295" max="6295" width="10.44140625" style="28" customWidth="1"/>
    <col min="6296" max="6296" width="12" style="28" customWidth="1"/>
    <col min="6297" max="6298" width="9.44140625" style="28" customWidth="1"/>
    <col min="6299" max="6300" width="9.44140625" style="28"/>
    <col min="6301" max="6301" width="10.44140625" style="28" customWidth="1"/>
    <col min="6302" max="6521" width="9.44140625" style="28"/>
    <col min="6522" max="6522" width="16.5546875" style="28" customWidth="1"/>
    <col min="6523" max="6546" width="9.44140625" style="28" customWidth="1"/>
    <col min="6547" max="6547" width="9.5546875" style="28" customWidth="1"/>
    <col min="6548" max="6548" width="10.44140625" style="28" customWidth="1"/>
    <col min="6549" max="6549" width="10.5546875" style="28" customWidth="1"/>
    <col min="6550" max="6550" width="10" style="28" customWidth="1"/>
    <col min="6551" max="6551" width="10.44140625" style="28" customWidth="1"/>
    <col min="6552" max="6552" width="12" style="28" customWidth="1"/>
    <col min="6553" max="6554" width="9.44140625" style="28" customWidth="1"/>
    <col min="6555" max="6556" width="9.44140625" style="28"/>
    <col min="6557" max="6557" width="10.44140625" style="28" customWidth="1"/>
    <col min="6558" max="6777" width="9.44140625" style="28"/>
    <col min="6778" max="6778" width="16.5546875" style="28" customWidth="1"/>
    <col min="6779" max="6802" width="9.44140625" style="28" customWidth="1"/>
    <col min="6803" max="6803" width="9.5546875" style="28" customWidth="1"/>
    <col min="6804" max="6804" width="10.44140625" style="28" customWidth="1"/>
    <col min="6805" max="6805" width="10.5546875" style="28" customWidth="1"/>
    <col min="6806" max="6806" width="10" style="28" customWidth="1"/>
    <col min="6807" max="6807" width="10.44140625" style="28" customWidth="1"/>
    <col min="6808" max="6808" width="12" style="28" customWidth="1"/>
    <col min="6809" max="6810" width="9.44140625" style="28" customWidth="1"/>
    <col min="6811" max="6812" width="9.44140625" style="28"/>
    <col min="6813" max="6813" width="10.44140625" style="28" customWidth="1"/>
    <col min="6814" max="7033" width="9.44140625" style="28"/>
    <col min="7034" max="7034" width="16.5546875" style="28" customWidth="1"/>
    <col min="7035" max="7058" width="9.44140625" style="28" customWidth="1"/>
    <col min="7059" max="7059" width="9.5546875" style="28" customWidth="1"/>
    <col min="7060" max="7060" width="10.44140625" style="28" customWidth="1"/>
    <col min="7061" max="7061" width="10.5546875" style="28" customWidth="1"/>
    <col min="7062" max="7062" width="10" style="28" customWidth="1"/>
    <col min="7063" max="7063" width="10.44140625" style="28" customWidth="1"/>
    <col min="7064" max="7064" width="12" style="28" customWidth="1"/>
    <col min="7065" max="7066" width="9.44140625" style="28" customWidth="1"/>
    <col min="7067" max="7068" width="9.44140625" style="28"/>
    <col min="7069" max="7069" width="10.44140625" style="28" customWidth="1"/>
    <col min="7070" max="7289" width="9.44140625" style="28"/>
    <col min="7290" max="7290" width="16.5546875" style="28" customWidth="1"/>
    <col min="7291" max="7314" width="9.44140625" style="28" customWidth="1"/>
    <col min="7315" max="7315" width="9.5546875" style="28" customWidth="1"/>
    <col min="7316" max="7316" width="10.44140625" style="28" customWidth="1"/>
    <col min="7317" max="7317" width="10.5546875" style="28" customWidth="1"/>
    <col min="7318" max="7318" width="10" style="28" customWidth="1"/>
    <col min="7319" max="7319" width="10.44140625" style="28" customWidth="1"/>
    <col min="7320" max="7320" width="12" style="28" customWidth="1"/>
    <col min="7321" max="7322" width="9.44140625" style="28" customWidth="1"/>
    <col min="7323" max="7324" width="9.44140625" style="28"/>
    <col min="7325" max="7325" width="10.44140625" style="28" customWidth="1"/>
    <col min="7326" max="7545" width="9.44140625" style="28"/>
    <col min="7546" max="7546" width="16.5546875" style="28" customWidth="1"/>
    <col min="7547" max="7570" width="9.44140625" style="28" customWidth="1"/>
    <col min="7571" max="7571" width="9.5546875" style="28" customWidth="1"/>
    <col min="7572" max="7572" width="10.44140625" style="28" customWidth="1"/>
    <col min="7573" max="7573" width="10.5546875" style="28" customWidth="1"/>
    <col min="7574" max="7574" width="10" style="28" customWidth="1"/>
    <col min="7575" max="7575" width="10.44140625" style="28" customWidth="1"/>
    <col min="7576" max="7576" width="12" style="28" customWidth="1"/>
    <col min="7577" max="7578" width="9.44140625" style="28" customWidth="1"/>
    <col min="7579" max="7580" width="9.44140625" style="28"/>
    <col min="7581" max="7581" width="10.44140625" style="28" customWidth="1"/>
    <col min="7582" max="7801" width="9.44140625" style="28"/>
    <col min="7802" max="7802" width="16.5546875" style="28" customWidth="1"/>
    <col min="7803" max="7826" width="9.44140625" style="28" customWidth="1"/>
    <col min="7827" max="7827" width="9.5546875" style="28" customWidth="1"/>
    <col min="7828" max="7828" width="10.44140625" style="28" customWidth="1"/>
    <col min="7829" max="7829" width="10.5546875" style="28" customWidth="1"/>
    <col min="7830" max="7830" width="10" style="28" customWidth="1"/>
    <col min="7831" max="7831" width="10.44140625" style="28" customWidth="1"/>
    <col min="7832" max="7832" width="12" style="28" customWidth="1"/>
    <col min="7833" max="7834" width="9.44140625" style="28" customWidth="1"/>
    <col min="7835" max="7836" width="9.44140625" style="28"/>
    <col min="7837" max="7837" width="10.44140625" style="28" customWidth="1"/>
    <col min="7838" max="8057" width="9.44140625" style="28"/>
    <col min="8058" max="8058" width="16.5546875" style="28" customWidth="1"/>
    <col min="8059" max="8082" width="9.44140625" style="28" customWidth="1"/>
    <col min="8083" max="8083" width="9.5546875" style="28" customWidth="1"/>
    <col min="8084" max="8084" width="10.44140625" style="28" customWidth="1"/>
    <col min="8085" max="8085" width="10.5546875" style="28" customWidth="1"/>
    <col min="8086" max="8086" width="10" style="28" customWidth="1"/>
    <col min="8087" max="8087" width="10.44140625" style="28" customWidth="1"/>
    <col min="8088" max="8088" width="12" style="28" customWidth="1"/>
    <col min="8089" max="8090" width="9.44140625" style="28" customWidth="1"/>
    <col min="8091" max="8092" width="9.44140625" style="28"/>
    <col min="8093" max="8093" width="10.44140625" style="28" customWidth="1"/>
    <col min="8094" max="8313" width="9.44140625" style="28"/>
    <col min="8314" max="8314" width="16.5546875" style="28" customWidth="1"/>
    <col min="8315" max="8338" width="9.44140625" style="28" customWidth="1"/>
    <col min="8339" max="8339" width="9.5546875" style="28" customWidth="1"/>
    <col min="8340" max="8340" width="10.44140625" style="28" customWidth="1"/>
    <col min="8341" max="8341" width="10.5546875" style="28" customWidth="1"/>
    <col min="8342" max="8342" width="10" style="28" customWidth="1"/>
    <col min="8343" max="8343" width="10.44140625" style="28" customWidth="1"/>
    <col min="8344" max="8344" width="12" style="28" customWidth="1"/>
    <col min="8345" max="8346" width="9.44140625" style="28" customWidth="1"/>
    <col min="8347" max="8348" width="9.44140625" style="28"/>
    <col min="8349" max="8349" width="10.44140625" style="28" customWidth="1"/>
    <col min="8350" max="8569" width="9.44140625" style="28"/>
    <col min="8570" max="8570" width="16.5546875" style="28" customWidth="1"/>
    <col min="8571" max="8594" width="9.44140625" style="28" customWidth="1"/>
    <col min="8595" max="8595" width="9.5546875" style="28" customWidth="1"/>
    <col min="8596" max="8596" width="10.44140625" style="28" customWidth="1"/>
    <col min="8597" max="8597" width="10.5546875" style="28" customWidth="1"/>
    <col min="8598" max="8598" width="10" style="28" customWidth="1"/>
    <col min="8599" max="8599" width="10.44140625" style="28" customWidth="1"/>
    <col min="8600" max="8600" width="12" style="28" customWidth="1"/>
    <col min="8601" max="8602" width="9.44140625" style="28" customWidth="1"/>
    <col min="8603" max="8604" width="9.44140625" style="28"/>
    <col min="8605" max="8605" width="10.44140625" style="28" customWidth="1"/>
    <col min="8606" max="8825" width="9.44140625" style="28"/>
    <col min="8826" max="8826" width="16.5546875" style="28" customWidth="1"/>
    <col min="8827" max="8850" width="9.44140625" style="28" customWidth="1"/>
    <col min="8851" max="8851" width="9.5546875" style="28" customWidth="1"/>
    <col min="8852" max="8852" width="10.44140625" style="28" customWidth="1"/>
    <col min="8853" max="8853" width="10.5546875" style="28" customWidth="1"/>
    <col min="8854" max="8854" width="10" style="28" customWidth="1"/>
    <col min="8855" max="8855" width="10.44140625" style="28" customWidth="1"/>
    <col min="8856" max="8856" width="12" style="28" customWidth="1"/>
    <col min="8857" max="8858" width="9.44140625" style="28" customWidth="1"/>
    <col min="8859" max="8860" width="9.44140625" style="28"/>
    <col min="8861" max="8861" width="10.44140625" style="28" customWidth="1"/>
    <col min="8862" max="9081" width="9.44140625" style="28"/>
    <col min="9082" max="9082" width="16.5546875" style="28" customWidth="1"/>
    <col min="9083" max="9106" width="9.44140625" style="28" customWidth="1"/>
    <col min="9107" max="9107" width="9.5546875" style="28" customWidth="1"/>
    <col min="9108" max="9108" width="10.44140625" style="28" customWidth="1"/>
    <col min="9109" max="9109" width="10.5546875" style="28" customWidth="1"/>
    <col min="9110" max="9110" width="10" style="28" customWidth="1"/>
    <col min="9111" max="9111" width="10.44140625" style="28" customWidth="1"/>
    <col min="9112" max="9112" width="12" style="28" customWidth="1"/>
    <col min="9113" max="9114" width="9.44140625" style="28" customWidth="1"/>
    <col min="9115" max="9116" width="9.44140625" style="28"/>
    <col min="9117" max="9117" width="10.44140625" style="28" customWidth="1"/>
    <col min="9118" max="9337" width="9.44140625" style="28"/>
    <col min="9338" max="9338" width="16.5546875" style="28" customWidth="1"/>
    <col min="9339" max="9362" width="9.44140625" style="28" customWidth="1"/>
    <col min="9363" max="9363" width="9.5546875" style="28" customWidth="1"/>
    <col min="9364" max="9364" width="10.44140625" style="28" customWidth="1"/>
    <col min="9365" max="9365" width="10.5546875" style="28" customWidth="1"/>
    <col min="9366" max="9366" width="10" style="28" customWidth="1"/>
    <col min="9367" max="9367" width="10.44140625" style="28" customWidth="1"/>
    <col min="9368" max="9368" width="12" style="28" customWidth="1"/>
    <col min="9369" max="9370" width="9.44140625" style="28" customWidth="1"/>
    <col min="9371" max="9372" width="9.44140625" style="28"/>
    <col min="9373" max="9373" width="10.44140625" style="28" customWidth="1"/>
    <col min="9374" max="9593" width="9.44140625" style="28"/>
    <col min="9594" max="9594" width="16.5546875" style="28" customWidth="1"/>
    <col min="9595" max="9618" width="9.44140625" style="28" customWidth="1"/>
    <col min="9619" max="9619" width="9.5546875" style="28" customWidth="1"/>
    <col min="9620" max="9620" width="10.44140625" style="28" customWidth="1"/>
    <col min="9621" max="9621" width="10.5546875" style="28" customWidth="1"/>
    <col min="9622" max="9622" width="10" style="28" customWidth="1"/>
    <col min="9623" max="9623" width="10.44140625" style="28" customWidth="1"/>
    <col min="9624" max="9624" width="12" style="28" customWidth="1"/>
    <col min="9625" max="9626" width="9.44140625" style="28" customWidth="1"/>
    <col min="9627" max="9628" width="9.44140625" style="28"/>
    <col min="9629" max="9629" width="10.44140625" style="28" customWidth="1"/>
    <col min="9630" max="9849" width="9.44140625" style="28"/>
    <col min="9850" max="9850" width="16.5546875" style="28" customWidth="1"/>
    <col min="9851" max="9874" width="9.44140625" style="28" customWidth="1"/>
    <col min="9875" max="9875" width="9.5546875" style="28" customWidth="1"/>
    <col min="9876" max="9876" width="10.44140625" style="28" customWidth="1"/>
    <col min="9877" max="9877" width="10.5546875" style="28" customWidth="1"/>
    <col min="9878" max="9878" width="10" style="28" customWidth="1"/>
    <col min="9879" max="9879" width="10.44140625" style="28" customWidth="1"/>
    <col min="9880" max="9880" width="12" style="28" customWidth="1"/>
    <col min="9881" max="9882" width="9.44140625" style="28" customWidth="1"/>
    <col min="9883" max="9884" width="9.44140625" style="28"/>
    <col min="9885" max="9885" width="10.44140625" style="28" customWidth="1"/>
    <col min="9886" max="10105" width="9.44140625" style="28"/>
    <col min="10106" max="10106" width="16.5546875" style="28" customWidth="1"/>
    <col min="10107" max="10130" width="9.44140625" style="28" customWidth="1"/>
    <col min="10131" max="10131" width="9.5546875" style="28" customWidth="1"/>
    <col min="10132" max="10132" width="10.44140625" style="28" customWidth="1"/>
    <col min="10133" max="10133" width="10.5546875" style="28" customWidth="1"/>
    <col min="10134" max="10134" width="10" style="28" customWidth="1"/>
    <col min="10135" max="10135" width="10.44140625" style="28" customWidth="1"/>
    <col min="10136" max="10136" width="12" style="28" customWidth="1"/>
    <col min="10137" max="10138" width="9.44140625" style="28" customWidth="1"/>
    <col min="10139" max="10140" width="9.44140625" style="28"/>
    <col min="10141" max="10141" width="10.44140625" style="28" customWidth="1"/>
    <col min="10142" max="10361" width="9.44140625" style="28"/>
    <col min="10362" max="10362" width="16.5546875" style="28" customWidth="1"/>
    <col min="10363" max="10386" width="9.44140625" style="28" customWidth="1"/>
    <col min="10387" max="10387" width="9.5546875" style="28" customWidth="1"/>
    <col min="10388" max="10388" width="10.44140625" style="28" customWidth="1"/>
    <col min="10389" max="10389" width="10.5546875" style="28" customWidth="1"/>
    <col min="10390" max="10390" width="10" style="28" customWidth="1"/>
    <col min="10391" max="10391" width="10.44140625" style="28" customWidth="1"/>
    <col min="10392" max="10392" width="12" style="28" customWidth="1"/>
    <col min="10393" max="10394" width="9.44140625" style="28" customWidth="1"/>
    <col min="10395" max="10396" width="9.44140625" style="28"/>
    <col min="10397" max="10397" width="10.44140625" style="28" customWidth="1"/>
    <col min="10398" max="10617" width="9.44140625" style="28"/>
    <col min="10618" max="10618" width="16.5546875" style="28" customWidth="1"/>
    <col min="10619" max="10642" width="9.44140625" style="28" customWidth="1"/>
    <col min="10643" max="10643" width="9.5546875" style="28" customWidth="1"/>
    <col min="10644" max="10644" width="10.44140625" style="28" customWidth="1"/>
    <col min="10645" max="10645" width="10.5546875" style="28" customWidth="1"/>
    <col min="10646" max="10646" width="10" style="28" customWidth="1"/>
    <col min="10647" max="10647" width="10.44140625" style="28" customWidth="1"/>
    <col min="10648" max="10648" width="12" style="28" customWidth="1"/>
    <col min="10649" max="10650" width="9.44140625" style="28" customWidth="1"/>
    <col min="10651" max="10652" width="9.44140625" style="28"/>
    <col min="10653" max="10653" width="10.44140625" style="28" customWidth="1"/>
    <col min="10654" max="10873" width="9.44140625" style="28"/>
    <col min="10874" max="10874" width="16.5546875" style="28" customWidth="1"/>
    <col min="10875" max="10898" width="9.44140625" style="28" customWidth="1"/>
    <col min="10899" max="10899" width="9.5546875" style="28" customWidth="1"/>
    <col min="10900" max="10900" width="10.44140625" style="28" customWidth="1"/>
    <col min="10901" max="10901" width="10.5546875" style="28" customWidth="1"/>
    <col min="10902" max="10902" width="10" style="28" customWidth="1"/>
    <col min="10903" max="10903" width="10.44140625" style="28" customWidth="1"/>
    <col min="10904" max="10904" width="12" style="28" customWidth="1"/>
    <col min="10905" max="10906" width="9.44140625" style="28" customWidth="1"/>
    <col min="10907" max="10908" width="9.44140625" style="28"/>
    <col min="10909" max="10909" width="10.44140625" style="28" customWidth="1"/>
    <col min="10910" max="11129" width="9.44140625" style="28"/>
    <col min="11130" max="11130" width="16.5546875" style="28" customWidth="1"/>
    <col min="11131" max="11154" width="9.44140625" style="28" customWidth="1"/>
    <col min="11155" max="11155" width="9.5546875" style="28" customWidth="1"/>
    <col min="11156" max="11156" width="10.44140625" style="28" customWidth="1"/>
    <col min="11157" max="11157" width="10.5546875" style="28" customWidth="1"/>
    <col min="11158" max="11158" width="10" style="28" customWidth="1"/>
    <col min="11159" max="11159" width="10.44140625" style="28" customWidth="1"/>
    <col min="11160" max="11160" width="12" style="28" customWidth="1"/>
    <col min="11161" max="11162" width="9.44140625" style="28" customWidth="1"/>
    <col min="11163" max="11164" width="9.44140625" style="28"/>
    <col min="11165" max="11165" width="10.44140625" style="28" customWidth="1"/>
    <col min="11166" max="11385" width="9.44140625" style="28"/>
    <col min="11386" max="11386" width="16.5546875" style="28" customWidth="1"/>
    <col min="11387" max="11410" width="9.44140625" style="28" customWidth="1"/>
    <col min="11411" max="11411" width="9.5546875" style="28" customWidth="1"/>
    <col min="11412" max="11412" width="10.44140625" style="28" customWidth="1"/>
    <col min="11413" max="11413" width="10.5546875" style="28" customWidth="1"/>
    <col min="11414" max="11414" width="10" style="28" customWidth="1"/>
    <col min="11415" max="11415" width="10.44140625" style="28" customWidth="1"/>
    <col min="11416" max="11416" width="12" style="28" customWidth="1"/>
    <col min="11417" max="11418" width="9.44140625" style="28" customWidth="1"/>
    <col min="11419" max="11420" width="9.44140625" style="28"/>
    <col min="11421" max="11421" width="10.44140625" style="28" customWidth="1"/>
    <col min="11422" max="11641" width="9.44140625" style="28"/>
    <col min="11642" max="11642" width="16.5546875" style="28" customWidth="1"/>
    <col min="11643" max="11666" width="9.44140625" style="28" customWidth="1"/>
    <col min="11667" max="11667" width="9.5546875" style="28" customWidth="1"/>
    <col min="11668" max="11668" width="10.44140625" style="28" customWidth="1"/>
    <col min="11669" max="11669" width="10.5546875" style="28" customWidth="1"/>
    <col min="11670" max="11670" width="10" style="28" customWidth="1"/>
    <col min="11671" max="11671" width="10.44140625" style="28" customWidth="1"/>
    <col min="11672" max="11672" width="12" style="28" customWidth="1"/>
    <col min="11673" max="11674" width="9.44140625" style="28" customWidth="1"/>
    <col min="11675" max="11676" width="9.44140625" style="28"/>
    <col min="11677" max="11677" width="10.44140625" style="28" customWidth="1"/>
    <col min="11678" max="11897" width="9.44140625" style="28"/>
    <col min="11898" max="11898" width="16.5546875" style="28" customWidth="1"/>
    <col min="11899" max="11922" width="9.44140625" style="28" customWidth="1"/>
    <col min="11923" max="11923" width="9.5546875" style="28" customWidth="1"/>
    <col min="11924" max="11924" width="10.44140625" style="28" customWidth="1"/>
    <col min="11925" max="11925" width="10.5546875" style="28" customWidth="1"/>
    <col min="11926" max="11926" width="10" style="28" customWidth="1"/>
    <col min="11927" max="11927" width="10.44140625" style="28" customWidth="1"/>
    <col min="11928" max="11928" width="12" style="28" customWidth="1"/>
    <col min="11929" max="11930" width="9.44140625" style="28" customWidth="1"/>
    <col min="11931" max="11932" width="9.44140625" style="28"/>
    <col min="11933" max="11933" width="10.44140625" style="28" customWidth="1"/>
    <col min="11934" max="12153" width="9.44140625" style="28"/>
    <col min="12154" max="12154" width="16.5546875" style="28" customWidth="1"/>
    <col min="12155" max="12178" width="9.44140625" style="28" customWidth="1"/>
    <col min="12179" max="12179" width="9.5546875" style="28" customWidth="1"/>
    <col min="12180" max="12180" width="10.44140625" style="28" customWidth="1"/>
    <col min="12181" max="12181" width="10.5546875" style="28" customWidth="1"/>
    <col min="12182" max="12182" width="10" style="28" customWidth="1"/>
    <col min="12183" max="12183" width="10.44140625" style="28" customWidth="1"/>
    <col min="12184" max="12184" width="12" style="28" customWidth="1"/>
    <col min="12185" max="12186" width="9.44140625" style="28" customWidth="1"/>
    <col min="12187" max="12188" width="9.44140625" style="28"/>
    <col min="12189" max="12189" width="10.44140625" style="28" customWidth="1"/>
    <col min="12190" max="12409" width="9.44140625" style="28"/>
    <col min="12410" max="12410" width="16.5546875" style="28" customWidth="1"/>
    <col min="12411" max="12434" width="9.44140625" style="28" customWidth="1"/>
    <col min="12435" max="12435" width="9.5546875" style="28" customWidth="1"/>
    <col min="12436" max="12436" width="10.44140625" style="28" customWidth="1"/>
    <col min="12437" max="12437" width="10.5546875" style="28" customWidth="1"/>
    <col min="12438" max="12438" width="10" style="28" customWidth="1"/>
    <col min="12439" max="12439" width="10.44140625" style="28" customWidth="1"/>
    <col min="12440" max="12440" width="12" style="28" customWidth="1"/>
    <col min="12441" max="12442" width="9.44140625" style="28" customWidth="1"/>
    <col min="12443" max="12444" width="9.44140625" style="28"/>
    <col min="12445" max="12445" width="10.44140625" style="28" customWidth="1"/>
    <col min="12446" max="12665" width="9.44140625" style="28"/>
    <col min="12666" max="12666" width="16.5546875" style="28" customWidth="1"/>
    <col min="12667" max="12690" width="9.44140625" style="28" customWidth="1"/>
    <col min="12691" max="12691" width="9.5546875" style="28" customWidth="1"/>
    <col min="12692" max="12692" width="10.44140625" style="28" customWidth="1"/>
    <col min="12693" max="12693" width="10.5546875" style="28" customWidth="1"/>
    <col min="12694" max="12694" width="10" style="28" customWidth="1"/>
    <col min="12695" max="12695" width="10.44140625" style="28" customWidth="1"/>
    <col min="12696" max="12696" width="12" style="28" customWidth="1"/>
    <col min="12697" max="12698" width="9.44140625" style="28" customWidth="1"/>
    <col min="12699" max="12700" width="9.44140625" style="28"/>
    <col min="12701" max="12701" width="10.44140625" style="28" customWidth="1"/>
    <col min="12702" max="12921" width="9.44140625" style="28"/>
    <col min="12922" max="12922" width="16.5546875" style="28" customWidth="1"/>
    <col min="12923" max="12946" width="9.44140625" style="28" customWidth="1"/>
    <col min="12947" max="12947" width="9.5546875" style="28" customWidth="1"/>
    <col min="12948" max="12948" width="10.44140625" style="28" customWidth="1"/>
    <col min="12949" max="12949" width="10.5546875" style="28" customWidth="1"/>
    <col min="12950" max="12950" width="10" style="28" customWidth="1"/>
    <col min="12951" max="12951" width="10.44140625" style="28" customWidth="1"/>
    <col min="12952" max="12952" width="12" style="28" customWidth="1"/>
    <col min="12953" max="12954" width="9.44140625" style="28" customWidth="1"/>
    <col min="12955" max="12956" width="9.44140625" style="28"/>
    <col min="12957" max="12957" width="10.44140625" style="28" customWidth="1"/>
    <col min="12958" max="13177" width="9.44140625" style="28"/>
    <col min="13178" max="13178" width="16.5546875" style="28" customWidth="1"/>
    <col min="13179" max="13202" width="9.44140625" style="28" customWidth="1"/>
    <col min="13203" max="13203" width="9.5546875" style="28" customWidth="1"/>
    <col min="13204" max="13204" width="10.44140625" style="28" customWidth="1"/>
    <col min="13205" max="13205" width="10.5546875" style="28" customWidth="1"/>
    <col min="13206" max="13206" width="10" style="28" customWidth="1"/>
    <col min="13207" max="13207" width="10.44140625" style="28" customWidth="1"/>
    <col min="13208" max="13208" width="12" style="28" customWidth="1"/>
    <col min="13209" max="13210" width="9.44140625" style="28" customWidth="1"/>
    <col min="13211" max="13212" width="9.44140625" style="28"/>
    <col min="13213" max="13213" width="10.44140625" style="28" customWidth="1"/>
    <col min="13214" max="13433" width="9.44140625" style="28"/>
    <col min="13434" max="13434" width="16.5546875" style="28" customWidth="1"/>
    <col min="13435" max="13458" width="9.44140625" style="28" customWidth="1"/>
    <col min="13459" max="13459" width="9.5546875" style="28" customWidth="1"/>
    <col min="13460" max="13460" width="10.44140625" style="28" customWidth="1"/>
    <col min="13461" max="13461" width="10.5546875" style="28" customWidth="1"/>
    <col min="13462" max="13462" width="10" style="28" customWidth="1"/>
    <col min="13463" max="13463" width="10.44140625" style="28" customWidth="1"/>
    <col min="13464" max="13464" width="12" style="28" customWidth="1"/>
    <col min="13465" max="13466" width="9.44140625" style="28" customWidth="1"/>
    <col min="13467" max="13468" width="9.44140625" style="28"/>
    <col min="13469" max="13469" width="10.44140625" style="28" customWidth="1"/>
    <col min="13470" max="13689" width="9.44140625" style="28"/>
    <col min="13690" max="13690" width="16.5546875" style="28" customWidth="1"/>
    <col min="13691" max="13714" width="9.44140625" style="28" customWidth="1"/>
    <col min="13715" max="13715" width="9.5546875" style="28" customWidth="1"/>
    <col min="13716" max="13716" width="10.44140625" style="28" customWidth="1"/>
    <col min="13717" max="13717" width="10.5546875" style="28" customWidth="1"/>
    <col min="13718" max="13718" width="10" style="28" customWidth="1"/>
    <col min="13719" max="13719" width="10.44140625" style="28" customWidth="1"/>
    <col min="13720" max="13720" width="12" style="28" customWidth="1"/>
    <col min="13721" max="13722" width="9.44140625" style="28" customWidth="1"/>
    <col min="13723" max="13724" width="9.44140625" style="28"/>
    <col min="13725" max="13725" width="10.44140625" style="28" customWidth="1"/>
    <col min="13726" max="13945" width="9.44140625" style="28"/>
    <col min="13946" max="13946" width="16.5546875" style="28" customWidth="1"/>
    <col min="13947" max="13970" width="9.44140625" style="28" customWidth="1"/>
    <col min="13971" max="13971" width="9.5546875" style="28" customWidth="1"/>
    <col min="13972" max="13972" width="10.44140625" style="28" customWidth="1"/>
    <col min="13973" max="13973" width="10.5546875" style="28" customWidth="1"/>
    <col min="13974" max="13974" width="10" style="28" customWidth="1"/>
    <col min="13975" max="13975" width="10.44140625" style="28" customWidth="1"/>
    <col min="13976" max="13976" width="12" style="28" customWidth="1"/>
    <col min="13977" max="13978" width="9.44140625" style="28" customWidth="1"/>
    <col min="13979" max="13980" width="9.44140625" style="28"/>
    <col min="13981" max="13981" width="10.44140625" style="28" customWidth="1"/>
    <col min="13982" max="14201" width="9.44140625" style="28"/>
    <col min="14202" max="14202" width="16.5546875" style="28" customWidth="1"/>
    <col min="14203" max="14226" width="9.44140625" style="28" customWidth="1"/>
    <col min="14227" max="14227" width="9.5546875" style="28" customWidth="1"/>
    <col min="14228" max="14228" width="10.44140625" style="28" customWidth="1"/>
    <col min="14229" max="14229" width="10.5546875" style="28" customWidth="1"/>
    <col min="14230" max="14230" width="10" style="28" customWidth="1"/>
    <col min="14231" max="14231" width="10.44140625" style="28" customWidth="1"/>
    <col min="14232" max="14232" width="12" style="28" customWidth="1"/>
    <col min="14233" max="14234" width="9.44140625" style="28" customWidth="1"/>
    <col min="14235" max="14236" width="9.44140625" style="28"/>
    <col min="14237" max="14237" width="10.44140625" style="28" customWidth="1"/>
    <col min="14238" max="14457" width="9.44140625" style="28"/>
    <col min="14458" max="14458" width="16.5546875" style="28" customWidth="1"/>
    <col min="14459" max="14482" width="9.44140625" style="28" customWidth="1"/>
    <col min="14483" max="14483" width="9.5546875" style="28" customWidth="1"/>
    <col min="14484" max="14484" width="10.44140625" style="28" customWidth="1"/>
    <col min="14485" max="14485" width="10.5546875" style="28" customWidth="1"/>
    <col min="14486" max="14486" width="10" style="28" customWidth="1"/>
    <col min="14487" max="14487" width="10.44140625" style="28" customWidth="1"/>
    <col min="14488" max="14488" width="12" style="28" customWidth="1"/>
    <col min="14489" max="14490" width="9.44140625" style="28" customWidth="1"/>
    <col min="14491" max="14492" width="9.44140625" style="28"/>
    <col min="14493" max="14493" width="10.44140625" style="28" customWidth="1"/>
    <col min="14494" max="14713" width="9.44140625" style="28"/>
    <col min="14714" max="14714" width="16.5546875" style="28" customWidth="1"/>
    <col min="14715" max="14738" width="9.44140625" style="28" customWidth="1"/>
    <col min="14739" max="14739" width="9.5546875" style="28" customWidth="1"/>
    <col min="14740" max="14740" width="10.44140625" style="28" customWidth="1"/>
    <col min="14741" max="14741" width="10.5546875" style="28" customWidth="1"/>
    <col min="14742" max="14742" width="10" style="28" customWidth="1"/>
    <col min="14743" max="14743" width="10.44140625" style="28" customWidth="1"/>
    <col min="14744" max="14744" width="12" style="28" customWidth="1"/>
    <col min="14745" max="14746" width="9.44140625" style="28" customWidth="1"/>
    <col min="14747" max="14748" width="9.44140625" style="28"/>
    <col min="14749" max="14749" width="10.44140625" style="28" customWidth="1"/>
    <col min="14750" max="14969" width="9.44140625" style="28"/>
    <col min="14970" max="14970" width="16.5546875" style="28" customWidth="1"/>
    <col min="14971" max="14994" width="9.44140625" style="28" customWidth="1"/>
    <col min="14995" max="14995" width="9.5546875" style="28" customWidth="1"/>
    <col min="14996" max="14996" width="10.44140625" style="28" customWidth="1"/>
    <col min="14997" max="14997" width="10.5546875" style="28" customWidth="1"/>
    <col min="14998" max="14998" width="10" style="28" customWidth="1"/>
    <col min="14999" max="14999" width="10.44140625" style="28" customWidth="1"/>
    <col min="15000" max="15000" width="12" style="28" customWidth="1"/>
    <col min="15001" max="15002" width="9.44140625" style="28" customWidth="1"/>
    <col min="15003" max="15004" width="9.44140625" style="28"/>
    <col min="15005" max="15005" width="10.44140625" style="28" customWidth="1"/>
    <col min="15006" max="15225" width="9.44140625" style="28"/>
    <col min="15226" max="15226" width="16.5546875" style="28" customWidth="1"/>
    <col min="15227" max="15250" width="9.44140625" style="28" customWidth="1"/>
    <col min="15251" max="15251" width="9.5546875" style="28" customWidth="1"/>
    <col min="15252" max="15252" width="10.44140625" style="28" customWidth="1"/>
    <col min="15253" max="15253" width="10.5546875" style="28" customWidth="1"/>
    <col min="15254" max="15254" width="10" style="28" customWidth="1"/>
    <col min="15255" max="15255" width="10.44140625" style="28" customWidth="1"/>
    <col min="15256" max="15256" width="12" style="28" customWidth="1"/>
    <col min="15257" max="15258" width="9.44140625" style="28" customWidth="1"/>
    <col min="15259" max="15260" width="9.44140625" style="28"/>
    <col min="15261" max="15261" width="10.44140625" style="28" customWidth="1"/>
    <col min="15262" max="15481" width="9.44140625" style="28"/>
    <col min="15482" max="15482" width="16.5546875" style="28" customWidth="1"/>
    <col min="15483" max="15506" width="9.44140625" style="28" customWidth="1"/>
    <col min="15507" max="15507" width="9.5546875" style="28" customWidth="1"/>
    <col min="15508" max="15508" width="10.44140625" style="28" customWidth="1"/>
    <col min="15509" max="15509" width="10.5546875" style="28" customWidth="1"/>
    <col min="15510" max="15510" width="10" style="28" customWidth="1"/>
    <col min="15511" max="15511" width="10.44140625" style="28" customWidth="1"/>
    <col min="15512" max="15512" width="12" style="28" customWidth="1"/>
    <col min="15513" max="15514" width="9.44140625" style="28" customWidth="1"/>
    <col min="15515" max="15516" width="9.44140625" style="28"/>
    <col min="15517" max="15517" width="10.44140625" style="28" customWidth="1"/>
    <col min="15518" max="15737" width="9.44140625" style="28"/>
    <col min="15738" max="15738" width="16.5546875" style="28" customWidth="1"/>
    <col min="15739" max="15762" width="9.44140625" style="28" customWidth="1"/>
    <col min="15763" max="15763" width="9.5546875" style="28" customWidth="1"/>
    <col min="15764" max="15764" width="10.44140625" style="28" customWidth="1"/>
    <col min="15765" max="15765" width="10.5546875" style="28" customWidth="1"/>
    <col min="15766" max="15766" width="10" style="28" customWidth="1"/>
    <col min="15767" max="15767" width="10.44140625" style="28" customWidth="1"/>
    <col min="15768" max="15768" width="12" style="28" customWidth="1"/>
    <col min="15769" max="15770" width="9.44140625" style="28" customWidth="1"/>
    <col min="15771" max="15772" width="9.44140625" style="28"/>
    <col min="15773" max="15773" width="10.44140625" style="28" customWidth="1"/>
    <col min="15774" max="15993" width="9.44140625" style="28"/>
    <col min="15994" max="15994" width="16.5546875" style="28" customWidth="1"/>
    <col min="15995" max="16018" width="9.44140625" style="28" customWidth="1"/>
    <col min="16019" max="16019" width="9.5546875" style="28" customWidth="1"/>
    <col min="16020" max="16020" width="10.44140625" style="28" customWidth="1"/>
    <col min="16021" max="16021" width="10.5546875" style="28" customWidth="1"/>
    <col min="16022" max="16022" width="10" style="28" customWidth="1"/>
    <col min="16023" max="16023" width="10.44140625" style="28" customWidth="1"/>
    <col min="16024" max="16024" width="12" style="28" customWidth="1"/>
    <col min="16025" max="16026" width="9.44140625" style="28" customWidth="1"/>
    <col min="16027" max="16028" width="9.44140625" style="28"/>
    <col min="16029" max="16029" width="10.44140625" style="28" customWidth="1"/>
    <col min="16030" max="16330" width="9.44140625" style="28"/>
    <col min="16331" max="16384" width="9.44140625" style="28" customWidth="1"/>
  </cols>
  <sheetData>
    <row r="1" spans="1:97" s="65" customFormat="1" ht="18" x14ac:dyDescent="0.35">
      <c r="A1" s="374" t="s">
        <v>57</v>
      </c>
      <c r="B1" s="77"/>
      <c r="C1" s="366" t="s">
        <v>136</v>
      </c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  <c r="BD1" s="367"/>
      <c r="BE1" s="367"/>
      <c r="BF1" s="367"/>
      <c r="BG1" s="367"/>
      <c r="BH1" s="367"/>
      <c r="BI1" s="367"/>
      <c r="BJ1" s="367"/>
      <c r="BK1" s="367"/>
      <c r="BL1" s="367"/>
      <c r="BM1" s="367"/>
      <c r="BN1" s="367"/>
      <c r="BO1" s="367"/>
      <c r="BP1" s="367"/>
      <c r="BQ1" s="367"/>
      <c r="BR1" s="367"/>
      <c r="BS1" s="367"/>
      <c r="BT1" s="367"/>
      <c r="BU1" s="367"/>
      <c r="BV1" s="367"/>
      <c r="BW1" s="367"/>
      <c r="BX1" s="367"/>
      <c r="BY1" s="367"/>
      <c r="BZ1" s="367"/>
      <c r="CA1" s="367"/>
      <c r="CB1" s="367"/>
      <c r="CC1" s="367"/>
      <c r="CD1" s="367"/>
      <c r="CE1" s="367"/>
      <c r="CF1" s="367"/>
      <c r="CG1" s="367"/>
      <c r="CH1" s="367"/>
      <c r="CI1" s="367"/>
      <c r="CJ1" s="367"/>
      <c r="CK1" s="367"/>
      <c r="CL1" s="367"/>
      <c r="CM1" s="367"/>
      <c r="CN1" s="367"/>
      <c r="CO1" s="367"/>
      <c r="CP1" s="367"/>
      <c r="CQ1" s="367"/>
      <c r="CR1" s="367"/>
      <c r="CS1" s="368"/>
    </row>
    <row r="2" spans="1:97" s="65" customFormat="1" ht="18.75" customHeight="1" x14ac:dyDescent="0.35">
      <c r="A2" s="374"/>
      <c r="B2" s="77"/>
      <c r="C2" s="369" t="s">
        <v>158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M2" s="370"/>
      <c r="AN2" s="370"/>
      <c r="AO2" s="370"/>
      <c r="AP2" s="370"/>
      <c r="AQ2" s="370"/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F2" s="370"/>
      <c r="BG2" s="370"/>
      <c r="BH2" s="370"/>
      <c r="BI2" s="370"/>
      <c r="BJ2" s="370"/>
      <c r="BK2" s="370"/>
      <c r="BL2" s="370"/>
      <c r="BM2" s="370"/>
      <c r="BN2" s="370"/>
      <c r="BO2" s="370"/>
      <c r="BP2" s="370"/>
      <c r="BQ2" s="370"/>
      <c r="BR2" s="370"/>
      <c r="BS2" s="370"/>
      <c r="BT2" s="370"/>
      <c r="BU2" s="370"/>
      <c r="BV2" s="370"/>
      <c r="BW2" s="370"/>
      <c r="BX2" s="370"/>
      <c r="BY2" s="370"/>
      <c r="BZ2" s="370"/>
      <c r="CA2" s="370"/>
      <c r="CB2" s="370"/>
      <c r="CC2" s="370"/>
      <c r="CD2" s="370"/>
      <c r="CE2" s="370"/>
      <c r="CF2" s="370"/>
      <c r="CG2" s="370"/>
      <c r="CH2" s="370"/>
      <c r="CI2" s="370"/>
      <c r="CJ2" s="370"/>
      <c r="CK2" s="370"/>
      <c r="CL2" s="370"/>
      <c r="CM2" s="370"/>
      <c r="CN2" s="370"/>
      <c r="CO2" s="370"/>
      <c r="CP2" s="370"/>
      <c r="CQ2" s="370"/>
      <c r="CR2" s="370"/>
      <c r="CS2" s="371"/>
    </row>
    <row r="3" spans="1:97" s="66" customFormat="1" ht="15.6" x14ac:dyDescent="0.3">
      <c r="A3" s="372" t="s">
        <v>166</v>
      </c>
      <c r="B3" s="78"/>
      <c r="C3" s="363" t="s">
        <v>62</v>
      </c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364"/>
      <c r="AI3" s="364"/>
      <c r="AJ3" s="364"/>
      <c r="AK3" s="364"/>
      <c r="AL3" s="364"/>
      <c r="AM3" s="364"/>
      <c r="AN3" s="364"/>
      <c r="AO3" s="364"/>
      <c r="AP3" s="364"/>
      <c r="AQ3" s="364"/>
      <c r="AR3" s="364"/>
      <c r="AS3" s="364"/>
      <c r="AT3" s="364"/>
      <c r="AU3" s="364"/>
      <c r="AV3" s="364"/>
      <c r="AW3" s="364"/>
      <c r="AX3" s="364"/>
      <c r="AY3" s="364"/>
      <c r="AZ3" s="364"/>
      <c r="BA3" s="364"/>
      <c r="BB3" s="364"/>
      <c r="BC3" s="364"/>
      <c r="BD3" s="364"/>
      <c r="BE3" s="364"/>
      <c r="BF3" s="364"/>
      <c r="BG3" s="364"/>
      <c r="BH3" s="364"/>
      <c r="BI3" s="364"/>
      <c r="BJ3" s="364"/>
      <c r="BK3" s="364"/>
      <c r="BL3" s="364"/>
      <c r="BM3" s="364"/>
      <c r="BN3" s="364"/>
      <c r="BO3" s="364"/>
      <c r="BP3" s="364"/>
      <c r="BQ3" s="364"/>
      <c r="BR3" s="364"/>
      <c r="BS3" s="364"/>
      <c r="BT3" s="364"/>
      <c r="BU3" s="364"/>
      <c r="BV3" s="364"/>
      <c r="BW3" s="364"/>
      <c r="BX3" s="364"/>
      <c r="BY3" s="364"/>
      <c r="BZ3" s="364"/>
      <c r="CA3" s="364"/>
      <c r="CB3" s="364"/>
      <c r="CC3" s="364"/>
      <c r="CD3" s="364"/>
      <c r="CE3" s="364"/>
      <c r="CF3" s="364"/>
      <c r="CG3" s="364"/>
      <c r="CH3" s="364"/>
      <c r="CI3" s="364"/>
      <c r="CJ3" s="364"/>
      <c r="CK3" s="364"/>
      <c r="CL3" s="364"/>
      <c r="CM3" s="364"/>
      <c r="CN3" s="364"/>
      <c r="CO3" s="364"/>
      <c r="CP3" s="364"/>
      <c r="CQ3" s="364"/>
      <c r="CR3" s="364"/>
      <c r="CS3" s="365"/>
    </row>
    <row r="4" spans="1:97" s="66" customFormat="1" ht="15.6" x14ac:dyDescent="0.3">
      <c r="A4" s="373"/>
      <c r="B4" s="79"/>
      <c r="C4" s="376" t="s">
        <v>149</v>
      </c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284">
        <v>2016</v>
      </c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>
        <v>2017</v>
      </c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375">
        <v>2018</v>
      </c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284">
        <v>2019</v>
      </c>
      <c r="AY4" s="284"/>
      <c r="AZ4" s="284"/>
      <c r="BA4" s="284"/>
      <c r="BB4" s="284"/>
      <c r="BC4" s="284"/>
      <c r="BD4" s="284"/>
      <c r="BE4" s="284"/>
      <c r="BF4" s="284"/>
      <c r="BG4" s="284"/>
      <c r="BH4" s="284"/>
      <c r="BI4" s="284"/>
      <c r="BJ4" s="284">
        <v>2020</v>
      </c>
      <c r="BK4" s="284"/>
      <c r="BL4" s="284"/>
      <c r="BM4" s="284"/>
      <c r="BN4" s="284"/>
      <c r="BO4" s="284"/>
      <c r="BP4" s="284"/>
      <c r="BQ4" s="284"/>
      <c r="BR4" s="284"/>
      <c r="BS4" s="284"/>
      <c r="BT4" s="284"/>
      <c r="BU4" s="284"/>
      <c r="BV4" s="284">
        <v>2021</v>
      </c>
      <c r="BW4" s="284"/>
      <c r="BX4" s="284"/>
      <c r="BY4" s="284"/>
      <c r="BZ4" s="284"/>
      <c r="CA4" s="284"/>
      <c r="CB4" s="284"/>
      <c r="CC4" s="284"/>
      <c r="CD4" s="284"/>
      <c r="CE4" s="284"/>
      <c r="CF4" s="284"/>
      <c r="CG4" s="284"/>
      <c r="CH4" s="360" t="s">
        <v>284</v>
      </c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2"/>
    </row>
    <row r="5" spans="1:97" s="8" customFormat="1" ht="15.6" x14ac:dyDescent="0.3">
      <c r="A5" s="373"/>
      <c r="B5" s="79"/>
      <c r="C5" s="52">
        <v>2012</v>
      </c>
      <c r="D5" s="52">
        <v>2013</v>
      </c>
      <c r="E5" s="52">
        <v>2014</v>
      </c>
      <c r="F5" s="52">
        <v>2015</v>
      </c>
      <c r="G5" s="52">
        <v>2016</v>
      </c>
      <c r="H5" s="67">
        <v>2017</v>
      </c>
      <c r="I5" s="15">
        <v>2018</v>
      </c>
      <c r="J5" s="15">
        <v>2019</v>
      </c>
      <c r="K5" s="15">
        <v>2020</v>
      </c>
      <c r="L5" s="15">
        <v>2021</v>
      </c>
      <c r="M5" s="213" t="s">
        <v>284</v>
      </c>
      <c r="N5" s="54" t="s">
        <v>3</v>
      </c>
      <c r="O5" s="54" t="s">
        <v>4</v>
      </c>
      <c r="P5" s="54" t="s">
        <v>5</v>
      </c>
      <c r="Q5" s="54" t="s">
        <v>6</v>
      </c>
      <c r="R5" s="54" t="s">
        <v>7</v>
      </c>
      <c r="S5" s="54" t="s">
        <v>159</v>
      </c>
      <c r="T5" s="54" t="s">
        <v>160</v>
      </c>
      <c r="U5" s="54" t="s">
        <v>161</v>
      </c>
      <c r="V5" s="54" t="s">
        <v>162</v>
      </c>
      <c r="W5" s="54" t="s">
        <v>163</v>
      </c>
      <c r="X5" s="54" t="s">
        <v>164</v>
      </c>
      <c r="Y5" s="54" t="s">
        <v>165</v>
      </c>
      <c r="Z5" s="54" t="s">
        <v>3</v>
      </c>
      <c r="AA5" s="54" t="s">
        <v>4</v>
      </c>
      <c r="AB5" s="54" t="s">
        <v>5</v>
      </c>
      <c r="AC5" s="54" t="s">
        <v>6</v>
      </c>
      <c r="AD5" s="54" t="s">
        <v>7</v>
      </c>
      <c r="AE5" s="54" t="s">
        <v>159</v>
      </c>
      <c r="AF5" s="54" t="s">
        <v>160</v>
      </c>
      <c r="AG5" s="54" t="s">
        <v>161</v>
      </c>
      <c r="AH5" s="54" t="s">
        <v>162</v>
      </c>
      <c r="AI5" s="54" t="s">
        <v>163</v>
      </c>
      <c r="AJ5" s="54" t="s">
        <v>164</v>
      </c>
      <c r="AK5" s="54" t="s">
        <v>165</v>
      </c>
      <c r="AL5" s="52" t="s">
        <v>3</v>
      </c>
      <c r="AM5" s="52" t="s">
        <v>4</v>
      </c>
      <c r="AN5" s="52" t="s">
        <v>5</v>
      </c>
      <c r="AO5" s="52" t="s">
        <v>6</v>
      </c>
      <c r="AP5" s="51" t="s">
        <v>7</v>
      </c>
      <c r="AQ5" s="51" t="s">
        <v>159</v>
      </c>
      <c r="AR5" s="51" t="s">
        <v>160</v>
      </c>
      <c r="AS5" s="51" t="s">
        <v>161</v>
      </c>
      <c r="AT5" s="51" t="s">
        <v>162</v>
      </c>
      <c r="AU5" s="51" t="s">
        <v>163</v>
      </c>
      <c r="AV5" s="51" t="s">
        <v>164</v>
      </c>
      <c r="AW5" s="51" t="s">
        <v>165</v>
      </c>
      <c r="AX5" s="52" t="s">
        <v>3</v>
      </c>
      <c r="AY5" s="52" t="s">
        <v>4</v>
      </c>
      <c r="AZ5" s="52" t="s">
        <v>5</v>
      </c>
      <c r="BA5" s="52" t="s">
        <v>6</v>
      </c>
      <c r="BB5" s="51" t="s">
        <v>7</v>
      </c>
      <c r="BC5" s="51" t="s">
        <v>159</v>
      </c>
      <c r="BD5" s="51" t="s">
        <v>160</v>
      </c>
      <c r="BE5" s="51" t="s">
        <v>161</v>
      </c>
      <c r="BF5" s="51" t="s">
        <v>162</v>
      </c>
      <c r="BG5" s="51" t="s">
        <v>163</v>
      </c>
      <c r="BH5" s="51" t="s">
        <v>164</v>
      </c>
      <c r="BI5" s="51" t="s">
        <v>165</v>
      </c>
      <c r="BJ5" s="55" t="s">
        <v>3</v>
      </c>
      <c r="BK5" s="55" t="s">
        <v>4</v>
      </c>
      <c r="BL5" s="55" t="s">
        <v>5</v>
      </c>
      <c r="BM5" s="55" t="s">
        <v>6</v>
      </c>
      <c r="BN5" s="56" t="s">
        <v>7</v>
      </c>
      <c r="BO5" s="56" t="s">
        <v>159</v>
      </c>
      <c r="BP5" s="56" t="s">
        <v>160</v>
      </c>
      <c r="BQ5" s="56" t="s">
        <v>161</v>
      </c>
      <c r="BR5" s="56" t="s">
        <v>162</v>
      </c>
      <c r="BS5" s="56" t="s">
        <v>163</v>
      </c>
      <c r="BT5" s="56" t="s">
        <v>164</v>
      </c>
      <c r="BU5" s="56" t="s">
        <v>165</v>
      </c>
      <c r="BV5" s="55" t="s">
        <v>3</v>
      </c>
      <c r="BW5" s="55" t="s">
        <v>4</v>
      </c>
      <c r="BX5" s="55" t="s">
        <v>5</v>
      </c>
      <c r="BY5" s="55" t="s">
        <v>6</v>
      </c>
      <c r="BZ5" s="56" t="s">
        <v>7</v>
      </c>
      <c r="CA5" s="56" t="s">
        <v>159</v>
      </c>
      <c r="CB5" s="56" t="s">
        <v>160</v>
      </c>
      <c r="CC5" s="56" t="s">
        <v>161</v>
      </c>
      <c r="CD5" s="56" t="s">
        <v>162</v>
      </c>
      <c r="CE5" s="56" t="s">
        <v>163</v>
      </c>
      <c r="CF5" s="56" t="s">
        <v>164</v>
      </c>
      <c r="CG5" s="56" t="s">
        <v>165</v>
      </c>
      <c r="CH5" s="210" t="s">
        <v>3</v>
      </c>
      <c r="CI5" s="210" t="s">
        <v>4</v>
      </c>
      <c r="CJ5" s="210" t="s">
        <v>5</v>
      </c>
      <c r="CK5" s="210" t="s">
        <v>6</v>
      </c>
      <c r="CL5" s="210" t="s">
        <v>7</v>
      </c>
      <c r="CM5" s="210" t="s">
        <v>159</v>
      </c>
      <c r="CN5" s="210" t="s">
        <v>160</v>
      </c>
      <c r="CO5" s="210" t="s">
        <v>161</v>
      </c>
      <c r="CP5" s="210" t="s">
        <v>162</v>
      </c>
      <c r="CQ5" s="210" t="s">
        <v>163</v>
      </c>
      <c r="CR5" s="210" t="s">
        <v>164</v>
      </c>
      <c r="CS5" s="210" t="s">
        <v>165</v>
      </c>
    </row>
    <row r="6" spans="1:97" s="8" customFormat="1" ht="14.4" x14ac:dyDescent="0.3">
      <c r="A6" s="259" t="s">
        <v>137</v>
      </c>
      <c r="B6" s="24" t="s">
        <v>58</v>
      </c>
      <c r="C6" s="4">
        <v>0</v>
      </c>
      <c r="D6" s="4">
        <v>6.0999999999999999E-2</v>
      </c>
      <c r="E6" s="4">
        <v>0</v>
      </c>
      <c r="F6" s="10">
        <v>0</v>
      </c>
      <c r="G6" s="4">
        <v>39.536999999999999</v>
      </c>
      <c r="H6" s="10">
        <f>SUM(Z6:AK6)</f>
        <v>0</v>
      </c>
      <c r="I6" s="10">
        <v>0</v>
      </c>
      <c r="J6" s="10">
        <v>0.5</v>
      </c>
      <c r="K6" s="10">
        <v>0</v>
      </c>
      <c r="L6" s="10">
        <v>0</v>
      </c>
      <c r="M6" s="201">
        <f>SUM(CH6:CM6)</f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39.536999999999999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4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0.5</v>
      </c>
      <c r="AY6" s="10">
        <v>0</v>
      </c>
      <c r="AZ6" s="10">
        <v>0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v>0</v>
      </c>
      <c r="BG6" s="10">
        <v>0</v>
      </c>
      <c r="BH6" s="10">
        <v>0</v>
      </c>
      <c r="BI6" s="10">
        <v>0</v>
      </c>
      <c r="BJ6" s="260">
        <v>0</v>
      </c>
      <c r="BK6" s="260">
        <v>0</v>
      </c>
      <c r="BL6" s="260">
        <v>0</v>
      </c>
      <c r="BM6" s="260">
        <v>0</v>
      </c>
      <c r="BN6" s="260">
        <v>0</v>
      </c>
      <c r="BO6" s="260">
        <v>0</v>
      </c>
      <c r="BP6" s="260">
        <v>0</v>
      </c>
      <c r="BQ6" s="260">
        <v>0</v>
      </c>
      <c r="BR6" s="260">
        <v>0</v>
      </c>
      <c r="BS6" s="260">
        <v>0</v>
      </c>
      <c r="BT6" s="260">
        <v>0</v>
      </c>
      <c r="BU6" s="260">
        <v>0</v>
      </c>
      <c r="BV6" s="260">
        <v>0</v>
      </c>
      <c r="BW6" s="260">
        <v>0</v>
      </c>
      <c r="BX6" s="260">
        <v>0</v>
      </c>
      <c r="BY6" s="260">
        <v>0</v>
      </c>
      <c r="BZ6" s="260">
        <v>0</v>
      </c>
      <c r="CA6" s="260">
        <v>0</v>
      </c>
      <c r="CB6" s="260">
        <v>0</v>
      </c>
      <c r="CC6" s="260">
        <v>0</v>
      </c>
      <c r="CD6" s="260">
        <v>0</v>
      </c>
      <c r="CE6" s="260">
        <v>0</v>
      </c>
      <c r="CF6" s="260">
        <v>0</v>
      </c>
      <c r="CG6" s="260">
        <v>0</v>
      </c>
      <c r="CH6" s="260">
        <v>0</v>
      </c>
      <c r="CI6" s="260">
        <v>0</v>
      </c>
      <c r="CJ6" s="260">
        <v>0</v>
      </c>
      <c r="CK6" s="260">
        <v>0</v>
      </c>
      <c r="CL6" s="260">
        <v>0</v>
      </c>
      <c r="CM6" s="260">
        <v>0</v>
      </c>
      <c r="CN6" s="260">
        <v>0</v>
      </c>
      <c r="CO6" s="260">
        <v>0</v>
      </c>
      <c r="CP6" s="260">
        <v>0</v>
      </c>
      <c r="CQ6" s="260">
        <v>0</v>
      </c>
      <c r="CR6" s="260">
        <v>0</v>
      </c>
      <c r="CS6" s="260">
        <v>0</v>
      </c>
    </row>
    <row r="7" spans="1:97" s="8" customFormat="1" ht="14.4" x14ac:dyDescent="0.3">
      <c r="A7" s="259"/>
      <c r="B7" s="24" t="s">
        <v>60</v>
      </c>
      <c r="C7" s="4">
        <v>374</v>
      </c>
      <c r="D7" s="4">
        <v>301.13837999999998</v>
      </c>
      <c r="E7" s="4">
        <v>0</v>
      </c>
      <c r="F7" s="4">
        <v>205.04070540000001</v>
      </c>
      <c r="G7" s="4">
        <v>98.279618699999986</v>
      </c>
      <c r="H7" s="10">
        <v>236.86608683599999</v>
      </c>
      <c r="I7" s="10">
        <v>5.2212339000000005</v>
      </c>
      <c r="J7" s="10">
        <v>532.10943999999995</v>
      </c>
      <c r="K7" s="10">
        <v>55.219529999999999</v>
      </c>
      <c r="L7" s="10">
        <v>152.17012799999998</v>
      </c>
      <c r="M7" s="201">
        <f t="shared" ref="M7:M8" si="0">SUM(CH7:CM7)</f>
        <v>0</v>
      </c>
      <c r="N7" s="10">
        <v>0</v>
      </c>
      <c r="O7" s="10">
        <v>0</v>
      </c>
      <c r="P7" s="10">
        <v>13.557239900000003</v>
      </c>
      <c r="Q7" s="10">
        <v>16.3614788</v>
      </c>
      <c r="R7" s="10">
        <v>0</v>
      </c>
      <c r="S7" s="10">
        <v>0</v>
      </c>
      <c r="T7" s="10">
        <v>0</v>
      </c>
      <c r="U7" s="10">
        <v>68.360899999999987</v>
      </c>
      <c r="V7" s="10">
        <v>0</v>
      </c>
      <c r="W7" s="10">
        <v>0</v>
      </c>
      <c r="X7" s="10">
        <v>0</v>
      </c>
      <c r="Y7" s="10">
        <v>0</v>
      </c>
      <c r="Z7" s="255">
        <v>0</v>
      </c>
      <c r="AA7" s="255">
        <v>96.452104995999989</v>
      </c>
      <c r="AB7" s="255">
        <v>6.4549818399999994</v>
      </c>
      <c r="AC7" s="255">
        <v>0</v>
      </c>
      <c r="AD7" s="255">
        <v>59.656999999999996</v>
      </c>
      <c r="AE7" s="255">
        <v>39.648000000000003</v>
      </c>
      <c r="AF7" s="255">
        <v>0</v>
      </c>
      <c r="AG7" s="255">
        <v>0</v>
      </c>
      <c r="AH7" s="255">
        <v>0</v>
      </c>
      <c r="AI7" s="255">
        <v>0</v>
      </c>
      <c r="AJ7" s="255">
        <v>0</v>
      </c>
      <c r="AK7" s="255">
        <v>34.654000000000003</v>
      </c>
      <c r="AL7" s="10">
        <v>0</v>
      </c>
      <c r="AM7" s="10">
        <v>0</v>
      </c>
      <c r="AN7" s="10">
        <v>0</v>
      </c>
      <c r="AO7" s="255">
        <v>4.7870000000000008</v>
      </c>
      <c r="AP7" s="10">
        <v>0</v>
      </c>
      <c r="AQ7" s="10">
        <v>0</v>
      </c>
      <c r="AR7" s="10">
        <v>0</v>
      </c>
      <c r="AS7" s="10">
        <v>0</v>
      </c>
      <c r="AT7" s="10">
        <v>0</v>
      </c>
      <c r="AU7" s="10">
        <v>0</v>
      </c>
      <c r="AV7" s="10">
        <v>0</v>
      </c>
      <c r="AW7" s="10">
        <v>0</v>
      </c>
      <c r="AX7" s="10">
        <v>0</v>
      </c>
      <c r="AY7" s="10">
        <v>14.196999999999999</v>
      </c>
      <c r="AZ7" s="10">
        <v>0</v>
      </c>
      <c r="BA7" s="10">
        <v>0</v>
      </c>
      <c r="BB7" s="10">
        <v>0</v>
      </c>
      <c r="BC7" s="10">
        <v>0</v>
      </c>
      <c r="BD7" s="10">
        <v>6.3810000000000002</v>
      </c>
      <c r="BE7" s="10">
        <v>0</v>
      </c>
      <c r="BF7" s="10">
        <v>462.99943999999999</v>
      </c>
      <c r="BG7" s="10">
        <v>6.2709999999999999</v>
      </c>
      <c r="BH7" s="10">
        <v>42.260999999999996</v>
      </c>
      <c r="BI7" s="10">
        <v>0</v>
      </c>
      <c r="BJ7" s="10">
        <v>0</v>
      </c>
      <c r="BK7" s="10">
        <v>12.393000000000001</v>
      </c>
      <c r="BL7" s="10">
        <v>1.1120000000000001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41.714529999999996</v>
      </c>
      <c r="BU7" s="10">
        <v>0</v>
      </c>
      <c r="BV7" s="255">
        <v>44</v>
      </c>
      <c r="BW7" s="255">
        <v>19.652489000000003</v>
      </c>
      <c r="BX7" s="260">
        <v>0</v>
      </c>
      <c r="BY7" s="260">
        <v>0</v>
      </c>
      <c r="BZ7" s="255">
        <v>60.360728999999992</v>
      </c>
      <c r="CA7" s="260">
        <v>0</v>
      </c>
      <c r="CB7" s="260">
        <v>0</v>
      </c>
      <c r="CC7" s="260">
        <v>0</v>
      </c>
      <c r="CD7" s="260">
        <v>0</v>
      </c>
      <c r="CE7" s="260">
        <v>0</v>
      </c>
      <c r="CF7" s="255">
        <v>28.156909999999996</v>
      </c>
      <c r="CG7" s="255">
        <v>0</v>
      </c>
      <c r="CH7" s="255">
        <v>0</v>
      </c>
      <c r="CI7" s="255">
        <v>0</v>
      </c>
      <c r="CJ7" s="255">
        <v>0</v>
      </c>
      <c r="CK7" s="255">
        <v>0</v>
      </c>
      <c r="CL7" s="255">
        <v>0</v>
      </c>
      <c r="CM7" s="255">
        <v>0</v>
      </c>
      <c r="CN7" s="255">
        <v>78.980729999999994</v>
      </c>
      <c r="CO7" s="255">
        <v>0</v>
      </c>
      <c r="CP7" s="255">
        <v>0</v>
      </c>
      <c r="CQ7" s="255">
        <v>0</v>
      </c>
      <c r="CR7" s="255">
        <v>0</v>
      </c>
      <c r="CS7" s="255">
        <v>0</v>
      </c>
    </row>
    <row r="8" spans="1:97" s="8" customFormat="1" ht="14.4" x14ac:dyDescent="0.3">
      <c r="A8" s="259"/>
      <c r="B8" s="24" t="s">
        <v>97</v>
      </c>
      <c r="C8" s="4">
        <v>-374</v>
      </c>
      <c r="D8" s="4">
        <v>-301.07738000000001</v>
      </c>
      <c r="E8" s="4">
        <v>-157</v>
      </c>
      <c r="F8" s="4">
        <v>-205.04070540000001</v>
      </c>
      <c r="G8" s="4">
        <v>-58.742618699999987</v>
      </c>
      <c r="H8" s="10">
        <f>SUM(Z8:AK8)</f>
        <v>-236.86608683599999</v>
      </c>
      <c r="I8" s="10">
        <f>I6-I7</f>
        <v>-5.2212339000000005</v>
      </c>
      <c r="J8" s="10">
        <v>-531.60943999999995</v>
      </c>
      <c r="K8" s="10">
        <v>-55.219529999999999</v>
      </c>
      <c r="L8" s="10">
        <v>-152.17012799999998</v>
      </c>
      <c r="M8" s="201">
        <f t="shared" si="0"/>
        <v>0</v>
      </c>
      <c r="N8" s="10">
        <f t="shared" ref="N8:AS8" si="1">N6-N7</f>
        <v>0</v>
      </c>
      <c r="O8" s="10">
        <f t="shared" si="1"/>
        <v>0</v>
      </c>
      <c r="P8" s="10">
        <f t="shared" si="1"/>
        <v>-13.557239900000003</v>
      </c>
      <c r="Q8" s="10">
        <f t="shared" si="1"/>
        <v>-16.3614788</v>
      </c>
      <c r="R8" s="10">
        <f t="shared" si="1"/>
        <v>0</v>
      </c>
      <c r="S8" s="10">
        <f t="shared" si="1"/>
        <v>0</v>
      </c>
      <c r="T8" s="10">
        <f t="shared" si="1"/>
        <v>0</v>
      </c>
      <c r="U8" s="10">
        <f t="shared" si="1"/>
        <v>-68.360899999999987</v>
      </c>
      <c r="V8" s="10">
        <f t="shared" si="1"/>
        <v>0</v>
      </c>
      <c r="W8" s="10">
        <f t="shared" si="1"/>
        <v>0</v>
      </c>
      <c r="X8" s="10">
        <f t="shared" si="1"/>
        <v>39.536999999999999</v>
      </c>
      <c r="Y8" s="10">
        <f t="shared" si="1"/>
        <v>0</v>
      </c>
      <c r="Z8" s="10">
        <f t="shared" si="1"/>
        <v>0</v>
      </c>
      <c r="AA8" s="10">
        <f t="shared" si="1"/>
        <v>-96.452104995999989</v>
      </c>
      <c r="AB8" s="10">
        <f t="shared" si="1"/>
        <v>-6.4549818399999994</v>
      </c>
      <c r="AC8" s="10">
        <f t="shared" si="1"/>
        <v>0</v>
      </c>
      <c r="AD8" s="10">
        <f t="shared" si="1"/>
        <v>-59.656999999999996</v>
      </c>
      <c r="AE8" s="10">
        <f t="shared" si="1"/>
        <v>-39.648000000000003</v>
      </c>
      <c r="AF8" s="10">
        <f t="shared" si="1"/>
        <v>0</v>
      </c>
      <c r="AG8" s="10">
        <f t="shared" si="1"/>
        <v>0</v>
      </c>
      <c r="AH8" s="10">
        <f t="shared" si="1"/>
        <v>0</v>
      </c>
      <c r="AI8" s="10">
        <f t="shared" si="1"/>
        <v>0</v>
      </c>
      <c r="AJ8" s="10">
        <f t="shared" si="1"/>
        <v>0</v>
      </c>
      <c r="AK8" s="4">
        <f t="shared" si="1"/>
        <v>-34.654000000000003</v>
      </c>
      <c r="AL8" s="4">
        <f t="shared" si="1"/>
        <v>0</v>
      </c>
      <c r="AM8" s="4">
        <f t="shared" si="1"/>
        <v>0</v>
      </c>
      <c r="AN8" s="4">
        <f t="shared" si="1"/>
        <v>0</v>
      </c>
      <c r="AO8" s="4">
        <f t="shared" si="1"/>
        <v>-4.7870000000000008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ref="AT8:BI8" si="2">AT6-AT7</f>
        <v>0</v>
      </c>
      <c r="AU8" s="4">
        <f t="shared" si="2"/>
        <v>0</v>
      </c>
      <c r="AV8" s="4">
        <f t="shared" si="2"/>
        <v>0</v>
      </c>
      <c r="AW8" s="4">
        <f t="shared" si="2"/>
        <v>0</v>
      </c>
      <c r="AX8" s="4">
        <f t="shared" si="2"/>
        <v>0.5</v>
      </c>
      <c r="AY8" s="4">
        <f t="shared" si="2"/>
        <v>-14.196999999999999</v>
      </c>
      <c r="AZ8" s="4">
        <f t="shared" si="2"/>
        <v>0</v>
      </c>
      <c r="BA8" s="4">
        <f t="shared" si="2"/>
        <v>0</v>
      </c>
      <c r="BB8" s="4">
        <f t="shared" si="2"/>
        <v>0</v>
      </c>
      <c r="BC8" s="4">
        <f t="shared" si="2"/>
        <v>0</v>
      </c>
      <c r="BD8" s="4">
        <f t="shared" si="2"/>
        <v>-6.3810000000000002</v>
      </c>
      <c r="BE8" s="4">
        <f t="shared" si="2"/>
        <v>0</v>
      </c>
      <c r="BF8" s="4">
        <f t="shared" si="2"/>
        <v>-462.99943999999999</v>
      </c>
      <c r="BG8" s="4">
        <f t="shared" si="2"/>
        <v>-6.2709999999999999</v>
      </c>
      <c r="BH8" s="4">
        <f t="shared" si="2"/>
        <v>-42.260999999999996</v>
      </c>
      <c r="BI8" s="4">
        <f t="shared" si="2"/>
        <v>0</v>
      </c>
      <c r="BJ8" s="4">
        <f t="shared" ref="BJ8:CG8" si="3">BJ6-BJ7</f>
        <v>0</v>
      </c>
      <c r="BK8" s="4">
        <f t="shared" si="3"/>
        <v>-12.393000000000001</v>
      </c>
      <c r="BL8" s="4">
        <f t="shared" si="3"/>
        <v>-1.1120000000000001</v>
      </c>
      <c r="BM8" s="4">
        <f t="shared" si="3"/>
        <v>0</v>
      </c>
      <c r="BN8" s="4">
        <f t="shared" si="3"/>
        <v>0</v>
      </c>
      <c r="BO8" s="4">
        <f t="shared" si="3"/>
        <v>0</v>
      </c>
      <c r="BP8" s="4">
        <f t="shared" si="3"/>
        <v>0</v>
      </c>
      <c r="BQ8" s="4">
        <f t="shared" si="3"/>
        <v>0</v>
      </c>
      <c r="BR8" s="4">
        <f t="shared" si="3"/>
        <v>0</v>
      </c>
      <c r="BS8" s="4">
        <f t="shared" si="3"/>
        <v>0</v>
      </c>
      <c r="BT8" s="4">
        <f t="shared" si="3"/>
        <v>-41.714529999999996</v>
      </c>
      <c r="BU8" s="4">
        <f t="shared" si="3"/>
        <v>0</v>
      </c>
      <c r="BV8" s="4">
        <f t="shared" si="3"/>
        <v>-44</v>
      </c>
      <c r="BW8" s="4">
        <f t="shared" si="3"/>
        <v>-19.652489000000003</v>
      </c>
      <c r="BX8" s="4">
        <f t="shared" si="3"/>
        <v>0</v>
      </c>
      <c r="BY8" s="4">
        <f t="shared" si="3"/>
        <v>0</v>
      </c>
      <c r="BZ8" s="4">
        <f t="shared" si="3"/>
        <v>-60.360728999999992</v>
      </c>
      <c r="CA8" s="4">
        <f t="shared" si="3"/>
        <v>0</v>
      </c>
      <c r="CB8" s="4">
        <f t="shared" si="3"/>
        <v>0</v>
      </c>
      <c r="CC8" s="4">
        <f t="shared" si="3"/>
        <v>0</v>
      </c>
      <c r="CD8" s="4">
        <f t="shared" si="3"/>
        <v>0</v>
      </c>
      <c r="CE8" s="4">
        <f t="shared" si="3"/>
        <v>0</v>
      </c>
      <c r="CF8" s="4">
        <f t="shared" si="3"/>
        <v>-28.156909999999996</v>
      </c>
      <c r="CG8" s="4">
        <f t="shared" si="3"/>
        <v>0</v>
      </c>
      <c r="CH8" s="261">
        <f>CH6-CH7</f>
        <v>0</v>
      </c>
      <c r="CI8" s="261">
        <f t="shared" ref="CI8:CS8" si="4">CI6-CI7</f>
        <v>0</v>
      </c>
      <c r="CJ8" s="261">
        <f t="shared" si="4"/>
        <v>0</v>
      </c>
      <c r="CK8" s="261">
        <f t="shared" si="4"/>
        <v>0</v>
      </c>
      <c r="CL8" s="261">
        <f t="shared" si="4"/>
        <v>0</v>
      </c>
      <c r="CM8" s="261">
        <f t="shared" si="4"/>
        <v>0</v>
      </c>
      <c r="CN8" s="261">
        <f t="shared" si="4"/>
        <v>-78.980729999999994</v>
      </c>
      <c r="CO8" s="261">
        <f t="shared" si="4"/>
        <v>0</v>
      </c>
      <c r="CP8" s="261">
        <f t="shared" si="4"/>
        <v>0</v>
      </c>
      <c r="CQ8" s="261">
        <f t="shared" si="4"/>
        <v>0</v>
      </c>
      <c r="CR8" s="261">
        <f t="shared" si="4"/>
        <v>0</v>
      </c>
      <c r="CS8" s="261">
        <f t="shared" si="4"/>
        <v>0</v>
      </c>
    </row>
    <row r="9" spans="1:97" s="8" customFormat="1" ht="14.4" x14ac:dyDescent="0.3">
      <c r="A9" s="259" t="s">
        <v>138</v>
      </c>
      <c r="B9" s="24" t="s">
        <v>58</v>
      </c>
      <c r="C9" s="4">
        <v>146</v>
      </c>
      <c r="D9" s="4">
        <v>245.06598</v>
      </c>
      <c r="E9" s="4">
        <v>-157</v>
      </c>
      <c r="F9" s="4">
        <v>2558.8397</v>
      </c>
      <c r="G9" s="4">
        <v>3004.299</v>
      </c>
      <c r="H9" s="10">
        <f>SUM(Z9:AK9)</f>
        <v>2521.0149999999994</v>
      </c>
      <c r="I9" s="10">
        <v>469.96479999999997</v>
      </c>
      <c r="J9" s="10">
        <v>1336.1288</v>
      </c>
      <c r="K9" s="10">
        <v>1459.6179999999999</v>
      </c>
      <c r="L9" s="10">
        <v>1566.7750000000001</v>
      </c>
      <c r="M9" s="201">
        <f>SUM(CH9:CS9)</f>
        <v>999.80040000000008</v>
      </c>
      <c r="N9" s="10">
        <v>295.55720000000002</v>
      </c>
      <c r="O9" s="10">
        <v>17.860799999999998</v>
      </c>
      <c r="P9" s="10">
        <v>226.03360000000001</v>
      </c>
      <c r="Q9" s="10">
        <v>9.2989999999999995</v>
      </c>
      <c r="R9" s="10">
        <v>148.48699999999999</v>
      </c>
      <c r="S9" s="10">
        <v>330.08100000000002</v>
      </c>
      <c r="T9" s="10">
        <v>585.60799999999995</v>
      </c>
      <c r="U9" s="10">
        <v>0.1</v>
      </c>
      <c r="V9" s="10">
        <v>678.98619999999994</v>
      </c>
      <c r="W9" s="10">
        <v>173.87299999999999</v>
      </c>
      <c r="X9" s="10">
        <v>475.363</v>
      </c>
      <c r="Y9" s="10">
        <v>63.050200000000004</v>
      </c>
      <c r="Z9" s="10">
        <v>156.01</v>
      </c>
      <c r="AA9" s="10">
        <v>302.94159999999999</v>
      </c>
      <c r="AB9" s="10">
        <v>236.953</v>
      </c>
      <c r="AC9" s="10">
        <v>216.07299999999998</v>
      </c>
      <c r="AD9" s="10">
        <v>251.87200000000001</v>
      </c>
      <c r="AE9" s="10">
        <v>0</v>
      </c>
      <c r="AF9" s="10">
        <v>399.45539999999994</v>
      </c>
      <c r="AG9" s="10">
        <v>0</v>
      </c>
      <c r="AH9" s="10">
        <v>556.90200000000004</v>
      </c>
      <c r="AI9" s="10">
        <v>121.361</v>
      </c>
      <c r="AJ9" s="10">
        <v>261.8646</v>
      </c>
      <c r="AK9" s="4">
        <v>17.5824</v>
      </c>
      <c r="AL9" s="10">
        <v>47.933</v>
      </c>
      <c r="AM9" s="10">
        <v>0</v>
      </c>
      <c r="AN9" s="10">
        <v>5.2469999999999999</v>
      </c>
      <c r="AO9" s="10">
        <v>4.1688000000000001</v>
      </c>
      <c r="AP9" s="10">
        <v>0</v>
      </c>
      <c r="AQ9" s="10">
        <v>45.787599999999998</v>
      </c>
      <c r="AR9" s="10">
        <v>317.04879999999997</v>
      </c>
      <c r="AS9" s="10">
        <v>0</v>
      </c>
      <c r="AT9" s="10">
        <v>0</v>
      </c>
      <c r="AU9" s="10">
        <v>22.563599999999997</v>
      </c>
      <c r="AV9" s="10">
        <v>0</v>
      </c>
      <c r="AW9" s="10">
        <v>27.215999999999998</v>
      </c>
      <c r="AX9" s="10">
        <v>0</v>
      </c>
      <c r="AY9" s="10">
        <v>0</v>
      </c>
      <c r="AZ9" s="10">
        <v>16.706399999999999</v>
      </c>
      <c r="BA9" s="10">
        <v>122.12479999999999</v>
      </c>
      <c r="BB9" s="10">
        <v>0</v>
      </c>
      <c r="BC9" s="10">
        <v>240.279</v>
      </c>
      <c r="BD9" s="10">
        <v>96.652000000000001</v>
      </c>
      <c r="BE9" s="10">
        <v>0</v>
      </c>
      <c r="BF9" s="10">
        <v>50.680800000000005</v>
      </c>
      <c r="BG9" s="10">
        <v>0</v>
      </c>
      <c r="BH9" s="10">
        <v>430.25</v>
      </c>
      <c r="BI9" s="10">
        <v>379.43579999999997</v>
      </c>
      <c r="BJ9" s="255">
        <v>111.2747076</v>
      </c>
      <c r="BK9" s="255">
        <v>373.37606360000001</v>
      </c>
      <c r="BL9" s="255">
        <v>358.10739080000002</v>
      </c>
      <c r="BM9" s="255">
        <v>86.406023400000009</v>
      </c>
      <c r="BN9" s="255">
        <v>123.26689700000003</v>
      </c>
      <c r="BO9" s="255">
        <v>234.72820480000021</v>
      </c>
      <c r="BP9" s="255">
        <v>272.6624683</v>
      </c>
      <c r="BQ9" s="255">
        <v>73.171079399999982</v>
      </c>
      <c r="BR9" s="255">
        <v>316.60641900000002</v>
      </c>
      <c r="BS9" s="255">
        <v>202.18770820000006</v>
      </c>
      <c r="BT9" s="255">
        <v>111.3644764000001</v>
      </c>
      <c r="BU9" s="255">
        <v>333.61246339999997</v>
      </c>
      <c r="BV9" s="262">
        <v>108.571</v>
      </c>
      <c r="BW9" s="262">
        <v>341.19299999999998</v>
      </c>
      <c r="BX9" s="262">
        <v>88.591999999999999</v>
      </c>
      <c r="BY9" s="262">
        <v>199.792</v>
      </c>
      <c r="BZ9" s="262"/>
      <c r="CA9" s="262">
        <v>139.208</v>
      </c>
      <c r="CB9" s="262">
        <v>127.288</v>
      </c>
      <c r="CC9" s="262">
        <v>202.31399999999999</v>
      </c>
      <c r="CD9" s="262">
        <v>0</v>
      </c>
      <c r="CE9" s="262">
        <v>227.06700000000001</v>
      </c>
      <c r="CF9" s="262">
        <v>0</v>
      </c>
      <c r="CG9" s="262">
        <v>132.75</v>
      </c>
      <c r="CH9" s="256">
        <v>221.12899999999999</v>
      </c>
      <c r="CI9" s="256">
        <v>244.4598</v>
      </c>
      <c r="CJ9" s="256">
        <v>9.6</v>
      </c>
      <c r="CK9" s="256">
        <v>160.78200000000001</v>
      </c>
      <c r="CL9" s="256">
        <v>230.60399999999998</v>
      </c>
      <c r="CM9" s="256">
        <v>14.2224</v>
      </c>
      <c r="CN9" s="256">
        <v>0</v>
      </c>
      <c r="CO9" s="256">
        <v>0</v>
      </c>
      <c r="CP9" s="256">
        <v>0</v>
      </c>
      <c r="CQ9" s="256">
        <v>119.00319999999999</v>
      </c>
      <c r="CR9" s="256">
        <v>0</v>
      </c>
      <c r="CS9" s="256">
        <v>0</v>
      </c>
    </row>
    <row r="10" spans="1:97" s="8" customFormat="1" ht="14.4" x14ac:dyDescent="0.3">
      <c r="A10" s="259"/>
      <c r="B10" s="24" t="s">
        <v>60</v>
      </c>
      <c r="C10" s="4">
        <v>5182</v>
      </c>
      <c r="D10" s="4">
        <v>7239.6309714000008</v>
      </c>
      <c r="E10" s="4">
        <v>288</v>
      </c>
      <c r="F10" s="4">
        <v>3249.6424354000005</v>
      </c>
      <c r="G10" s="4">
        <v>3001.6045313000013</v>
      </c>
      <c r="H10" s="10">
        <v>4679.4116021320006</v>
      </c>
      <c r="I10" s="10">
        <v>3959.8487819999991</v>
      </c>
      <c r="J10" s="10">
        <v>2660.0990505129994</v>
      </c>
      <c r="K10" s="10">
        <v>2596.7639019000003</v>
      </c>
      <c r="L10" s="10">
        <v>4537.3502387999988</v>
      </c>
      <c r="M10" s="201">
        <f t="shared" ref="M10:M26" si="5">SUM(CH10:CS10)</f>
        <v>3200.4200986999999</v>
      </c>
      <c r="N10" s="10">
        <v>75.181127799999985</v>
      </c>
      <c r="O10" s="10">
        <v>66.885886799999966</v>
      </c>
      <c r="P10" s="10">
        <v>555.39421910000101</v>
      </c>
      <c r="Q10" s="10">
        <v>290.61642000000001</v>
      </c>
      <c r="R10" s="10">
        <v>286.44764600000002</v>
      </c>
      <c r="S10" s="10">
        <v>223.32318990000005</v>
      </c>
      <c r="T10" s="10">
        <v>97.29349999999998</v>
      </c>
      <c r="U10" s="10">
        <v>836.24046700000031</v>
      </c>
      <c r="V10" s="10">
        <v>129.88811099999998</v>
      </c>
      <c r="W10" s="10">
        <v>124.50696539999996</v>
      </c>
      <c r="X10" s="10">
        <v>259.50615809999999</v>
      </c>
      <c r="Y10" s="10">
        <v>56.320840199999992</v>
      </c>
      <c r="Z10" s="10">
        <v>402.70196270000014</v>
      </c>
      <c r="AA10" s="10">
        <v>287.99611473599998</v>
      </c>
      <c r="AB10" s="10">
        <v>506.0356051459994</v>
      </c>
      <c r="AC10" s="10">
        <v>132.76206040000002</v>
      </c>
      <c r="AD10" s="10">
        <v>316.55092540500004</v>
      </c>
      <c r="AE10" s="10">
        <v>721.2524796179996</v>
      </c>
      <c r="AF10" s="10">
        <v>1797.5194138930001</v>
      </c>
      <c r="AG10" s="10">
        <v>14.090955700000002</v>
      </c>
      <c r="AH10" s="10">
        <v>101.77519879999997</v>
      </c>
      <c r="AI10" s="10">
        <v>127.42333269999999</v>
      </c>
      <c r="AJ10" s="10">
        <v>91.112783033999918</v>
      </c>
      <c r="AK10" s="4">
        <v>180.1907700000001</v>
      </c>
      <c r="AL10" s="255">
        <v>94.811581000000004</v>
      </c>
      <c r="AM10" s="255">
        <v>375.78241259999993</v>
      </c>
      <c r="AN10" s="255">
        <v>146.54665720000006</v>
      </c>
      <c r="AO10" s="255">
        <v>146.91600729999999</v>
      </c>
      <c r="AP10" s="255">
        <v>1101.4012916999993</v>
      </c>
      <c r="AQ10" s="255">
        <v>178.14518290000004</v>
      </c>
      <c r="AR10" s="255">
        <v>619.8559800999999</v>
      </c>
      <c r="AS10" s="255">
        <v>808.71825430000001</v>
      </c>
      <c r="AT10" s="255">
        <v>254.00396979999999</v>
      </c>
      <c r="AU10" s="255">
        <v>95.112996800000005</v>
      </c>
      <c r="AV10" s="255">
        <v>44.497798500000002</v>
      </c>
      <c r="AW10" s="255">
        <v>94.056649800000017</v>
      </c>
      <c r="AX10" s="10">
        <v>144.149</v>
      </c>
      <c r="AY10" s="10">
        <v>58.109000000000009</v>
      </c>
      <c r="AZ10" s="10">
        <v>512.12169929999982</v>
      </c>
      <c r="BA10" s="10">
        <v>326.93508999999995</v>
      </c>
      <c r="BB10" s="10">
        <v>67.155000000000001</v>
      </c>
      <c r="BC10" s="10">
        <v>536.65937382000004</v>
      </c>
      <c r="BD10" s="10">
        <v>83.629000000000005</v>
      </c>
      <c r="BE10" s="10">
        <v>158.32350768200001</v>
      </c>
      <c r="BF10" s="10">
        <v>102.62979998500003</v>
      </c>
      <c r="BG10" s="10">
        <v>168.61981768800001</v>
      </c>
      <c r="BH10" s="10">
        <v>269.07547933599994</v>
      </c>
      <c r="BI10" s="10">
        <v>232.69228270199997</v>
      </c>
      <c r="BJ10" s="10">
        <v>111.2747076</v>
      </c>
      <c r="BK10" s="10">
        <v>373.37606360000001</v>
      </c>
      <c r="BL10" s="10">
        <v>358.10739080000002</v>
      </c>
      <c r="BM10" s="10">
        <v>86.406023400000009</v>
      </c>
      <c r="BN10" s="10">
        <v>123.26689700000003</v>
      </c>
      <c r="BO10" s="10">
        <v>234.72820480000021</v>
      </c>
      <c r="BP10" s="10">
        <v>272.6624683</v>
      </c>
      <c r="BQ10" s="10">
        <v>73.171079399999982</v>
      </c>
      <c r="BR10" s="10">
        <v>316.60641900000002</v>
      </c>
      <c r="BS10" s="10">
        <v>202.18770820000006</v>
      </c>
      <c r="BT10" s="10">
        <v>111.3644764000001</v>
      </c>
      <c r="BU10" s="10">
        <v>333.61246339999997</v>
      </c>
      <c r="BV10" s="255">
        <v>80.949182599999972</v>
      </c>
      <c r="BW10" s="255">
        <v>338.51825059999976</v>
      </c>
      <c r="BX10" s="255">
        <v>417.88459599999987</v>
      </c>
      <c r="BY10" s="255">
        <v>269.83665029999997</v>
      </c>
      <c r="BZ10" s="255">
        <v>537.99230519999992</v>
      </c>
      <c r="CA10" s="255">
        <v>571.5602491999997</v>
      </c>
      <c r="CB10" s="255">
        <v>317.80182080000003</v>
      </c>
      <c r="CC10" s="255">
        <v>335.08394490000001</v>
      </c>
      <c r="CD10" s="255">
        <v>112.38811559999999</v>
      </c>
      <c r="CE10" s="255">
        <v>348.09122529999996</v>
      </c>
      <c r="CF10" s="255">
        <v>185.7017985</v>
      </c>
      <c r="CG10" s="255">
        <v>1021.5420998</v>
      </c>
      <c r="CH10" s="255">
        <v>391.35686350000003</v>
      </c>
      <c r="CI10" s="255">
        <v>23.193300000000001</v>
      </c>
      <c r="CJ10" s="255">
        <v>674.1067777999998</v>
      </c>
      <c r="CK10" s="255">
        <v>92.802086599999996</v>
      </c>
      <c r="CL10" s="255">
        <v>492.77408389999982</v>
      </c>
      <c r="CM10" s="255">
        <v>545.19776690000049</v>
      </c>
      <c r="CN10" s="255">
        <v>21.775830000000003</v>
      </c>
      <c r="CO10" s="255">
        <v>41.546199999999999</v>
      </c>
      <c r="CP10" s="255">
        <v>110.29691000000003</v>
      </c>
      <c r="CQ10" s="255">
        <v>290.60253999999998</v>
      </c>
      <c r="CR10" s="255">
        <v>294.07999999999993</v>
      </c>
      <c r="CS10" s="255">
        <v>222.68773999999999</v>
      </c>
    </row>
    <row r="11" spans="1:97" s="8" customFormat="1" ht="14.4" x14ac:dyDescent="0.3">
      <c r="A11" s="259"/>
      <c r="B11" s="24" t="s">
        <v>97</v>
      </c>
      <c r="C11" s="4">
        <v>-5036</v>
      </c>
      <c r="D11" s="4">
        <v>-6994.5649914000023</v>
      </c>
      <c r="E11" s="4">
        <v>-4739</v>
      </c>
      <c r="F11" s="4">
        <v>-690.80273540000053</v>
      </c>
      <c r="G11" s="4">
        <v>2.6944686999987226</v>
      </c>
      <c r="H11" s="10">
        <f>SUM(Z11:AK11)</f>
        <v>-2158.3966021319989</v>
      </c>
      <c r="I11" s="10">
        <f>I9-I10</f>
        <v>-3489.8839819999994</v>
      </c>
      <c r="J11" s="10">
        <v>-1323.9702505129997</v>
      </c>
      <c r="K11" s="10">
        <v>-1137.1459019000006</v>
      </c>
      <c r="L11" s="10">
        <v>-2970.5752387999987</v>
      </c>
      <c r="M11" s="201">
        <f t="shared" si="5"/>
        <v>-2200.6196986999998</v>
      </c>
      <c r="N11" s="10">
        <f t="shared" ref="N11:Z11" si="6">N9-N10</f>
        <v>220.37607220000004</v>
      </c>
      <c r="O11" s="10">
        <f t="shared" si="6"/>
        <v>-49.025086799999968</v>
      </c>
      <c r="P11" s="10">
        <f t="shared" si="6"/>
        <v>-329.36061910000103</v>
      </c>
      <c r="Q11" s="10">
        <f t="shared" si="6"/>
        <v>-281.31742000000003</v>
      </c>
      <c r="R11" s="10">
        <f t="shared" si="6"/>
        <v>-137.96064600000003</v>
      </c>
      <c r="S11" s="10">
        <f t="shared" si="6"/>
        <v>106.75781009999997</v>
      </c>
      <c r="T11" s="10">
        <f t="shared" si="6"/>
        <v>488.31449999999995</v>
      </c>
      <c r="U11" s="10">
        <f t="shared" si="6"/>
        <v>-836.14046700000029</v>
      </c>
      <c r="V11" s="10">
        <f t="shared" si="6"/>
        <v>549.09808899999996</v>
      </c>
      <c r="W11" s="10">
        <f t="shared" si="6"/>
        <v>49.366034600000035</v>
      </c>
      <c r="X11" s="10">
        <f t="shared" si="6"/>
        <v>215.85684190000001</v>
      </c>
      <c r="Y11" s="10">
        <f t="shared" si="6"/>
        <v>6.7293598000000117</v>
      </c>
      <c r="Z11" s="10">
        <f t="shared" si="6"/>
        <v>-246.69196270000015</v>
      </c>
      <c r="AA11" s="10">
        <f t="shared" ref="AA11:CL11" si="7">AA9-AA10</f>
        <v>14.945485264000013</v>
      </c>
      <c r="AB11" s="10">
        <f t="shared" si="7"/>
        <v>-269.08260514599942</v>
      </c>
      <c r="AC11" s="10">
        <f t="shared" si="7"/>
        <v>83.310939599999955</v>
      </c>
      <c r="AD11" s="10">
        <f t="shared" si="7"/>
        <v>-64.67892540500003</v>
      </c>
      <c r="AE11" s="10">
        <f t="shared" si="7"/>
        <v>-721.2524796179996</v>
      </c>
      <c r="AF11" s="10">
        <f t="shared" si="7"/>
        <v>-1398.0640138930003</v>
      </c>
      <c r="AG11" s="10">
        <f t="shared" si="7"/>
        <v>-14.090955700000002</v>
      </c>
      <c r="AH11" s="10">
        <f t="shared" si="7"/>
        <v>455.12680120000005</v>
      </c>
      <c r="AI11" s="10">
        <f t="shared" si="7"/>
        <v>-6.0623326999999847</v>
      </c>
      <c r="AJ11" s="10">
        <f t="shared" si="7"/>
        <v>170.75181696600009</v>
      </c>
      <c r="AK11" s="4">
        <f t="shared" si="7"/>
        <v>-162.60837000000009</v>
      </c>
      <c r="AL11" s="4">
        <f t="shared" si="7"/>
        <v>-46.878581000000004</v>
      </c>
      <c r="AM11" s="4">
        <f t="shared" si="7"/>
        <v>-375.78241259999993</v>
      </c>
      <c r="AN11" s="4">
        <f t="shared" si="7"/>
        <v>-141.29965720000007</v>
      </c>
      <c r="AO11" s="4">
        <f t="shared" si="7"/>
        <v>-142.74720729999999</v>
      </c>
      <c r="AP11" s="4">
        <f t="shared" si="7"/>
        <v>-1101.4012916999993</v>
      </c>
      <c r="AQ11" s="4">
        <f t="shared" si="7"/>
        <v>-132.35758290000004</v>
      </c>
      <c r="AR11" s="4">
        <f t="shared" si="7"/>
        <v>-302.80718009999993</v>
      </c>
      <c r="AS11" s="4">
        <f t="shared" si="7"/>
        <v>-808.71825430000001</v>
      </c>
      <c r="AT11" s="4">
        <f t="shared" si="7"/>
        <v>-254.00396979999999</v>
      </c>
      <c r="AU11" s="4">
        <f t="shared" si="7"/>
        <v>-72.549396800000011</v>
      </c>
      <c r="AV11" s="4">
        <f t="shared" si="7"/>
        <v>-44.497798500000002</v>
      </c>
      <c r="AW11" s="4">
        <f t="shared" si="7"/>
        <v>-66.840649800000023</v>
      </c>
      <c r="AX11" s="4">
        <f t="shared" si="7"/>
        <v>-144.149</v>
      </c>
      <c r="AY11" s="4">
        <f t="shared" si="7"/>
        <v>-58.109000000000009</v>
      </c>
      <c r="AZ11" s="4">
        <f t="shared" si="7"/>
        <v>-495.41529929999984</v>
      </c>
      <c r="BA11" s="4">
        <f t="shared" si="7"/>
        <v>-204.81028999999995</v>
      </c>
      <c r="BB11" s="4">
        <f t="shared" si="7"/>
        <v>-67.155000000000001</v>
      </c>
      <c r="BC11" s="4">
        <f t="shared" si="7"/>
        <v>-296.38037382000005</v>
      </c>
      <c r="BD11" s="4">
        <f t="shared" si="7"/>
        <v>13.022999999999996</v>
      </c>
      <c r="BE11" s="4">
        <f t="shared" si="7"/>
        <v>-158.32350768200001</v>
      </c>
      <c r="BF11" s="4">
        <f t="shared" si="7"/>
        <v>-51.948999985000029</v>
      </c>
      <c r="BG11" s="4">
        <f t="shared" si="7"/>
        <v>-168.61981768800001</v>
      </c>
      <c r="BH11" s="4">
        <f t="shared" si="7"/>
        <v>161.17452066400006</v>
      </c>
      <c r="BI11" s="4">
        <f t="shared" si="7"/>
        <v>146.743517298</v>
      </c>
      <c r="BJ11" s="4">
        <f t="shared" si="7"/>
        <v>0</v>
      </c>
      <c r="BK11" s="4">
        <f t="shared" si="7"/>
        <v>0</v>
      </c>
      <c r="BL11" s="4">
        <f t="shared" si="7"/>
        <v>0</v>
      </c>
      <c r="BM11" s="4">
        <f t="shared" si="7"/>
        <v>0</v>
      </c>
      <c r="BN11" s="4">
        <f t="shared" si="7"/>
        <v>0</v>
      </c>
      <c r="BO11" s="4">
        <f t="shared" si="7"/>
        <v>0</v>
      </c>
      <c r="BP11" s="4">
        <f t="shared" si="7"/>
        <v>0</v>
      </c>
      <c r="BQ11" s="4">
        <f t="shared" si="7"/>
        <v>0</v>
      </c>
      <c r="BR11" s="4">
        <f t="shared" si="7"/>
        <v>0</v>
      </c>
      <c r="BS11" s="4">
        <f t="shared" si="7"/>
        <v>0</v>
      </c>
      <c r="BT11" s="4">
        <f t="shared" si="7"/>
        <v>0</v>
      </c>
      <c r="BU11" s="4">
        <f t="shared" si="7"/>
        <v>0</v>
      </c>
      <c r="BV11" s="4">
        <f t="shared" si="7"/>
        <v>27.621817400000026</v>
      </c>
      <c r="BW11" s="4">
        <f t="shared" si="7"/>
        <v>2.6747494000002234</v>
      </c>
      <c r="BX11" s="4">
        <f t="shared" si="7"/>
        <v>-329.29259599999989</v>
      </c>
      <c r="BY11" s="4">
        <f t="shared" si="7"/>
        <v>-70.044650299999972</v>
      </c>
      <c r="BZ11" s="4">
        <f t="shared" si="7"/>
        <v>-537.99230519999992</v>
      </c>
      <c r="CA11" s="4">
        <f t="shared" si="7"/>
        <v>-432.35224919999973</v>
      </c>
      <c r="CB11" s="4">
        <f t="shared" si="7"/>
        <v>-190.51382080000002</v>
      </c>
      <c r="CC11" s="4">
        <f t="shared" si="7"/>
        <v>-132.76994490000001</v>
      </c>
      <c r="CD11" s="4">
        <f t="shared" si="7"/>
        <v>-112.38811559999999</v>
      </c>
      <c r="CE11" s="4">
        <f t="shared" si="7"/>
        <v>-121.02422529999996</v>
      </c>
      <c r="CF11" s="4">
        <f t="shared" si="7"/>
        <v>-185.7017985</v>
      </c>
      <c r="CG11" s="4">
        <f t="shared" si="7"/>
        <v>-888.79209979999996</v>
      </c>
      <c r="CH11" s="261">
        <f t="shared" si="7"/>
        <v>-170.22786350000004</v>
      </c>
      <c r="CI11" s="261">
        <f t="shared" si="7"/>
        <v>221.26650000000001</v>
      </c>
      <c r="CJ11" s="261">
        <f t="shared" si="7"/>
        <v>-664.50677779999978</v>
      </c>
      <c r="CK11" s="261">
        <f t="shared" si="7"/>
        <v>67.979913400000015</v>
      </c>
      <c r="CL11" s="261">
        <f t="shared" si="7"/>
        <v>-262.17008389999984</v>
      </c>
      <c r="CM11" s="261">
        <f t="shared" ref="CM11:CS11" si="8">CM9-CM10</f>
        <v>-530.97536690000049</v>
      </c>
      <c r="CN11" s="261">
        <f t="shared" si="8"/>
        <v>-21.775830000000003</v>
      </c>
      <c r="CO11" s="261">
        <f t="shared" si="8"/>
        <v>-41.546199999999999</v>
      </c>
      <c r="CP11" s="261">
        <f t="shared" si="8"/>
        <v>-110.29691000000003</v>
      </c>
      <c r="CQ11" s="261">
        <f t="shared" si="8"/>
        <v>-171.59933999999998</v>
      </c>
      <c r="CR11" s="261">
        <f t="shared" si="8"/>
        <v>-294.07999999999993</v>
      </c>
      <c r="CS11" s="261">
        <f t="shared" si="8"/>
        <v>-222.68773999999999</v>
      </c>
    </row>
    <row r="12" spans="1:97" s="8" customFormat="1" ht="14.4" x14ac:dyDescent="0.3">
      <c r="A12" s="61" t="s">
        <v>139</v>
      </c>
      <c r="B12" s="24" t="s">
        <v>58</v>
      </c>
      <c r="C12" s="4">
        <v>4757</v>
      </c>
      <c r="D12" s="4">
        <v>3716.9191799999999</v>
      </c>
      <c r="E12" s="4">
        <v>-4739</v>
      </c>
      <c r="F12" s="4">
        <v>6349.0168799999992</v>
      </c>
      <c r="G12" s="4">
        <v>6090.6957899999998</v>
      </c>
      <c r="H12" s="10">
        <f>SUM(Z12:AK12)</f>
        <v>12199.847900000001</v>
      </c>
      <c r="I12" s="10">
        <v>8015.9240000000009</v>
      </c>
      <c r="J12" s="10">
        <v>12376.421999999999</v>
      </c>
      <c r="K12" s="10">
        <v>7756.5074000000004</v>
      </c>
      <c r="L12" s="10">
        <v>4577.3720000000003</v>
      </c>
      <c r="M12" s="201">
        <f t="shared" si="5"/>
        <v>6255.2492700000003</v>
      </c>
      <c r="N12" s="10">
        <v>1518.2810000000002</v>
      </c>
      <c r="O12" s="10">
        <v>0</v>
      </c>
      <c r="P12" s="10">
        <v>0</v>
      </c>
      <c r="Q12" s="10">
        <v>605.20199999999988</v>
      </c>
      <c r="R12" s="10">
        <v>18.482000000000006</v>
      </c>
      <c r="S12" s="10">
        <v>186.738</v>
      </c>
      <c r="T12" s="10">
        <v>276.93600000000009</v>
      </c>
      <c r="U12" s="10">
        <v>851.05499999999995</v>
      </c>
      <c r="V12" s="10">
        <v>198.9186</v>
      </c>
      <c r="W12" s="10">
        <v>1070.9291900000001</v>
      </c>
      <c r="X12" s="10">
        <v>1198.0309999999999</v>
      </c>
      <c r="Y12" s="10">
        <v>166.12299999999996</v>
      </c>
      <c r="Z12" s="10">
        <v>35.992900000000006</v>
      </c>
      <c r="AA12" s="10">
        <v>832.45100000000002</v>
      </c>
      <c r="AB12" s="10">
        <v>3811.6849999999999</v>
      </c>
      <c r="AC12" s="10">
        <v>1449.59</v>
      </c>
      <c r="AD12" s="10">
        <v>424.61999999999995</v>
      </c>
      <c r="AE12" s="10">
        <v>144.97399999999999</v>
      </c>
      <c r="AF12" s="10">
        <v>1899.8180000000004</v>
      </c>
      <c r="AG12" s="10">
        <v>35.550000000000004</v>
      </c>
      <c r="AH12" s="10">
        <v>1622.634</v>
      </c>
      <c r="AI12" s="10">
        <v>932.55700000000013</v>
      </c>
      <c r="AJ12" s="10">
        <v>1009.976</v>
      </c>
      <c r="AK12" s="4"/>
      <c r="AL12" s="10">
        <v>396.83600000000007</v>
      </c>
      <c r="AM12" s="10">
        <v>1667.4999999999998</v>
      </c>
      <c r="AN12" s="10">
        <v>374.9</v>
      </c>
      <c r="AO12" s="10">
        <v>1284.1089999999999</v>
      </c>
      <c r="AP12" s="10">
        <v>1418.7370000000001</v>
      </c>
      <c r="AQ12" s="10">
        <v>624.81100000000004</v>
      </c>
      <c r="AR12" s="10">
        <v>152.05000000000001</v>
      </c>
      <c r="AS12" s="10">
        <v>1161.3979999999999</v>
      </c>
      <c r="AT12" s="10">
        <v>502.75599999999997</v>
      </c>
      <c r="AU12" s="10">
        <v>182.27299999999997</v>
      </c>
      <c r="AV12" s="10">
        <v>0</v>
      </c>
      <c r="AW12" s="10">
        <v>250.554</v>
      </c>
      <c r="AX12" s="10">
        <v>1168.874</v>
      </c>
      <c r="AY12" s="10">
        <v>861.24699999999996</v>
      </c>
      <c r="AZ12" s="10">
        <v>759.46799999999985</v>
      </c>
      <c r="BA12" s="10">
        <v>1370.3430000000001</v>
      </c>
      <c r="BB12" s="10">
        <v>1301.99</v>
      </c>
      <c r="BC12" s="10">
        <v>1598.0420000000001</v>
      </c>
      <c r="BD12" s="10">
        <v>590.86000000000013</v>
      </c>
      <c r="BE12" s="10">
        <v>1886.4429999999998</v>
      </c>
      <c r="BF12" s="10">
        <v>1182.4089999999999</v>
      </c>
      <c r="BG12" s="10">
        <v>533.11800000000005</v>
      </c>
      <c r="BH12" s="10">
        <v>755.44999999999936</v>
      </c>
      <c r="BI12" s="10">
        <v>368.178</v>
      </c>
      <c r="BJ12" s="255">
        <v>2015.13975</v>
      </c>
      <c r="BK12" s="255">
        <v>1082.588</v>
      </c>
      <c r="BL12" s="255">
        <v>0</v>
      </c>
      <c r="BM12" s="255">
        <v>292.44499999999999</v>
      </c>
      <c r="BN12" s="255">
        <v>528.49699999999996</v>
      </c>
      <c r="BO12" s="255">
        <v>1200.6790000000001</v>
      </c>
      <c r="BP12" s="255">
        <v>352.447</v>
      </c>
      <c r="BQ12" s="255">
        <v>223.10900000000001</v>
      </c>
      <c r="BR12" s="255">
        <v>305.58</v>
      </c>
      <c r="BS12" s="255">
        <v>15.525</v>
      </c>
      <c r="BT12" s="255">
        <v>944.99900000000002</v>
      </c>
      <c r="BU12" s="255">
        <v>795.49865</v>
      </c>
      <c r="BV12" s="262">
        <v>323.23500000000001</v>
      </c>
      <c r="BW12" s="262">
        <v>0</v>
      </c>
      <c r="BX12" s="262">
        <v>267.04200000000003</v>
      </c>
      <c r="BY12" s="262">
        <v>144.31700000000001</v>
      </c>
      <c r="BZ12" s="262">
        <v>547.899</v>
      </c>
      <c r="CA12" s="262">
        <v>2127.21</v>
      </c>
      <c r="CB12" s="262">
        <v>0</v>
      </c>
      <c r="CC12" s="262">
        <v>403.36500000000001</v>
      </c>
      <c r="CD12" s="262">
        <v>0</v>
      </c>
      <c r="CE12" s="262">
        <v>377.55900000000003</v>
      </c>
      <c r="CF12" s="262">
        <v>0</v>
      </c>
      <c r="CG12" s="262">
        <v>386.745</v>
      </c>
      <c r="CH12" s="256">
        <v>634.60900000000004</v>
      </c>
      <c r="CI12" s="256"/>
      <c r="CJ12" s="256">
        <v>1102.646</v>
      </c>
      <c r="CK12" s="256">
        <v>167.78327000000002</v>
      </c>
      <c r="CL12" s="256">
        <v>494.97500000000008</v>
      </c>
      <c r="CM12" s="256">
        <v>115.806</v>
      </c>
      <c r="CN12" s="256">
        <v>0</v>
      </c>
      <c r="CO12" s="256">
        <v>0</v>
      </c>
      <c r="CP12" s="256">
        <v>10.7</v>
      </c>
      <c r="CQ12" s="256">
        <v>1399.067</v>
      </c>
      <c r="CR12" s="256">
        <v>1397.44</v>
      </c>
      <c r="CS12" s="256">
        <v>932.22300000000018</v>
      </c>
    </row>
    <row r="13" spans="1:97" s="8" customFormat="1" ht="14.4" x14ac:dyDescent="0.3">
      <c r="A13" s="61"/>
      <c r="B13" s="24" t="s">
        <v>60</v>
      </c>
      <c r="C13" s="4">
        <v>67217</v>
      </c>
      <c r="D13" s="4">
        <v>53874.355223059982</v>
      </c>
      <c r="E13" s="4">
        <v>6238</v>
      </c>
      <c r="F13" s="4">
        <v>61467.437153800056</v>
      </c>
      <c r="G13" s="4">
        <v>71943.548834800022</v>
      </c>
      <c r="H13" s="10">
        <v>80325.624807395128</v>
      </c>
      <c r="I13" s="10">
        <v>74932.132653000008</v>
      </c>
      <c r="J13" s="10">
        <v>84135.951944795044</v>
      </c>
      <c r="K13" s="10">
        <v>94743.704940800148</v>
      </c>
      <c r="L13" s="10">
        <v>110811.74678809999</v>
      </c>
      <c r="M13" s="201">
        <f t="shared" si="5"/>
        <v>144317.51830939995</v>
      </c>
      <c r="N13" s="10">
        <v>5134.4510245000001</v>
      </c>
      <c r="O13" s="10">
        <v>4648.475381100001</v>
      </c>
      <c r="P13" s="10">
        <v>3373.9545676000021</v>
      </c>
      <c r="Q13" s="10">
        <v>4399.8708390999991</v>
      </c>
      <c r="R13" s="10">
        <v>6906.4546416999974</v>
      </c>
      <c r="S13" s="10">
        <v>3517.6316116999988</v>
      </c>
      <c r="T13" s="10">
        <v>2303.9573840999997</v>
      </c>
      <c r="U13" s="10">
        <v>10367.254049100002</v>
      </c>
      <c r="V13" s="10">
        <v>8074.0251048</v>
      </c>
      <c r="W13" s="10">
        <v>5131.4296818000103</v>
      </c>
      <c r="X13" s="10">
        <v>6358.970705700016</v>
      </c>
      <c r="Y13" s="10">
        <v>11727.073843599997</v>
      </c>
      <c r="Z13" s="10">
        <v>4588.4051034109998</v>
      </c>
      <c r="AA13" s="10">
        <v>4546.8733572840001</v>
      </c>
      <c r="AB13" s="10">
        <v>4405.7498238510007</v>
      </c>
      <c r="AC13" s="10">
        <v>5746.8916907560078</v>
      </c>
      <c r="AD13" s="10">
        <v>7529.1157856600139</v>
      </c>
      <c r="AE13" s="10">
        <v>5800.0092287590023</v>
      </c>
      <c r="AF13" s="10">
        <v>8451.323723712012</v>
      </c>
      <c r="AG13" s="10">
        <v>7040.3961483229914</v>
      </c>
      <c r="AH13" s="10">
        <v>4996.756551231002</v>
      </c>
      <c r="AI13" s="10">
        <v>13349.196778543057</v>
      </c>
      <c r="AJ13" s="10">
        <v>8281.7575768910374</v>
      </c>
      <c r="AK13" s="4">
        <v>5589.1490389740038</v>
      </c>
      <c r="AL13" s="255">
        <v>7056.0828710000033</v>
      </c>
      <c r="AM13" s="255">
        <v>4884.0552594000092</v>
      </c>
      <c r="AN13" s="255">
        <v>10582.511247399998</v>
      </c>
      <c r="AO13" s="255">
        <v>3832.5755935000066</v>
      </c>
      <c r="AP13" s="255">
        <v>7863.0890592999976</v>
      </c>
      <c r="AQ13" s="255">
        <v>5443.4215981999896</v>
      </c>
      <c r="AR13" s="255">
        <v>7564.1577083000066</v>
      </c>
      <c r="AS13" s="255">
        <v>6209.8587909000007</v>
      </c>
      <c r="AT13" s="255">
        <v>6698.689014699994</v>
      </c>
      <c r="AU13" s="255">
        <v>4848.3155685000011</v>
      </c>
      <c r="AV13" s="255">
        <v>7946.9318293000042</v>
      </c>
      <c r="AW13" s="255">
        <v>2002.4441124999985</v>
      </c>
      <c r="AX13" s="10">
        <v>2874.0102021600001</v>
      </c>
      <c r="AY13" s="10">
        <v>314.01934642999998</v>
      </c>
      <c r="AZ13" s="10">
        <v>5582.3912154670006</v>
      </c>
      <c r="BA13" s="10">
        <v>7244.8216072060031</v>
      </c>
      <c r="BB13" s="10">
        <v>2871.0730708419987</v>
      </c>
      <c r="BC13" s="10">
        <v>19061.938407510021</v>
      </c>
      <c r="BD13" s="10">
        <v>8814.3801639210142</v>
      </c>
      <c r="BE13" s="10">
        <v>8047.599644008993</v>
      </c>
      <c r="BF13" s="10">
        <v>9278.6853341009955</v>
      </c>
      <c r="BG13" s="10">
        <v>6652.3940823860039</v>
      </c>
      <c r="BH13" s="10">
        <v>5716.5341926050014</v>
      </c>
      <c r="BI13" s="10">
        <v>7678.1046781580053</v>
      </c>
      <c r="BJ13" s="10">
        <v>7474.8277184000135</v>
      </c>
      <c r="BK13" s="10">
        <v>13284.692768000004</v>
      </c>
      <c r="BL13" s="10">
        <v>4602.5634353999985</v>
      </c>
      <c r="BM13" s="10">
        <v>12601.041054699983</v>
      </c>
      <c r="BN13" s="10">
        <v>9647.5287892000015</v>
      </c>
      <c r="BO13" s="10">
        <v>5858.9997211001819</v>
      </c>
      <c r="BP13" s="10">
        <v>6967.0412677999911</v>
      </c>
      <c r="BQ13" s="10">
        <v>7012.1126715999972</v>
      </c>
      <c r="BR13" s="10">
        <v>5836.8635747999997</v>
      </c>
      <c r="BS13" s="10">
        <v>7623.6276634999867</v>
      </c>
      <c r="BT13" s="10">
        <v>6600.4789431999898</v>
      </c>
      <c r="BU13" s="10">
        <v>7233.9273331000059</v>
      </c>
      <c r="BV13" s="255">
        <v>5461.9130033000083</v>
      </c>
      <c r="BW13" s="255">
        <v>8960.2040861000096</v>
      </c>
      <c r="BX13" s="255">
        <v>6140.0719373000011</v>
      </c>
      <c r="BY13" s="255">
        <v>9622.3701502000204</v>
      </c>
      <c r="BZ13" s="255">
        <v>13972.49516439999</v>
      </c>
      <c r="CA13" s="255">
        <v>10858.320153099996</v>
      </c>
      <c r="CB13" s="255">
        <v>7747.523539299993</v>
      </c>
      <c r="CC13" s="255">
        <v>8833.4174555999962</v>
      </c>
      <c r="CD13" s="255">
        <v>10255.662267599993</v>
      </c>
      <c r="CE13" s="255">
        <v>7625.6902447999937</v>
      </c>
      <c r="CF13" s="255">
        <v>11208.728737199996</v>
      </c>
      <c r="CG13" s="255">
        <v>10125.350049200004</v>
      </c>
      <c r="CH13" s="255">
        <v>17248.966829999983</v>
      </c>
      <c r="CI13" s="255">
        <v>7943.410313299989</v>
      </c>
      <c r="CJ13" s="255">
        <v>20588.841939499966</v>
      </c>
      <c r="CK13" s="255">
        <v>29906.631127900004</v>
      </c>
      <c r="CL13" s="255">
        <v>11230.617137699988</v>
      </c>
      <c r="CM13" s="255">
        <v>11096.940162000001</v>
      </c>
      <c r="CN13" s="255">
        <v>2260.7338387</v>
      </c>
      <c r="CO13" s="255">
        <v>5141.1613790999991</v>
      </c>
      <c r="CP13" s="255">
        <v>4320.6436549000009</v>
      </c>
      <c r="CQ13" s="255">
        <v>13073.560501099979</v>
      </c>
      <c r="CR13" s="255">
        <v>6750.4395305000025</v>
      </c>
      <c r="CS13" s="255">
        <v>14755.571894700015</v>
      </c>
    </row>
    <row r="14" spans="1:97" s="8" customFormat="1" ht="14.4" x14ac:dyDescent="0.3">
      <c r="A14" s="61"/>
      <c r="B14" s="24" t="s">
        <v>97</v>
      </c>
      <c r="C14" s="4">
        <v>-62460</v>
      </c>
      <c r="D14" s="4">
        <v>-50157.436043059985</v>
      </c>
      <c r="E14" s="4">
        <v>-67070</v>
      </c>
      <c r="F14" s="4">
        <v>-55118.420273800053</v>
      </c>
      <c r="G14" s="4">
        <v>-65852.853044800024</v>
      </c>
      <c r="H14" s="10">
        <f>SUM(Z14:AK14)</f>
        <v>-68125.776907395135</v>
      </c>
      <c r="I14" s="10">
        <f>I12-I13</f>
        <v>-66916.208653000009</v>
      </c>
      <c r="J14" s="10">
        <v>-71759.529944795038</v>
      </c>
      <c r="K14" s="10">
        <v>-82404.78254060015</v>
      </c>
      <c r="L14" s="10">
        <v>-106234.37478809999</v>
      </c>
      <c r="M14" s="201">
        <f t="shared" si="5"/>
        <v>-138062.26903939992</v>
      </c>
      <c r="N14" s="10">
        <f t="shared" ref="N14:Z14" si="9">N12-N13</f>
        <v>-3616.1700245000002</v>
      </c>
      <c r="O14" s="10">
        <f t="shared" si="9"/>
        <v>-4648.475381100001</v>
      </c>
      <c r="P14" s="10">
        <f t="shared" si="9"/>
        <v>-3373.9545676000021</v>
      </c>
      <c r="Q14" s="10">
        <f t="shared" si="9"/>
        <v>-3794.6688390999993</v>
      </c>
      <c r="R14" s="10">
        <f t="shared" si="9"/>
        <v>-6887.9726416999974</v>
      </c>
      <c r="S14" s="10">
        <f t="shared" si="9"/>
        <v>-3330.8936116999989</v>
      </c>
      <c r="T14" s="10">
        <f t="shared" si="9"/>
        <v>-2027.0213840999995</v>
      </c>
      <c r="U14" s="10">
        <f t="shared" si="9"/>
        <v>-9516.1990491000015</v>
      </c>
      <c r="V14" s="10">
        <f t="shared" si="9"/>
        <v>-7875.1065048</v>
      </c>
      <c r="W14" s="10">
        <f t="shared" si="9"/>
        <v>-4060.5004918000104</v>
      </c>
      <c r="X14" s="10">
        <f t="shared" si="9"/>
        <v>-5160.939705700016</v>
      </c>
      <c r="Y14" s="10">
        <f t="shared" si="9"/>
        <v>-11560.950843599998</v>
      </c>
      <c r="Z14" s="10">
        <f t="shared" si="9"/>
        <v>-4552.4122034109996</v>
      </c>
      <c r="AA14" s="10">
        <f t="shared" ref="AA14:CL14" si="10">AA12-AA13</f>
        <v>-3714.4223572840001</v>
      </c>
      <c r="AB14" s="10">
        <f t="shared" si="10"/>
        <v>-594.06482385100071</v>
      </c>
      <c r="AC14" s="10">
        <f t="shared" si="10"/>
        <v>-4297.3016907560077</v>
      </c>
      <c r="AD14" s="10">
        <f t="shared" si="10"/>
        <v>-7104.495785660014</v>
      </c>
      <c r="AE14" s="10">
        <f t="shared" si="10"/>
        <v>-5655.0352287590022</v>
      </c>
      <c r="AF14" s="10">
        <f t="shared" si="10"/>
        <v>-6551.5057237120118</v>
      </c>
      <c r="AG14" s="10">
        <f t="shared" si="10"/>
        <v>-7004.8461483229912</v>
      </c>
      <c r="AH14" s="10">
        <f t="shared" si="10"/>
        <v>-3374.122551231002</v>
      </c>
      <c r="AI14" s="10">
        <f t="shared" si="10"/>
        <v>-12416.639778543056</v>
      </c>
      <c r="AJ14" s="10">
        <f t="shared" si="10"/>
        <v>-7271.7815768910377</v>
      </c>
      <c r="AK14" s="4">
        <f t="shared" si="10"/>
        <v>-5589.1490389740038</v>
      </c>
      <c r="AL14" s="4">
        <f t="shared" si="10"/>
        <v>-6659.246871000003</v>
      </c>
      <c r="AM14" s="4">
        <f t="shared" si="10"/>
        <v>-3216.5552594000092</v>
      </c>
      <c r="AN14" s="4">
        <f t="shared" si="10"/>
        <v>-10207.611247399998</v>
      </c>
      <c r="AO14" s="4">
        <f t="shared" si="10"/>
        <v>-2548.4665935000066</v>
      </c>
      <c r="AP14" s="4">
        <f t="shared" si="10"/>
        <v>-6444.3520592999976</v>
      </c>
      <c r="AQ14" s="4">
        <f t="shared" si="10"/>
        <v>-4818.6105981999899</v>
      </c>
      <c r="AR14" s="4">
        <f t="shared" si="10"/>
        <v>-7412.1077083000064</v>
      </c>
      <c r="AS14" s="4">
        <f t="shared" si="10"/>
        <v>-5048.4607909000006</v>
      </c>
      <c r="AT14" s="4">
        <f t="shared" si="10"/>
        <v>-6195.9330146999937</v>
      </c>
      <c r="AU14" s="4">
        <f t="shared" si="10"/>
        <v>-4666.0425685000009</v>
      </c>
      <c r="AV14" s="4">
        <f t="shared" si="10"/>
        <v>-7946.9318293000042</v>
      </c>
      <c r="AW14" s="4">
        <f t="shared" si="10"/>
        <v>-1751.8901124999984</v>
      </c>
      <c r="AX14" s="4">
        <f t="shared" si="10"/>
        <v>-1705.13620216</v>
      </c>
      <c r="AY14" s="4">
        <f t="shared" si="10"/>
        <v>547.22765357000003</v>
      </c>
      <c r="AZ14" s="4">
        <f t="shared" si="10"/>
        <v>-4822.9232154670008</v>
      </c>
      <c r="BA14" s="4">
        <f t="shared" si="10"/>
        <v>-5874.4786072060033</v>
      </c>
      <c r="BB14" s="4">
        <f t="shared" si="10"/>
        <v>-1569.0830708419987</v>
      </c>
      <c r="BC14" s="4">
        <f t="shared" si="10"/>
        <v>-17463.896407510019</v>
      </c>
      <c r="BD14" s="4">
        <f t="shared" si="10"/>
        <v>-8223.5201639210136</v>
      </c>
      <c r="BE14" s="4">
        <f t="shared" si="10"/>
        <v>-6161.1566440089937</v>
      </c>
      <c r="BF14" s="4">
        <f t="shared" si="10"/>
        <v>-8096.2763341009959</v>
      </c>
      <c r="BG14" s="4">
        <f t="shared" si="10"/>
        <v>-6119.2760823860035</v>
      </c>
      <c r="BH14" s="4">
        <f t="shared" si="10"/>
        <v>-4961.0841926050016</v>
      </c>
      <c r="BI14" s="4">
        <f t="shared" si="10"/>
        <v>-7309.9266781580054</v>
      </c>
      <c r="BJ14" s="4">
        <f t="shared" si="10"/>
        <v>-5459.6879684000132</v>
      </c>
      <c r="BK14" s="4">
        <f t="shared" si="10"/>
        <v>-12202.104768000005</v>
      </c>
      <c r="BL14" s="4">
        <f t="shared" si="10"/>
        <v>-4602.5634353999985</v>
      </c>
      <c r="BM14" s="4">
        <f t="shared" si="10"/>
        <v>-12308.596054699983</v>
      </c>
      <c r="BN14" s="4">
        <f t="shared" si="10"/>
        <v>-9119.0317892000021</v>
      </c>
      <c r="BO14" s="4">
        <f t="shared" si="10"/>
        <v>-4658.3207211001818</v>
      </c>
      <c r="BP14" s="4">
        <f t="shared" si="10"/>
        <v>-6614.594267799991</v>
      </c>
      <c r="BQ14" s="4">
        <f t="shared" si="10"/>
        <v>-6789.0036715999968</v>
      </c>
      <c r="BR14" s="4">
        <f t="shared" si="10"/>
        <v>-5531.2835747999998</v>
      </c>
      <c r="BS14" s="4">
        <f t="shared" si="10"/>
        <v>-7608.1026634999871</v>
      </c>
      <c r="BT14" s="4">
        <f t="shared" si="10"/>
        <v>-5655.47994319999</v>
      </c>
      <c r="BU14" s="4">
        <f t="shared" si="10"/>
        <v>-6438.4286831000063</v>
      </c>
      <c r="BV14" s="4">
        <f t="shared" si="10"/>
        <v>-5138.6780033000086</v>
      </c>
      <c r="BW14" s="4">
        <f t="shared" si="10"/>
        <v>-8960.2040861000096</v>
      </c>
      <c r="BX14" s="4">
        <f t="shared" si="10"/>
        <v>-5873.0299373000007</v>
      </c>
      <c r="BY14" s="4">
        <f t="shared" si="10"/>
        <v>-9478.0531502000194</v>
      </c>
      <c r="BZ14" s="4">
        <f t="shared" si="10"/>
        <v>-13424.596164399991</v>
      </c>
      <c r="CA14" s="4">
        <f t="shared" si="10"/>
        <v>-8731.1101530999949</v>
      </c>
      <c r="CB14" s="4">
        <f t="shared" si="10"/>
        <v>-7747.523539299993</v>
      </c>
      <c r="CC14" s="4">
        <f t="shared" si="10"/>
        <v>-8430.0524555999964</v>
      </c>
      <c r="CD14" s="4">
        <f t="shared" si="10"/>
        <v>-10255.662267599993</v>
      </c>
      <c r="CE14" s="4">
        <f t="shared" si="10"/>
        <v>-7248.1312447999935</v>
      </c>
      <c r="CF14" s="4">
        <f t="shared" si="10"/>
        <v>-11208.728737199996</v>
      </c>
      <c r="CG14" s="4">
        <f t="shared" si="10"/>
        <v>-9738.6050492000031</v>
      </c>
      <c r="CH14" s="261">
        <f t="shared" si="10"/>
        <v>-16614.357829999983</v>
      </c>
      <c r="CI14" s="261">
        <f t="shared" si="10"/>
        <v>-7943.410313299989</v>
      </c>
      <c r="CJ14" s="261">
        <f t="shared" si="10"/>
        <v>-19486.195939499965</v>
      </c>
      <c r="CK14" s="261">
        <f t="shared" si="10"/>
        <v>-29738.847857900004</v>
      </c>
      <c r="CL14" s="261">
        <f t="shared" si="10"/>
        <v>-10735.642137699988</v>
      </c>
      <c r="CM14" s="261">
        <f t="shared" ref="CM14:CS14" si="11">CM12-CM13</f>
        <v>-10981.134162</v>
      </c>
      <c r="CN14" s="261">
        <f t="shared" si="11"/>
        <v>-2260.7338387</v>
      </c>
      <c r="CO14" s="261">
        <f t="shared" si="11"/>
        <v>-5141.1613790999991</v>
      </c>
      <c r="CP14" s="261">
        <f t="shared" si="11"/>
        <v>-4309.9436549000011</v>
      </c>
      <c r="CQ14" s="261">
        <f t="shared" si="11"/>
        <v>-11674.49350109998</v>
      </c>
      <c r="CR14" s="261">
        <f t="shared" si="11"/>
        <v>-5352.9995305000029</v>
      </c>
      <c r="CS14" s="261">
        <f t="shared" si="11"/>
        <v>-13823.348894700015</v>
      </c>
    </row>
    <row r="15" spans="1:97" s="8" customFormat="1" ht="14.4" x14ac:dyDescent="0.3">
      <c r="A15" s="259" t="s">
        <v>140</v>
      </c>
      <c r="B15" s="24" t="s">
        <v>58</v>
      </c>
      <c r="C15" s="4">
        <v>14</v>
      </c>
      <c r="D15" s="4">
        <v>14.263</v>
      </c>
      <c r="E15" s="4">
        <v>-67070</v>
      </c>
      <c r="F15" s="4">
        <v>0</v>
      </c>
      <c r="G15" s="4">
        <v>110.86</v>
      </c>
      <c r="H15" s="10">
        <f>SUM(Z15:AK15)</f>
        <v>119.1968</v>
      </c>
      <c r="I15" s="10">
        <v>55.276800000000001</v>
      </c>
      <c r="J15" s="10">
        <v>0</v>
      </c>
      <c r="K15" s="10">
        <v>224.9264</v>
      </c>
      <c r="L15" s="10">
        <v>0</v>
      </c>
      <c r="M15" s="201">
        <f t="shared" si="5"/>
        <v>0</v>
      </c>
      <c r="N15" s="10">
        <v>0</v>
      </c>
      <c r="O15" s="10">
        <v>18.525599999999997</v>
      </c>
      <c r="P15" s="10">
        <v>0</v>
      </c>
      <c r="Q15" s="10">
        <v>0</v>
      </c>
      <c r="R15" s="10">
        <v>0</v>
      </c>
      <c r="S15" s="10">
        <v>5.6976000000000004</v>
      </c>
      <c r="T15" s="10">
        <v>34.744799999999998</v>
      </c>
      <c r="U15" s="10">
        <v>15.647200000000002</v>
      </c>
      <c r="V15" s="10">
        <v>0</v>
      </c>
      <c r="W15" s="10">
        <v>0</v>
      </c>
      <c r="X15" s="10">
        <v>0</v>
      </c>
      <c r="Y15" s="10">
        <v>36.244799999999998</v>
      </c>
      <c r="Z15" s="10">
        <v>33</v>
      </c>
      <c r="AA15" s="10">
        <v>0</v>
      </c>
      <c r="AB15" s="10">
        <v>17.0032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9.5952000000000002</v>
      </c>
      <c r="AK15" s="4">
        <v>59.598399999999998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55.276800000000001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262">
        <v>106.977</v>
      </c>
      <c r="BK15" s="262">
        <v>117.94940000000001</v>
      </c>
      <c r="BL15" s="262">
        <v>0</v>
      </c>
      <c r="BM15" s="262">
        <v>0</v>
      </c>
      <c r="BN15" s="262">
        <v>0</v>
      </c>
      <c r="BO15" s="262">
        <v>0</v>
      </c>
      <c r="BP15" s="262">
        <v>0</v>
      </c>
      <c r="BQ15" s="262">
        <v>0</v>
      </c>
      <c r="BR15" s="262">
        <v>0</v>
      </c>
      <c r="BS15" s="262">
        <v>0</v>
      </c>
      <c r="BT15" s="262">
        <v>0</v>
      </c>
      <c r="BU15" s="262">
        <v>0</v>
      </c>
      <c r="BV15" s="262">
        <v>0</v>
      </c>
      <c r="BW15" s="262">
        <v>0</v>
      </c>
      <c r="BX15" s="262">
        <v>0</v>
      </c>
      <c r="BY15" s="262">
        <v>0</v>
      </c>
      <c r="BZ15" s="262">
        <v>0</v>
      </c>
      <c r="CA15" s="262">
        <v>0</v>
      </c>
      <c r="CB15" s="262">
        <v>0</v>
      </c>
      <c r="CC15" s="262">
        <v>0</v>
      </c>
      <c r="CD15" s="262">
        <v>0</v>
      </c>
      <c r="CE15" s="262">
        <v>0</v>
      </c>
      <c r="CF15" s="262">
        <v>0</v>
      </c>
      <c r="CG15" s="262">
        <v>0</v>
      </c>
      <c r="CH15" s="262">
        <v>0</v>
      </c>
      <c r="CI15" s="262">
        <v>0</v>
      </c>
      <c r="CJ15" s="262">
        <v>0</v>
      </c>
      <c r="CK15" s="262">
        <v>0</v>
      </c>
      <c r="CL15" s="262">
        <v>0</v>
      </c>
      <c r="CM15" s="262">
        <v>0</v>
      </c>
      <c r="CN15" s="262">
        <v>0</v>
      </c>
      <c r="CO15" s="262">
        <v>0</v>
      </c>
      <c r="CP15" s="262">
        <v>0</v>
      </c>
      <c r="CQ15" s="262">
        <v>0</v>
      </c>
      <c r="CR15" s="262">
        <v>0</v>
      </c>
      <c r="CS15" s="262">
        <v>0</v>
      </c>
    </row>
    <row r="16" spans="1:97" s="8" customFormat="1" ht="14.4" x14ac:dyDescent="0.3">
      <c r="A16" s="259"/>
      <c r="B16" s="24" t="s">
        <v>60</v>
      </c>
      <c r="C16" s="4">
        <v>1684</v>
      </c>
      <c r="D16" s="4">
        <v>2974.6962600000002</v>
      </c>
      <c r="E16" s="4">
        <v>8.01</v>
      </c>
      <c r="F16" s="4">
        <v>7732.7215038000013</v>
      </c>
      <c r="G16" s="4">
        <v>5282.1350456999999</v>
      </c>
      <c r="H16" s="10">
        <v>4693.3070069580008</v>
      </c>
      <c r="I16" s="10">
        <v>7002.331285199999</v>
      </c>
      <c r="J16" s="10">
        <v>8042.3134852330004</v>
      </c>
      <c r="K16" s="10">
        <v>8620.1693391999997</v>
      </c>
      <c r="L16" s="10">
        <v>10212.757735199999</v>
      </c>
      <c r="M16" s="201">
        <f t="shared" si="5"/>
        <v>24999.140943100003</v>
      </c>
      <c r="N16" s="10">
        <v>669.96429079999996</v>
      </c>
      <c r="O16" s="10">
        <v>391.18147570000002</v>
      </c>
      <c r="P16" s="10">
        <v>472.55722420000006</v>
      </c>
      <c r="Q16" s="10">
        <v>215.52257900000001</v>
      </c>
      <c r="R16" s="10">
        <v>769.26896079999995</v>
      </c>
      <c r="S16" s="10">
        <v>150.87752499999999</v>
      </c>
      <c r="T16" s="10">
        <v>24.662823600000003</v>
      </c>
      <c r="U16" s="10">
        <v>560.45742329999996</v>
      </c>
      <c r="V16" s="10">
        <v>607.38320750000003</v>
      </c>
      <c r="W16" s="10">
        <v>244.34887969999997</v>
      </c>
      <c r="X16" s="10">
        <v>894.44399689999989</v>
      </c>
      <c r="Y16" s="10">
        <v>281.46665919999998</v>
      </c>
      <c r="Z16" s="10">
        <v>304.77217714800003</v>
      </c>
      <c r="AA16" s="10">
        <v>291.07362499499993</v>
      </c>
      <c r="AB16" s="10">
        <v>472.30690615900005</v>
      </c>
      <c r="AC16" s="10">
        <v>290.22847523899992</v>
      </c>
      <c r="AD16" s="10">
        <v>348.34865252499998</v>
      </c>
      <c r="AE16" s="10">
        <v>724.13559512100005</v>
      </c>
      <c r="AF16" s="10">
        <v>241.72477437100002</v>
      </c>
      <c r="AG16" s="10">
        <v>602.413917782</v>
      </c>
      <c r="AH16" s="10">
        <v>435.802624337</v>
      </c>
      <c r="AI16" s="10">
        <v>359.77359272100006</v>
      </c>
      <c r="AJ16" s="10">
        <v>279.32123086799999</v>
      </c>
      <c r="AK16" s="4">
        <v>343.40543569200003</v>
      </c>
      <c r="AL16" s="255">
        <v>413.10773689999996</v>
      </c>
      <c r="AM16" s="255">
        <v>340.35789999999997</v>
      </c>
      <c r="AN16" s="255">
        <v>437.16967800000003</v>
      </c>
      <c r="AO16" s="255">
        <v>489.91621620000018</v>
      </c>
      <c r="AP16" s="255">
        <v>602.64264790000016</v>
      </c>
      <c r="AQ16" s="255">
        <v>459.74958599999985</v>
      </c>
      <c r="AR16" s="255">
        <v>649.33179629999995</v>
      </c>
      <c r="AS16" s="255">
        <v>1012.5830530999999</v>
      </c>
      <c r="AT16" s="255">
        <v>841.19378259999996</v>
      </c>
      <c r="AU16" s="255">
        <v>848.33635370000002</v>
      </c>
      <c r="AV16" s="255">
        <v>855.67282449999993</v>
      </c>
      <c r="AW16" s="255">
        <v>52.269709999999996</v>
      </c>
      <c r="AX16" s="10">
        <v>70.657319999999999</v>
      </c>
      <c r="AY16" s="10">
        <v>23.552439999999997</v>
      </c>
      <c r="AZ16" s="10">
        <v>329.16445533899997</v>
      </c>
      <c r="BA16" s="10">
        <v>1333.7696373600002</v>
      </c>
      <c r="BB16" s="10">
        <v>982.94697999999994</v>
      </c>
      <c r="BC16" s="10">
        <v>1864.3391970700004</v>
      </c>
      <c r="BD16" s="10">
        <v>289.43332408999993</v>
      </c>
      <c r="BE16" s="10">
        <v>710.61074440000004</v>
      </c>
      <c r="BF16" s="10">
        <v>405.86140440000003</v>
      </c>
      <c r="BG16" s="10">
        <v>1048.5502065600001</v>
      </c>
      <c r="BH16" s="10">
        <v>450.39079493600002</v>
      </c>
      <c r="BI16" s="10">
        <v>533.03698107800005</v>
      </c>
      <c r="BJ16" s="10">
        <v>401.55111690000001</v>
      </c>
      <c r="BK16" s="10">
        <v>562.00396379999995</v>
      </c>
      <c r="BL16" s="10">
        <v>722.15104469999994</v>
      </c>
      <c r="BM16" s="10">
        <v>491.77210000000002</v>
      </c>
      <c r="BN16" s="10">
        <v>544.9214490999999</v>
      </c>
      <c r="BO16" s="10">
        <v>458.06194140000008</v>
      </c>
      <c r="BP16" s="10">
        <v>2446.2925363999998</v>
      </c>
      <c r="BQ16" s="10">
        <v>598.07529880000027</v>
      </c>
      <c r="BR16" s="10">
        <v>547.12654890000022</v>
      </c>
      <c r="BS16" s="10">
        <v>551.42044399999997</v>
      </c>
      <c r="BT16" s="10">
        <v>930.96178930000087</v>
      </c>
      <c r="BU16" s="10">
        <v>365.83110600000003</v>
      </c>
      <c r="BV16" s="10">
        <v>767.32166340000015</v>
      </c>
      <c r="BW16" s="10">
        <v>1310.5232475</v>
      </c>
      <c r="BX16" s="10">
        <v>890.9412294</v>
      </c>
      <c r="BY16" s="10">
        <v>459.73558000000008</v>
      </c>
      <c r="BZ16" s="10">
        <v>1112.3511280000002</v>
      </c>
      <c r="CA16" s="10">
        <v>870.06374419999975</v>
      </c>
      <c r="CB16" s="10">
        <v>435.81544239999988</v>
      </c>
      <c r="CC16" s="10">
        <v>1558.68851</v>
      </c>
      <c r="CD16" s="10">
        <v>555.08342369999991</v>
      </c>
      <c r="CE16" s="10">
        <v>528.64438069999994</v>
      </c>
      <c r="CF16" s="10">
        <v>1000.7852520000001</v>
      </c>
      <c r="CG16" s="10">
        <v>722.8041338999999</v>
      </c>
      <c r="CH16" s="255">
        <v>1392.9914546000002</v>
      </c>
      <c r="CI16" s="255">
        <v>223.73038</v>
      </c>
      <c r="CJ16" s="255">
        <v>2903.0864984</v>
      </c>
      <c r="CK16" s="255">
        <v>1464.4118691999995</v>
      </c>
      <c r="CL16" s="255">
        <v>2588.7076783000002</v>
      </c>
      <c r="CM16" s="255">
        <v>1167.4782128999998</v>
      </c>
      <c r="CN16" s="255">
        <v>405.66500000000002</v>
      </c>
      <c r="CO16" s="255">
        <v>211.28238999999999</v>
      </c>
      <c r="CP16" s="255">
        <v>13035.806469900001</v>
      </c>
      <c r="CQ16" s="255">
        <v>564.80222990000004</v>
      </c>
      <c r="CR16" s="255">
        <v>84.264589900000018</v>
      </c>
      <c r="CS16" s="255">
        <v>956.91416999999979</v>
      </c>
    </row>
    <row r="17" spans="1:97" s="8" customFormat="1" ht="14.4" x14ac:dyDescent="0.3">
      <c r="A17" s="259"/>
      <c r="B17" s="24" t="s">
        <v>97</v>
      </c>
      <c r="C17" s="4">
        <v>-1679</v>
      </c>
      <c r="D17" s="4">
        <v>-2960.4332600000002</v>
      </c>
      <c r="E17" s="4">
        <v>-2067</v>
      </c>
      <c r="F17" s="4">
        <v>-7732.7215038000013</v>
      </c>
      <c r="G17" s="4">
        <v>-5171.2750456999993</v>
      </c>
      <c r="H17" s="10">
        <f>SUM(Z17:AK17)</f>
        <v>-4574.1102069579993</v>
      </c>
      <c r="I17" s="10">
        <f>I15-I16</f>
        <v>-6947.0544851999994</v>
      </c>
      <c r="J17" s="10">
        <v>-8042.3134852330004</v>
      </c>
      <c r="K17" s="10">
        <v>-8395.2429391999995</v>
      </c>
      <c r="L17" s="10">
        <v>-10212.757735199999</v>
      </c>
      <c r="M17" s="201">
        <f t="shared" si="5"/>
        <v>-24999.140943100003</v>
      </c>
      <c r="N17" s="10">
        <f t="shared" ref="N17:Z17" si="12">N15-N16</f>
        <v>-669.96429079999996</v>
      </c>
      <c r="O17" s="10">
        <f t="shared" si="12"/>
        <v>-372.65587570000002</v>
      </c>
      <c r="P17" s="10">
        <f t="shared" si="12"/>
        <v>-472.55722420000006</v>
      </c>
      <c r="Q17" s="10">
        <f t="shared" si="12"/>
        <v>-215.52257900000001</v>
      </c>
      <c r="R17" s="10">
        <f t="shared" si="12"/>
        <v>-769.26896079999995</v>
      </c>
      <c r="S17" s="10">
        <f t="shared" si="12"/>
        <v>-145.179925</v>
      </c>
      <c r="T17" s="10">
        <f t="shared" si="12"/>
        <v>10.081976399999995</v>
      </c>
      <c r="U17" s="10">
        <f t="shared" si="12"/>
        <v>-544.81022329999996</v>
      </c>
      <c r="V17" s="10">
        <f t="shared" si="12"/>
        <v>-607.38320750000003</v>
      </c>
      <c r="W17" s="10">
        <f t="shared" si="12"/>
        <v>-244.34887969999997</v>
      </c>
      <c r="X17" s="10">
        <f t="shared" si="12"/>
        <v>-894.44399689999989</v>
      </c>
      <c r="Y17" s="10">
        <f t="shared" si="12"/>
        <v>-245.22185919999998</v>
      </c>
      <c r="Z17" s="10">
        <f t="shared" si="12"/>
        <v>-271.77217714800003</v>
      </c>
      <c r="AA17" s="10">
        <f t="shared" ref="AA17:CL17" si="13">AA15-AA16</f>
        <v>-291.07362499499993</v>
      </c>
      <c r="AB17" s="10">
        <f t="shared" si="13"/>
        <v>-455.30370615900006</v>
      </c>
      <c r="AC17" s="10">
        <f t="shared" si="13"/>
        <v>-290.22847523899992</v>
      </c>
      <c r="AD17" s="10">
        <f t="shared" si="13"/>
        <v>-348.34865252499998</v>
      </c>
      <c r="AE17" s="10">
        <f t="shared" si="13"/>
        <v>-724.13559512100005</v>
      </c>
      <c r="AF17" s="10">
        <f t="shared" si="13"/>
        <v>-241.72477437100002</v>
      </c>
      <c r="AG17" s="10">
        <f t="shared" si="13"/>
        <v>-602.413917782</v>
      </c>
      <c r="AH17" s="10">
        <f t="shared" si="13"/>
        <v>-435.802624337</v>
      </c>
      <c r="AI17" s="10">
        <f t="shared" si="13"/>
        <v>-359.77359272100006</v>
      </c>
      <c r="AJ17" s="10">
        <f t="shared" si="13"/>
        <v>-269.72603086800001</v>
      </c>
      <c r="AK17" s="4">
        <f t="shared" si="13"/>
        <v>-283.807035692</v>
      </c>
      <c r="AL17" s="4">
        <f t="shared" si="13"/>
        <v>-413.10773689999996</v>
      </c>
      <c r="AM17" s="4">
        <f t="shared" si="13"/>
        <v>-340.35789999999997</v>
      </c>
      <c r="AN17" s="4">
        <f t="shared" si="13"/>
        <v>-437.16967800000003</v>
      </c>
      <c r="AO17" s="4">
        <f t="shared" si="13"/>
        <v>-489.91621620000018</v>
      </c>
      <c r="AP17" s="4">
        <f t="shared" si="13"/>
        <v>-602.64264790000016</v>
      </c>
      <c r="AQ17" s="4">
        <f t="shared" si="13"/>
        <v>-459.74958599999985</v>
      </c>
      <c r="AR17" s="4">
        <f t="shared" si="13"/>
        <v>-649.33179629999995</v>
      </c>
      <c r="AS17" s="4">
        <f t="shared" si="13"/>
        <v>-1012.5830530999999</v>
      </c>
      <c r="AT17" s="4">
        <f t="shared" si="13"/>
        <v>-841.19378259999996</v>
      </c>
      <c r="AU17" s="4">
        <f t="shared" si="13"/>
        <v>-848.33635370000002</v>
      </c>
      <c r="AV17" s="4">
        <f t="shared" si="13"/>
        <v>-800.39602449999995</v>
      </c>
      <c r="AW17" s="4">
        <f t="shared" si="13"/>
        <v>-52.269709999999996</v>
      </c>
      <c r="AX17" s="4">
        <f t="shared" si="13"/>
        <v>-70.657319999999999</v>
      </c>
      <c r="AY17" s="4">
        <f t="shared" si="13"/>
        <v>-23.552439999999997</v>
      </c>
      <c r="AZ17" s="4">
        <f t="shared" si="13"/>
        <v>-329.16445533899997</v>
      </c>
      <c r="BA17" s="4">
        <f t="shared" si="13"/>
        <v>-1333.7696373600002</v>
      </c>
      <c r="BB17" s="4">
        <f t="shared" si="13"/>
        <v>-982.94697999999994</v>
      </c>
      <c r="BC17" s="4">
        <f t="shared" si="13"/>
        <v>-1864.3391970700004</v>
      </c>
      <c r="BD17" s="4">
        <f t="shared" si="13"/>
        <v>-289.43332408999993</v>
      </c>
      <c r="BE17" s="4">
        <f t="shared" si="13"/>
        <v>-710.61074440000004</v>
      </c>
      <c r="BF17" s="4">
        <f t="shared" si="13"/>
        <v>-405.86140440000003</v>
      </c>
      <c r="BG17" s="4">
        <f t="shared" si="13"/>
        <v>-1048.5502065600001</v>
      </c>
      <c r="BH17" s="4">
        <f t="shared" si="13"/>
        <v>-450.39079493600002</v>
      </c>
      <c r="BI17" s="4">
        <f t="shared" si="13"/>
        <v>-533.03698107800005</v>
      </c>
      <c r="BJ17" s="4">
        <f t="shared" si="13"/>
        <v>-294.57411690000004</v>
      </c>
      <c r="BK17" s="4">
        <f t="shared" si="13"/>
        <v>-444.05456379999993</v>
      </c>
      <c r="BL17" s="4">
        <f t="shared" si="13"/>
        <v>-722.15104469999994</v>
      </c>
      <c r="BM17" s="4">
        <f t="shared" si="13"/>
        <v>-491.77210000000002</v>
      </c>
      <c r="BN17" s="4">
        <f t="shared" si="13"/>
        <v>-544.9214490999999</v>
      </c>
      <c r="BO17" s="4">
        <f t="shared" si="13"/>
        <v>-458.06194140000008</v>
      </c>
      <c r="BP17" s="4">
        <f t="shared" si="13"/>
        <v>-2446.2925363999998</v>
      </c>
      <c r="BQ17" s="4">
        <f t="shared" si="13"/>
        <v>-598.07529880000027</v>
      </c>
      <c r="BR17" s="4">
        <f t="shared" si="13"/>
        <v>-547.12654890000022</v>
      </c>
      <c r="BS17" s="4">
        <f t="shared" si="13"/>
        <v>-551.42044399999997</v>
      </c>
      <c r="BT17" s="4">
        <f t="shared" si="13"/>
        <v>-930.96178930000087</v>
      </c>
      <c r="BU17" s="4">
        <f t="shared" si="13"/>
        <v>-365.83110600000003</v>
      </c>
      <c r="BV17" s="4">
        <f t="shared" si="13"/>
        <v>-767.32166340000015</v>
      </c>
      <c r="BW17" s="4">
        <f t="shared" si="13"/>
        <v>-1310.5232475</v>
      </c>
      <c r="BX17" s="4">
        <f t="shared" si="13"/>
        <v>-890.9412294</v>
      </c>
      <c r="BY17" s="4">
        <f t="shared" si="13"/>
        <v>-459.73558000000008</v>
      </c>
      <c r="BZ17" s="4">
        <f t="shared" si="13"/>
        <v>-1112.3511280000002</v>
      </c>
      <c r="CA17" s="4">
        <f t="shared" si="13"/>
        <v>-870.06374419999975</v>
      </c>
      <c r="CB17" s="4">
        <f t="shared" si="13"/>
        <v>-435.81544239999988</v>
      </c>
      <c r="CC17" s="4">
        <f t="shared" si="13"/>
        <v>-1558.68851</v>
      </c>
      <c r="CD17" s="4">
        <f t="shared" si="13"/>
        <v>-555.08342369999991</v>
      </c>
      <c r="CE17" s="4">
        <f t="shared" si="13"/>
        <v>-528.64438069999994</v>
      </c>
      <c r="CF17" s="4">
        <f t="shared" si="13"/>
        <v>-1000.7852520000001</v>
      </c>
      <c r="CG17" s="4">
        <f t="shared" si="13"/>
        <v>-722.8041338999999</v>
      </c>
      <c r="CH17" s="261">
        <f t="shared" si="13"/>
        <v>-1392.9914546000002</v>
      </c>
      <c r="CI17" s="261">
        <f t="shared" si="13"/>
        <v>-223.73038</v>
      </c>
      <c r="CJ17" s="261">
        <f t="shared" si="13"/>
        <v>-2903.0864984</v>
      </c>
      <c r="CK17" s="261">
        <f t="shared" si="13"/>
        <v>-1464.4118691999995</v>
      </c>
      <c r="CL17" s="261">
        <f t="shared" si="13"/>
        <v>-2588.7076783000002</v>
      </c>
      <c r="CM17" s="261">
        <f t="shared" ref="CM17:CS17" si="14">CM15-CM16</f>
        <v>-1167.4782128999998</v>
      </c>
      <c r="CN17" s="261">
        <f t="shared" si="14"/>
        <v>-405.66500000000002</v>
      </c>
      <c r="CO17" s="261">
        <f t="shared" si="14"/>
        <v>-211.28238999999999</v>
      </c>
      <c r="CP17" s="261">
        <f t="shared" si="14"/>
        <v>-13035.806469900001</v>
      </c>
      <c r="CQ17" s="261">
        <f t="shared" si="14"/>
        <v>-564.80222990000004</v>
      </c>
      <c r="CR17" s="261">
        <f t="shared" si="14"/>
        <v>-84.264589900000018</v>
      </c>
      <c r="CS17" s="261">
        <f t="shared" si="14"/>
        <v>-956.91416999999979</v>
      </c>
    </row>
    <row r="18" spans="1:97" s="8" customFormat="1" ht="14.4" x14ac:dyDescent="0.3">
      <c r="A18" s="61" t="s">
        <v>141</v>
      </c>
      <c r="B18" s="24" t="s">
        <v>58</v>
      </c>
      <c r="C18" s="4">
        <v>1161</v>
      </c>
      <c r="D18" s="4">
        <v>2943.6068400000004</v>
      </c>
      <c r="E18" s="4">
        <v>-2067</v>
      </c>
      <c r="F18" s="4">
        <v>4250.6345895999993</v>
      </c>
      <c r="G18" s="4">
        <v>4877.7285499999998</v>
      </c>
      <c r="H18" s="10">
        <f>SUM(Z18:AK18)</f>
        <v>5103.5871900000002</v>
      </c>
      <c r="I18" s="10">
        <v>2415.4150899999995</v>
      </c>
      <c r="J18" s="10">
        <v>3871.6863499999999</v>
      </c>
      <c r="K18" s="10">
        <v>4030.5161000000003</v>
      </c>
      <c r="L18" s="10">
        <v>6003.8914999999997</v>
      </c>
      <c r="M18" s="201">
        <f t="shared" si="5"/>
        <v>5062.2318000000005</v>
      </c>
      <c r="N18" s="10">
        <v>53.911999999999999</v>
      </c>
      <c r="O18" s="10">
        <v>55.274149999999985</v>
      </c>
      <c r="P18" s="10">
        <v>13.883000000000001</v>
      </c>
      <c r="Q18" s="10">
        <v>67.385000000000005</v>
      </c>
      <c r="R18" s="10">
        <v>61.595999999999989</v>
      </c>
      <c r="S18" s="10">
        <v>361.49719999999996</v>
      </c>
      <c r="T18" s="10">
        <v>77.49909999999997</v>
      </c>
      <c r="U18" s="10">
        <v>109.93735000000001</v>
      </c>
      <c r="V18" s="10">
        <v>241.07800000000003</v>
      </c>
      <c r="W18" s="10">
        <v>42.971049999999998</v>
      </c>
      <c r="X18" s="10">
        <v>718.42569999999944</v>
      </c>
      <c r="Y18" s="10">
        <v>3074.2700000000009</v>
      </c>
      <c r="Z18" s="10">
        <v>376.72595000000007</v>
      </c>
      <c r="AA18" s="10">
        <v>260.00509999999997</v>
      </c>
      <c r="AB18" s="10">
        <v>243.35280000000003</v>
      </c>
      <c r="AC18" s="10">
        <v>221.9264</v>
      </c>
      <c r="AD18" s="10">
        <v>1747.8005999999996</v>
      </c>
      <c r="AE18" s="10">
        <v>441.80004000000031</v>
      </c>
      <c r="AF18" s="10">
        <v>247.99249999999998</v>
      </c>
      <c r="AG18" s="10">
        <v>127.447</v>
      </c>
      <c r="AH18" s="10">
        <v>440.59214999999995</v>
      </c>
      <c r="AI18" s="10">
        <v>353.67630000000003</v>
      </c>
      <c r="AJ18" s="10">
        <v>476.06389999999999</v>
      </c>
      <c r="AK18" s="4">
        <v>166.20444999999998</v>
      </c>
      <c r="AL18" s="10">
        <v>205.44723999999999</v>
      </c>
      <c r="AM18" s="10">
        <v>401.26994999999999</v>
      </c>
      <c r="AN18" s="10">
        <v>241.95579999999998</v>
      </c>
      <c r="AO18" s="10">
        <v>94.921400000000006</v>
      </c>
      <c r="AP18" s="10">
        <v>60.1554</v>
      </c>
      <c r="AQ18" s="10">
        <v>241.5292</v>
      </c>
      <c r="AR18" s="10">
        <v>161.31020000000001</v>
      </c>
      <c r="AS18" s="10">
        <v>102.55335000000001</v>
      </c>
      <c r="AT18" s="10">
        <v>375.4989999999998</v>
      </c>
      <c r="AU18" s="10">
        <v>138.38395</v>
      </c>
      <c r="AV18" s="10">
        <v>243.74239999999998</v>
      </c>
      <c r="AW18" s="10">
        <v>148.6472</v>
      </c>
      <c r="AX18" s="10">
        <v>578.98914999999988</v>
      </c>
      <c r="AY18" s="10">
        <v>193.29670000000007</v>
      </c>
      <c r="AZ18" s="10">
        <v>130.73990000000006</v>
      </c>
      <c r="BA18" s="10">
        <v>318.60660000000001</v>
      </c>
      <c r="BB18" s="10">
        <v>827.58900000000006</v>
      </c>
      <c r="BC18" s="10">
        <v>330.81734999999998</v>
      </c>
      <c r="BD18" s="10">
        <v>432.07240000000002</v>
      </c>
      <c r="BE18" s="10">
        <v>306.52085</v>
      </c>
      <c r="BF18" s="10">
        <v>142.71594999999999</v>
      </c>
      <c r="BG18" s="10">
        <v>223.60319999999996</v>
      </c>
      <c r="BH18" s="10">
        <v>227.04185000000004</v>
      </c>
      <c r="BI18" s="10">
        <v>159.69339999999997</v>
      </c>
      <c r="BJ18" s="255">
        <v>587.60044999999991</v>
      </c>
      <c r="BK18" s="255">
        <v>1039.6468500000001</v>
      </c>
      <c r="BL18" s="255">
        <v>116.4884</v>
      </c>
      <c r="BM18" s="255">
        <v>18.418800000000001</v>
      </c>
      <c r="BN18" s="255">
        <v>650.92200000000003</v>
      </c>
      <c r="BO18" s="255">
        <v>356.00400000000002</v>
      </c>
      <c r="BP18" s="255">
        <v>395.63900000000001</v>
      </c>
      <c r="BQ18" s="255">
        <v>38.317</v>
      </c>
      <c r="BR18" s="255">
        <v>225.601</v>
      </c>
      <c r="BS18" s="255">
        <v>63.2226</v>
      </c>
      <c r="BT18" s="255">
        <v>487.14519999999999</v>
      </c>
      <c r="BU18" s="255">
        <v>51.510800000000003</v>
      </c>
      <c r="BV18" s="262">
        <v>32.786200000000001</v>
      </c>
      <c r="BW18" s="262">
        <v>692.33379999999988</v>
      </c>
      <c r="BX18" s="262">
        <v>12.331399999999995</v>
      </c>
      <c r="BY18" s="262">
        <v>622.94319999999993</v>
      </c>
      <c r="BZ18" s="262">
        <v>405.24970000000002</v>
      </c>
      <c r="CA18" s="262">
        <v>13.364799999999999</v>
      </c>
      <c r="CB18" s="262">
        <v>423.06</v>
      </c>
      <c r="CC18" s="262">
        <v>843.32959999999991</v>
      </c>
      <c r="CD18" s="262">
        <v>415.4271</v>
      </c>
      <c r="CE18" s="262">
        <v>1099.0301999999999</v>
      </c>
      <c r="CF18" s="262">
        <v>501.35850000000005</v>
      </c>
      <c r="CG18" s="262">
        <v>942.67699999999991</v>
      </c>
      <c r="CH18" s="256">
        <v>11.081249999999999</v>
      </c>
      <c r="CI18" s="256">
        <v>939.42759999999998</v>
      </c>
      <c r="CJ18" s="256">
        <v>220.27674999999996</v>
      </c>
      <c r="CK18" s="256">
        <v>1346.0264999999999</v>
      </c>
      <c r="CL18" s="256">
        <v>717.57249999999999</v>
      </c>
      <c r="CM18" s="256">
        <v>534.32600000000002</v>
      </c>
      <c r="CN18" s="256">
        <v>138.87439999999998</v>
      </c>
      <c r="CO18" s="256">
        <v>220.40099999999995</v>
      </c>
      <c r="CP18" s="256">
        <v>134.20929999999998</v>
      </c>
      <c r="CQ18" s="256">
        <v>471.58764999999971</v>
      </c>
      <c r="CR18" s="256">
        <v>164.87459999999999</v>
      </c>
      <c r="CS18" s="256">
        <v>163.57424999999995</v>
      </c>
    </row>
    <row r="19" spans="1:97" s="8" customFormat="1" ht="14.4" x14ac:dyDescent="0.3">
      <c r="A19" s="61"/>
      <c r="B19" s="24" t="s">
        <v>60</v>
      </c>
      <c r="C19" s="4">
        <v>44979</v>
      </c>
      <c r="D19" s="4">
        <v>77468.201966600012</v>
      </c>
      <c r="E19" s="4">
        <v>4720</v>
      </c>
      <c r="F19" s="4">
        <v>82793.318530399993</v>
      </c>
      <c r="G19" s="4">
        <v>103840.79923059997</v>
      </c>
      <c r="H19" s="10">
        <v>81092.588049367027</v>
      </c>
      <c r="I19" s="10">
        <v>76739.320754400032</v>
      </c>
      <c r="J19" s="10">
        <v>93978.21667948192</v>
      </c>
      <c r="K19" s="10">
        <v>86920.828072899996</v>
      </c>
      <c r="L19" s="10">
        <v>108175.97443920003</v>
      </c>
      <c r="M19" s="201">
        <f t="shared" si="5"/>
        <v>118704.77110730023</v>
      </c>
      <c r="N19" s="10">
        <v>6551.9755446000263</v>
      </c>
      <c r="O19" s="10">
        <v>7436.5022719000126</v>
      </c>
      <c r="P19" s="10">
        <v>8596.6431644999957</v>
      </c>
      <c r="Q19" s="10">
        <v>9176.7577557000131</v>
      </c>
      <c r="R19" s="10">
        <v>10194.582570599998</v>
      </c>
      <c r="S19" s="10">
        <v>9638.2310848999987</v>
      </c>
      <c r="T19" s="10">
        <v>1669.659523900001</v>
      </c>
      <c r="U19" s="10">
        <v>21705.443616199904</v>
      </c>
      <c r="V19" s="10">
        <v>5568.6250594000239</v>
      </c>
      <c r="W19" s="10">
        <v>6201.5859152000239</v>
      </c>
      <c r="X19" s="10">
        <v>8249.5803731999677</v>
      </c>
      <c r="Y19" s="10">
        <v>8851.2123505000072</v>
      </c>
      <c r="Z19" s="10">
        <v>6471.4499666750016</v>
      </c>
      <c r="AA19" s="10">
        <v>5638.2033347179986</v>
      </c>
      <c r="AB19" s="10">
        <v>10381.289753511022</v>
      </c>
      <c r="AC19" s="10">
        <v>5611.3934189949869</v>
      </c>
      <c r="AD19" s="10">
        <v>5008.383597353004</v>
      </c>
      <c r="AE19" s="10">
        <v>6773.3969218299962</v>
      </c>
      <c r="AF19" s="10">
        <v>7452.0057550889906</v>
      </c>
      <c r="AG19" s="10">
        <v>5358.9188195650022</v>
      </c>
      <c r="AH19" s="10">
        <v>6342.3483248240063</v>
      </c>
      <c r="AI19" s="10">
        <v>6542.7555728370007</v>
      </c>
      <c r="AJ19" s="10">
        <v>7994.6548084330116</v>
      </c>
      <c r="AK19" s="4">
        <v>7517.7877755370046</v>
      </c>
      <c r="AL19" s="255">
        <v>6244.8385011000018</v>
      </c>
      <c r="AM19" s="255">
        <v>6830.250428100002</v>
      </c>
      <c r="AN19" s="255">
        <v>8313.5490007000044</v>
      </c>
      <c r="AO19" s="255">
        <v>6199.9288795000139</v>
      </c>
      <c r="AP19" s="255">
        <v>7339.3613161999974</v>
      </c>
      <c r="AQ19" s="255">
        <v>6615.6344336000011</v>
      </c>
      <c r="AR19" s="255">
        <v>4959.3185968000043</v>
      </c>
      <c r="AS19" s="255">
        <v>6660.3653266000038</v>
      </c>
      <c r="AT19" s="255">
        <v>7159.553210599991</v>
      </c>
      <c r="AU19" s="255">
        <v>5608.277084099992</v>
      </c>
      <c r="AV19" s="255">
        <v>7840.4363470000062</v>
      </c>
      <c r="AW19" s="255">
        <v>2967.8076301000056</v>
      </c>
      <c r="AX19" s="10">
        <v>3991.39642615</v>
      </c>
      <c r="AY19" s="10">
        <v>898.76997862799954</v>
      </c>
      <c r="AZ19" s="10">
        <v>4839.3261580880016</v>
      </c>
      <c r="BA19" s="10">
        <v>12607.285760661987</v>
      </c>
      <c r="BB19" s="10">
        <v>5178.2381870839972</v>
      </c>
      <c r="BC19" s="10">
        <v>28620.901127935958</v>
      </c>
      <c r="BD19" s="10">
        <v>6165.1329130080085</v>
      </c>
      <c r="BE19" s="10">
        <v>6728.1705994719869</v>
      </c>
      <c r="BF19" s="10">
        <v>4596.3682540629961</v>
      </c>
      <c r="BG19" s="10">
        <v>8316.6947356339824</v>
      </c>
      <c r="BH19" s="10">
        <v>6216.569632426007</v>
      </c>
      <c r="BI19" s="10">
        <v>5819.3629063310045</v>
      </c>
      <c r="BJ19" s="10">
        <v>8153.991617600017</v>
      </c>
      <c r="BK19" s="10">
        <v>4454.1306890999967</v>
      </c>
      <c r="BL19" s="10">
        <v>5404.8890110000066</v>
      </c>
      <c r="BM19" s="10">
        <v>1593.4924062000021</v>
      </c>
      <c r="BN19" s="10">
        <v>8577.353672200019</v>
      </c>
      <c r="BO19" s="10">
        <v>7322.7683888000147</v>
      </c>
      <c r="BP19" s="10">
        <v>12282.656415900057</v>
      </c>
      <c r="BQ19" s="10">
        <v>9292.2249199999624</v>
      </c>
      <c r="BR19" s="10">
        <v>6388.9324251000035</v>
      </c>
      <c r="BS19" s="10">
        <v>8672.156101199962</v>
      </c>
      <c r="BT19" s="10">
        <v>4367.4568119999931</v>
      </c>
      <c r="BU19" s="10">
        <v>10410.775613799944</v>
      </c>
      <c r="BV19" s="255">
        <v>4552.7619921000041</v>
      </c>
      <c r="BW19" s="255">
        <v>11717.221410300033</v>
      </c>
      <c r="BX19" s="255">
        <v>6001.1495197999966</v>
      </c>
      <c r="BY19" s="255">
        <v>10683.339531800028</v>
      </c>
      <c r="BZ19" s="255">
        <v>13231.144676800008</v>
      </c>
      <c r="CA19" s="255">
        <v>10711.944169099992</v>
      </c>
      <c r="CB19" s="255">
        <v>3318.1298795000016</v>
      </c>
      <c r="CC19" s="255">
        <v>15090.797955399967</v>
      </c>
      <c r="CD19" s="255">
        <v>9076.2625688000226</v>
      </c>
      <c r="CE19" s="255">
        <v>7936.1864219999834</v>
      </c>
      <c r="CF19" s="255">
        <v>10868.709902399989</v>
      </c>
      <c r="CG19" s="255">
        <v>4988.3264111999979</v>
      </c>
      <c r="CH19" s="255">
        <v>15881.658720700087</v>
      </c>
      <c r="CI19" s="255">
        <v>2203.8682491999966</v>
      </c>
      <c r="CJ19" s="255">
        <v>16532.292181400095</v>
      </c>
      <c r="CK19" s="255">
        <v>12461.096229800047</v>
      </c>
      <c r="CL19" s="255">
        <v>16763.790517000041</v>
      </c>
      <c r="CM19" s="255">
        <v>18501.870227399952</v>
      </c>
      <c r="CN19" s="255">
        <v>1752.9079168000014</v>
      </c>
      <c r="CO19" s="255">
        <v>1711.7998975999999</v>
      </c>
      <c r="CP19" s="255">
        <v>4168.7224059000018</v>
      </c>
      <c r="CQ19" s="255">
        <v>4786.4829920000475</v>
      </c>
      <c r="CR19" s="255">
        <v>16102.868209099983</v>
      </c>
      <c r="CS19" s="255">
        <v>7837.4135603999948</v>
      </c>
    </row>
    <row r="20" spans="1:97" s="8" customFormat="1" ht="14.4" x14ac:dyDescent="0.3">
      <c r="A20" s="61"/>
      <c r="B20" s="24" t="s">
        <v>97</v>
      </c>
      <c r="C20" s="4">
        <v>-43818</v>
      </c>
      <c r="D20" s="4">
        <v>-74524.59512659999</v>
      </c>
      <c r="E20" s="4">
        <v>-63713</v>
      </c>
      <c r="F20" s="4">
        <v>-78542.683940799994</v>
      </c>
      <c r="G20" s="4">
        <v>-98963.070680599965</v>
      </c>
      <c r="H20" s="10">
        <f>SUM(Z20:AK20)</f>
        <v>-75989.000859367035</v>
      </c>
      <c r="I20" s="10">
        <f>I18-I19</f>
        <v>-74323.905664400037</v>
      </c>
      <c r="J20" s="10">
        <v>-90106.530329481931</v>
      </c>
      <c r="K20" s="10">
        <v>-87628.211973099969</v>
      </c>
      <c r="L20" s="10">
        <v>-102172.08293920003</v>
      </c>
      <c r="M20" s="201">
        <f t="shared" si="5"/>
        <v>-113642.53930730023</v>
      </c>
      <c r="N20" s="10">
        <f t="shared" ref="N20:Z20" si="15">N18-N19</f>
        <v>-6498.063544600026</v>
      </c>
      <c r="O20" s="10">
        <f t="shared" si="15"/>
        <v>-7381.2281219000124</v>
      </c>
      <c r="P20" s="10">
        <f t="shared" si="15"/>
        <v>-8582.7601644999959</v>
      </c>
      <c r="Q20" s="10">
        <f t="shared" si="15"/>
        <v>-9109.3727557000129</v>
      </c>
      <c r="R20" s="10">
        <f t="shared" si="15"/>
        <v>-10132.986570599998</v>
      </c>
      <c r="S20" s="10">
        <f t="shared" si="15"/>
        <v>-9276.7338848999989</v>
      </c>
      <c r="T20" s="10">
        <f t="shared" si="15"/>
        <v>-1592.160423900001</v>
      </c>
      <c r="U20" s="10">
        <f t="shared" si="15"/>
        <v>-21595.506266199904</v>
      </c>
      <c r="V20" s="10">
        <f t="shared" si="15"/>
        <v>-5327.5470594000235</v>
      </c>
      <c r="W20" s="10">
        <f t="shared" si="15"/>
        <v>-6158.6148652000238</v>
      </c>
      <c r="X20" s="10">
        <f t="shared" si="15"/>
        <v>-7531.1546731999679</v>
      </c>
      <c r="Y20" s="10">
        <f t="shared" si="15"/>
        <v>-5776.9423505000068</v>
      </c>
      <c r="Z20" s="10">
        <f t="shared" si="15"/>
        <v>-6094.7240166750016</v>
      </c>
      <c r="AA20" s="10">
        <f t="shared" ref="AA20:CL20" si="16">AA18-AA19</f>
        <v>-5378.1982347179983</v>
      </c>
      <c r="AB20" s="10">
        <f t="shared" si="16"/>
        <v>-10137.936953511022</v>
      </c>
      <c r="AC20" s="10">
        <f t="shared" si="16"/>
        <v>-5389.4670189949866</v>
      </c>
      <c r="AD20" s="10">
        <f t="shared" si="16"/>
        <v>-3260.5829973530044</v>
      </c>
      <c r="AE20" s="10">
        <f t="shared" si="16"/>
        <v>-6331.5968818299962</v>
      </c>
      <c r="AF20" s="10">
        <f t="shared" si="16"/>
        <v>-7204.0132550889903</v>
      </c>
      <c r="AG20" s="10">
        <f t="shared" si="16"/>
        <v>-5231.4718195650021</v>
      </c>
      <c r="AH20" s="10">
        <f t="shared" si="16"/>
        <v>-5901.7561748240059</v>
      </c>
      <c r="AI20" s="10">
        <f t="shared" si="16"/>
        <v>-6189.0792728370006</v>
      </c>
      <c r="AJ20" s="10">
        <f t="shared" si="16"/>
        <v>-7518.5909084330115</v>
      </c>
      <c r="AK20" s="4">
        <f t="shared" si="16"/>
        <v>-7351.5833255370044</v>
      </c>
      <c r="AL20" s="4">
        <f t="shared" si="16"/>
        <v>-6039.3912611000014</v>
      </c>
      <c r="AM20" s="4">
        <f t="shared" si="16"/>
        <v>-6428.9804781000021</v>
      </c>
      <c r="AN20" s="4">
        <f t="shared" si="16"/>
        <v>-8071.5932007000047</v>
      </c>
      <c r="AO20" s="4">
        <f t="shared" si="16"/>
        <v>-6105.0074795000137</v>
      </c>
      <c r="AP20" s="4">
        <f t="shared" si="16"/>
        <v>-7279.2059161999978</v>
      </c>
      <c r="AQ20" s="4">
        <f t="shared" si="16"/>
        <v>-6374.1052336000012</v>
      </c>
      <c r="AR20" s="4">
        <f t="shared" si="16"/>
        <v>-4798.0083968000044</v>
      </c>
      <c r="AS20" s="4">
        <f t="shared" si="16"/>
        <v>-6557.8119766000036</v>
      </c>
      <c r="AT20" s="4">
        <f t="shared" si="16"/>
        <v>-6784.0542105999912</v>
      </c>
      <c r="AU20" s="4">
        <f t="shared" si="16"/>
        <v>-5469.8931340999916</v>
      </c>
      <c r="AV20" s="4">
        <f t="shared" si="16"/>
        <v>-7596.6939470000061</v>
      </c>
      <c r="AW20" s="4">
        <f t="shared" si="16"/>
        <v>-2819.1604301000057</v>
      </c>
      <c r="AX20" s="4">
        <f t="shared" si="16"/>
        <v>-3412.4072761500001</v>
      </c>
      <c r="AY20" s="4">
        <f t="shared" si="16"/>
        <v>-705.47327862799943</v>
      </c>
      <c r="AZ20" s="4">
        <f t="shared" si="16"/>
        <v>-4708.5862580880012</v>
      </c>
      <c r="BA20" s="4">
        <f t="shared" si="16"/>
        <v>-12288.679160661988</v>
      </c>
      <c r="BB20" s="4">
        <f t="shared" si="16"/>
        <v>-4350.6491870839973</v>
      </c>
      <c r="BC20" s="4">
        <f t="shared" si="16"/>
        <v>-28290.083777935957</v>
      </c>
      <c r="BD20" s="4">
        <f t="shared" si="16"/>
        <v>-5733.0605130080085</v>
      </c>
      <c r="BE20" s="4">
        <f t="shared" si="16"/>
        <v>-6421.649749471987</v>
      </c>
      <c r="BF20" s="4">
        <f t="shared" si="16"/>
        <v>-4453.6523040629963</v>
      </c>
      <c r="BG20" s="4">
        <f t="shared" si="16"/>
        <v>-8093.0915356339829</v>
      </c>
      <c r="BH20" s="4">
        <f t="shared" si="16"/>
        <v>-5989.5277824260074</v>
      </c>
      <c r="BI20" s="4">
        <f t="shared" si="16"/>
        <v>-5659.6695063310044</v>
      </c>
      <c r="BJ20" s="4">
        <f t="shared" si="16"/>
        <v>-7566.3911676000171</v>
      </c>
      <c r="BK20" s="4">
        <f t="shared" si="16"/>
        <v>-3414.4838390999967</v>
      </c>
      <c r="BL20" s="4">
        <f t="shared" si="16"/>
        <v>-5288.4006110000064</v>
      </c>
      <c r="BM20" s="4">
        <f t="shared" si="16"/>
        <v>-1575.0736062000021</v>
      </c>
      <c r="BN20" s="4">
        <f t="shared" si="16"/>
        <v>-7926.4316722000185</v>
      </c>
      <c r="BO20" s="4">
        <f t="shared" si="16"/>
        <v>-6966.7643888000148</v>
      </c>
      <c r="BP20" s="4">
        <f t="shared" si="16"/>
        <v>-11887.017415900058</v>
      </c>
      <c r="BQ20" s="4">
        <f t="shared" si="16"/>
        <v>-9253.9079199999633</v>
      </c>
      <c r="BR20" s="4">
        <f t="shared" si="16"/>
        <v>-6163.3314251000038</v>
      </c>
      <c r="BS20" s="4">
        <f t="shared" si="16"/>
        <v>-8608.9335011999628</v>
      </c>
      <c r="BT20" s="4">
        <f t="shared" si="16"/>
        <v>-3880.3116119999931</v>
      </c>
      <c r="BU20" s="4">
        <f t="shared" si="16"/>
        <v>-10359.264813799944</v>
      </c>
      <c r="BV20" s="4">
        <f t="shared" si="16"/>
        <v>-4519.9757921000046</v>
      </c>
      <c r="BW20" s="4">
        <f t="shared" si="16"/>
        <v>-11024.887610300033</v>
      </c>
      <c r="BX20" s="4">
        <f t="shared" si="16"/>
        <v>-5988.8181197999966</v>
      </c>
      <c r="BY20" s="4">
        <f t="shared" si="16"/>
        <v>-10060.396331800028</v>
      </c>
      <c r="BZ20" s="4">
        <f t="shared" si="16"/>
        <v>-12825.894976800007</v>
      </c>
      <c r="CA20" s="4">
        <f t="shared" si="16"/>
        <v>-10698.579369099993</v>
      </c>
      <c r="CB20" s="4">
        <f t="shared" si="16"/>
        <v>-2895.0698795000017</v>
      </c>
      <c r="CC20" s="4">
        <f t="shared" si="16"/>
        <v>-14247.468355399968</v>
      </c>
      <c r="CD20" s="4">
        <f t="shared" si="16"/>
        <v>-8660.8354688000218</v>
      </c>
      <c r="CE20" s="4">
        <f t="shared" si="16"/>
        <v>-6837.1562219999832</v>
      </c>
      <c r="CF20" s="4">
        <f t="shared" si="16"/>
        <v>-10367.351402399989</v>
      </c>
      <c r="CG20" s="4">
        <f t="shared" si="16"/>
        <v>-4045.6494111999982</v>
      </c>
      <c r="CH20" s="261">
        <f t="shared" si="16"/>
        <v>-15870.577470700087</v>
      </c>
      <c r="CI20" s="261">
        <f t="shared" si="16"/>
        <v>-1264.4406491999966</v>
      </c>
      <c r="CJ20" s="261">
        <f t="shared" si="16"/>
        <v>-16312.015431400096</v>
      </c>
      <c r="CK20" s="261">
        <f t="shared" si="16"/>
        <v>-11115.069729800047</v>
      </c>
      <c r="CL20" s="261">
        <f t="shared" si="16"/>
        <v>-16046.218017000041</v>
      </c>
      <c r="CM20" s="261">
        <f t="shared" ref="CM20:CS20" si="17">CM18-CM19</f>
        <v>-17967.544227399951</v>
      </c>
      <c r="CN20" s="261">
        <f t="shared" si="17"/>
        <v>-1614.0335168000015</v>
      </c>
      <c r="CO20" s="261">
        <f t="shared" si="17"/>
        <v>-1491.3988976000001</v>
      </c>
      <c r="CP20" s="261">
        <f t="shared" si="17"/>
        <v>-4034.5131059000018</v>
      </c>
      <c r="CQ20" s="261">
        <f t="shared" si="17"/>
        <v>-4314.895342000048</v>
      </c>
      <c r="CR20" s="261">
        <f t="shared" si="17"/>
        <v>-15937.993609099984</v>
      </c>
      <c r="CS20" s="261">
        <f t="shared" si="17"/>
        <v>-7673.8393103999952</v>
      </c>
    </row>
    <row r="21" spans="1:97" s="15" customFormat="1" ht="14.4" x14ac:dyDescent="0.3">
      <c r="A21" s="68" t="s">
        <v>96</v>
      </c>
      <c r="B21" s="47" t="s">
        <v>58</v>
      </c>
      <c r="C21" s="14">
        <v>4951</v>
      </c>
      <c r="D21" s="14">
        <v>6919.9160000000011</v>
      </c>
      <c r="E21" s="14">
        <v>11254</v>
      </c>
      <c r="F21" s="14">
        <v>13298.6241696</v>
      </c>
      <c r="G21" s="14">
        <v>14123.120340000001</v>
      </c>
      <c r="H21" s="14">
        <f>SUM(Z21:AK21)</f>
        <v>19943.64689</v>
      </c>
      <c r="I21" s="14">
        <v>10956.580689999999</v>
      </c>
      <c r="J21" s="14">
        <f t="shared" ref="J21:J23" si="18">SUM(AX21:BI21)</f>
        <v>17584.737149999997</v>
      </c>
      <c r="K21" s="14">
        <v>13471.567899999998</v>
      </c>
      <c r="L21" s="14">
        <f>SUM(BV21:CG21)</f>
        <v>12148.038500000001</v>
      </c>
      <c r="M21" s="263">
        <f t="shared" si="5"/>
        <v>12317.28147</v>
      </c>
      <c r="N21" s="14">
        <f t="shared" ref="N21:Z21" si="19">N6+N9+N12+N15+N18</f>
        <v>1867.7502000000002</v>
      </c>
      <c r="O21" s="14">
        <f t="shared" si="19"/>
        <v>91.660549999999972</v>
      </c>
      <c r="P21" s="14">
        <f t="shared" si="19"/>
        <v>239.91660000000002</v>
      </c>
      <c r="Q21" s="14">
        <f t="shared" si="19"/>
        <v>681.88599999999985</v>
      </c>
      <c r="R21" s="14">
        <f t="shared" si="19"/>
        <v>228.565</v>
      </c>
      <c r="S21" s="14">
        <f t="shared" si="19"/>
        <v>884.01379999999995</v>
      </c>
      <c r="T21" s="14">
        <f t="shared" si="19"/>
        <v>974.78790000000004</v>
      </c>
      <c r="U21" s="14">
        <f t="shared" si="19"/>
        <v>976.73955000000001</v>
      </c>
      <c r="V21" s="14">
        <f t="shared" si="19"/>
        <v>1118.9828</v>
      </c>
      <c r="W21" s="14">
        <f t="shared" si="19"/>
        <v>1287.7732400000002</v>
      </c>
      <c r="X21" s="14">
        <f t="shared" si="19"/>
        <v>2431.3566999999994</v>
      </c>
      <c r="Y21" s="14">
        <f t="shared" si="19"/>
        <v>3339.688000000001</v>
      </c>
      <c r="Z21" s="14">
        <f t="shared" si="19"/>
        <v>601.72885000000008</v>
      </c>
      <c r="AA21" s="14">
        <f t="shared" ref="AA21:AK21" si="20">AA6+AA9+AA12+AA15+AA18</f>
        <v>1395.3977</v>
      </c>
      <c r="AB21" s="14">
        <f t="shared" si="20"/>
        <v>4308.9939999999997</v>
      </c>
      <c r="AC21" s="14">
        <f t="shared" si="20"/>
        <v>1887.5894000000001</v>
      </c>
      <c r="AD21" s="14">
        <f t="shared" si="20"/>
        <v>2424.2925999999998</v>
      </c>
      <c r="AE21" s="14">
        <f t="shared" si="20"/>
        <v>586.77404000000024</v>
      </c>
      <c r="AF21" s="14">
        <f t="shared" si="20"/>
        <v>2547.2659000000003</v>
      </c>
      <c r="AG21" s="14">
        <f t="shared" si="20"/>
        <v>162.99700000000001</v>
      </c>
      <c r="AH21" s="14">
        <f t="shared" si="20"/>
        <v>2620.12815</v>
      </c>
      <c r="AI21" s="14">
        <f t="shared" si="20"/>
        <v>1407.5943000000002</v>
      </c>
      <c r="AJ21" s="14">
        <f t="shared" si="20"/>
        <v>1757.4996999999998</v>
      </c>
      <c r="AK21" s="14">
        <f t="shared" si="20"/>
        <v>243.38524999999998</v>
      </c>
      <c r="AL21" s="14">
        <v>650.21624000000008</v>
      </c>
      <c r="AM21" s="14">
        <v>2068.7699499999999</v>
      </c>
      <c r="AN21" s="14">
        <v>622.1028</v>
      </c>
      <c r="AO21" s="14">
        <v>1383.1991999999998</v>
      </c>
      <c r="AP21" s="14">
        <v>1478.8924000000002</v>
      </c>
      <c r="AQ21" s="14">
        <v>912.12779999999998</v>
      </c>
      <c r="AR21" s="14">
        <v>630.40899999999999</v>
      </c>
      <c r="AS21" s="14">
        <v>1263.9513499999998</v>
      </c>
      <c r="AT21" s="14">
        <v>878.25499999999977</v>
      </c>
      <c r="AU21" s="14">
        <v>343.22055</v>
      </c>
      <c r="AV21" s="14">
        <v>299.01919999999996</v>
      </c>
      <c r="AW21" s="14">
        <v>426.41719999999998</v>
      </c>
      <c r="AX21" s="14">
        <v>1748.3631499999999</v>
      </c>
      <c r="AY21" s="14">
        <v>1054.5436999999999</v>
      </c>
      <c r="AZ21" s="14">
        <v>906.91429999999991</v>
      </c>
      <c r="BA21" s="14">
        <v>1811.0744000000002</v>
      </c>
      <c r="BB21" s="14">
        <v>2129.5790000000002</v>
      </c>
      <c r="BC21" s="14">
        <v>2169.1383500000002</v>
      </c>
      <c r="BD21" s="14">
        <v>1119.5844000000002</v>
      </c>
      <c r="BE21" s="14">
        <v>2192.9638499999996</v>
      </c>
      <c r="BF21" s="14">
        <v>1375.80575</v>
      </c>
      <c r="BG21" s="14">
        <v>756.72119999999995</v>
      </c>
      <c r="BH21" s="14">
        <v>1412.7418499999994</v>
      </c>
      <c r="BI21" s="14">
        <v>907.30719999999997</v>
      </c>
      <c r="BJ21" s="2">
        <v>3647.8629999999998</v>
      </c>
      <c r="BK21" s="2">
        <v>2401.6498500000002</v>
      </c>
      <c r="BL21" s="2">
        <v>151.73239999999998</v>
      </c>
      <c r="BM21" s="2">
        <v>425.0138</v>
      </c>
      <c r="BN21" s="2">
        <v>1179.4190000000001</v>
      </c>
      <c r="BO21" s="2">
        <v>1556.683</v>
      </c>
      <c r="BP21" s="2">
        <v>748.08600000000001</v>
      </c>
      <c r="BQ21" s="2">
        <v>292.35199999999998</v>
      </c>
      <c r="BR21" s="2">
        <v>645.99</v>
      </c>
      <c r="BS21" s="2">
        <v>81.083600000000004</v>
      </c>
      <c r="BT21" s="2">
        <v>1477.8162</v>
      </c>
      <c r="BU21" s="2">
        <v>863.87905000000001</v>
      </c>
      <c r="BV21" s="18">
        <f>BV6+BV9+BV12+BV15+BV18</f>
        <v>464.59220000000005</v>
      </c>
      <c r="BW21" s="18">
        <f t="shared" ref="BW21:CS21" si="21">BW6+BW9+BW12+BW15+BW18</f>
        <v>1033.5267999999999</v>
      </c>
      <c r="BX21" s="18">
        <f t="shared" si="21"/>
        <v>367.96539999999999</v>
      </c>
      <c r="BY21" s="18">
        <f t="shared" si="21"/>
        <v>967.05219999999997</v>
      </c>
      <c r="BZ21" s="18">
        <f t="shared" si="21"/>
        <v>953.14869999999996</v>
      </c>
      <c r="CA21" s="18">
        <f t="shared" si="21"/>
        <v>2279.7828</v>
      </c>
      <c r="CB21" s="18">
        <f t="shared" si="21"/>
        <v>550.34799999999996</v>
      </c>
      <c r="CC21" s="18">
        <f t="shared" si="21"/>
        <v>1449.0085999999999</v>
      </c>
      <c r="CD21" s="18">
        <f t="shared" si="21"/>
        <v>415.4271</v>
      </c>
      <c r="CE21" s="18">
        <f t="shared" si="21"/>
        <v>1703.6561999999999</v>
      </c>
      <c r="CF21" s="18">
        <f t="shared" si="21"/>
        <v>501.35850000000005</v>
      </c>
      <c r="CG21" s="18">
        <f t="shared" si="21"/>
        <v>1462.172</v>
      </c>
      <c r="CH21" s="264">
        <f t="shared" si="21"/>
        <v>866.81925000000001</v>
      </c>
      <c r="CI21" s="264">
        <f t="shared" si="21"/>
        <v>1183.8874000000001</v>
      </c>
      <c r="CJ21" s="264">
        <f t="shared" si="21"/>
        <v>1332.5227499999999</v>
      </c>
      <c r="CK21" s="264">
        <f t="shared" si="21"/>
        <v>1674.59177</v>
      </c>
      <c r="CL21" s="264">
        <f t="shared" si="21"/>
        <v>1443.1514999999999</v>
      </c>
      <c r="CM21" s="264">
        <f t="shared" si="21"/>
        <v>664.35440000000006</v>
      </c>
      <c r="CN21" s="264">
        <f t="shared" si="21"/>
        <v>138.87439999999998</v>
      </c>
      <c r="CO21" s="264">
        <f t="shared" si="21"/>
        <v>220.40099999999995</v>
      </c>
      <c r="CP21" s="264">
        <f t="shared" si="21"/>
        <v>144.90929999999997</v>
      </c>
      <c r="CQ21" s="264">
        <f t="shared" si="21"/>
        <v>1989.6578499999998</v>
      </c>
      <c r="CR21" s="264">
        <f t="shared" si="21"/>
        <v>1562.3146000000002</v>
      </c>
      <c r="CS21" s="264">
        <f t="shared" si="21"/>
        <v>1095.7972500000001</v>
      </c>
    </row>
    <row r="22" spans="1:97" s="15" customFormat="1" ht="14.4" x14ac:dyDescent="0.3">
      <c r="A22" s="68"/>
      <c r="B22" s="47" t="s">
        <v>60</v>
      </c>
      <c r="C22" s="14">
        <v>103652</v>
      </c>
      <c r="D22" s="14">
        <v>141858.02280106</v>
      </c>
      <c r="E22" s="14">
        <v>147922.4986060001</v>
      </c>
      <c r="F22" s="14">
        <v>155448.16032880003</v>
      </c>
      <c r="G22" s="14">
        <v>184166.36726110001</v>
      </c>
      <c r="H22" s="14">
        <f>H7+H10+H13+H16+H19</f>
        <v>171027.79755268816</v>
      </c>
      <c r="I22" s="14">
        <v>162638.85470850003</v>
      </c>
      <c r="J22" s="14">
        <f t="shared" si="18"/>
        <v>189348.69060002296</v>
      </c>
      <c r="K22" s="14">
        <v>192936.68578480015</v>
      </c>
      <c r="L22" s="14">
        <f t="shared" ref="L22" si="22">L7+L10+L13+L16+L19</f>
        <v>233889.99932930002</v>
      </c>
      <c r="M22" s="263">
        <f t="shared" si="5"/>
        <v>291300.83118850016</v>
      </c>
      <c r="N22" s="14">
        <v>12431.571987700027</v>
      </c>
      <c r="O22" s="14">
        <v>12543.045015500014</v>
      </c>
      <c r="P22" s="14">
        <v>13012.106415299999</v>
      </c>
      <c r="Q22" s="14">
        <v>14099.129072600012</v>
      </c>
      <c r="R22" s="14">
        <v>18156.753819099995</v>
      </c>
      <c r="S22" s="14">
        <v>13530.063411499998</v>
      </c>
      <c r="T22" s="14">
        <v>4095.5732316000003</v>
      </c>
      <c r="U22" s="14">
        <v>33537.756455599905</v>
      </c>
      <c r="V22" s="14">
        <v>14379.921482700021</v>
      </c>
      <c r="W22" s="14">
        <v>11701.871442100033</v>
      </c>
      <c r="X22" s="14">
        <v>15762.501233899984</v>
      </c>
      <c r="Y22" s="14">
        <v>20916.073693500006</v>
      </c>
      <c r="Z22" s="14">
        <f>Z7+Z10+Z13+Z16+Z19</f>
        <v>11767.329209934001</v>
      </c>
      <c r="AA22" s="14">
        <f t="shared" ref="AA22:AK22" si="23">AA7+AA10+AA13+AA16+AA19</f>
        <v>10860.598536728998</v>
      </c>
      <c r="AB22" s="14">
        <f t="shared" si="23"/>
        <v>15771.837070507023</v>
      </c>
      <c r="AC22" s="14">
        <f t="shared" si="23"/>
        <v>11781.275645389995</v>
      </c>
      <c r="AD22" s="14">
        <f t="shared" si="23"/>
        <v>13262.055960943018</v>
      </c>
      <c r="AE22" s="14">
        <f t="shared" si="23"/>
        <v>14058.442225327999</v>
      </c>
      <c r="AF22" s="14">
        <f t="shared" si="23"/>
        <v>17942.573667065</v>
      </c>
      <c r="AG22" s="14">
        <f t="shared" si="23"/>
        <v>13015.819841369994</v>
      </c>
      <c r="AH22" s="14">
        <f t="shared" si="23"/>
        <v>11876.682699192008</v>
      </c>
      <c r="AI22" s="14">
        <f t="shared" si="23"/>
        <v>20379.149276801058</v>
      </c>
      <c r="AJ22" s="14">
        <f t="shared" si="23"/>
        <v>16646.846399226048</v>
      </c>
      <c r="AK22" s="14">
        <f t="shared" si="23"/>
        <v>13665.187020203008</v>
      </c>
      <c r="AL22" s="2">
        <v>13808.840690000005</v>
      </c>
      <c r="AM22" s="2">
        <v>12430.446000100012</v>
      </c>
      <c r="AN22" s="2">
        <v>19479.776583300001</v>
      </c>
      <c r="AO22" s="2">
        <v>10674.123696500021</v>
      </c>
      <c r="AP22" s="2">
        <v>16906.494315099993</v>
      </c>
      <c r="AQ22" s="2">
        <v>12696.950800699989</v>
      </c>
      <c r="AR22" s="2">
        <v>13792.66408150001</v>
      </c>
      <c r="AS22" s="2">
        <v>14691.525424900005</v>
      </c>
      <c r="AT22" s="2">
        <v>14953.439977699985</v>
      </c>
      <c r="AU22" s="2">
        <v>11400.042003099992</v>
      </c>
      <c r="AV22" s="2">
        <v>16687.973033200011</v>
      </c>
      <c r="AW22" s="2">
        <v>5116.5781024000044</v>
      </c>
      <c r="AX22" s="14">
        <v>7080.2129483099998</v>
      </c>
      <c r="AY22" s="14">
        <v>1308.6477650579995</v>
      </c>
      <c r="AZ22" s="14">
        <v>11263.003528194004</v>
      </c>
      <c r="BA22" s="14">
        <v>21512.81209522799</v>
      </c>
      <c r="BB22" s="14">
        <v>9099.4132379259972</v>
      </c>
      <c r="BC22" s="14">
        <v>50083.838106335977</v>
      </c>
      <c r="BD22" s="14">
        <v>15358.956401019022</v>
      </c>
      <c r="BE22" s="14">
        <v>15644.704495562981</v>
      </c>
      <c r="BF22" s="14">
        <v>14846.544232548993</v>
      </c>
      <c r="BG22" s="14">
        <v>16192.529842267988</v>
      </c>
      <c r="BH22" s="14">
        <v>12694.831099303008</v>
      </c>
      <c r="BI22" s="14">
        <v>14263.19684826901</v>
      </c>
      <c r="BJ22" s="14">
        <v>16141.645160500029</v>
      </c>
      <c r="BK22" s="14">
        <v>18686.596484500002</v>
      </c>
      <c r="BL22" s="14">
        <v>11088.822881900005</v>
      </c>
      <c r="BM22" s="14">
        <v>14772.711584299986</v>
      </c>
      <c r="BN22" s="14">
        <v>18893.070807500022</v>
      </c>
      <c r="BO22" s="14">
        <v>13874.558256100197</v>
      </c>
      <c r="BP22" s="14">
        <v>21968.652688400049</v>
      </c>
      <c r="BQ22" s="14">
        <v>16975.583969799962</v>
      </c>
      <c r="BR22" s="14">
        <v>13089.528967800003</v>
      </c>
      <c r="BS22" s="14">
        <v>17049.391916899949</v>
      </c>
      <c r="BT22" s="14">
        <v>12051.976550899984</v>
      </c>
      <c r="BU22" s="14">
        <v>18344.146516299948</v>
      </c>
      <c r="BV22" s="14">
        <f>BV7+BV10+BV13+BV16+BV19</f>
        <v>10906.945841400013</v>
      </c>
      <c r="BW22" s="14">
        <f t="shared" ref="BW22:CG22" si="24">BW7+BW10+BW13+BW16+BW19</f>
        <v>22346.119483500042</v>
      </c>
      <c r="BX22" s="14">
        <f t="shared" si="24"/>
        <v>13450.047282499998</v>
      </c>
      <c r="BY22" s="14">
        <f t="shared" si="24"/>
        <v>21035.281912300048</v>
      </c>
      <c r="BZ22" s="14">
        <f t="shared" si="24"/>
        <v>28914.344003399998</v>
      </c>
      <c r="CA22" s="14">
        <f t="shared" si="24"/>
        <v>23011.888315599987</v>
      </c>
      <c r="CB22" s="14">
        <f t="shared" si="24"/>
        <v>11819.270681999995</v>
      </c>
      <c r="CC22" s="14">
        <f t="shared" si="24"/>
        <v>25817.987865899962</v>
      </c>
      <c r="CD22" s="14">
        <f t="shared" si="24"/>
        <v>19999.396375700017</v>
      </c>
      <c r="CE22" s="14">
        <f t="shared" si="24"/>
        <v>16438.612272799975</v>
      </c>
      <c r="CF22" s="14">
        <f t="shared" si="24"/>
        <v>23292.082600099984</v>
      </c>
      <c r="CG22" s="14">
        <f t="shared" si="24"/>
        <v>16858.0226941</v>
      </c>
      <c r="CH22" s="2">
        <f>CH7+CH10+CH13+CH16+CH19</f>
        <v>34914.973868800073</v>
      </c>
      <c r="CI22" s="2">
        <f t="shared" ref="CI22:CS22" si="25">CI7+CI10+CI13+CI16+CI19</f>
        <v>10394.202242499985</v>
      </c>
      <c r="CJ22" s="2">
        <f t="shared" si="25"/>
        <v>40698.32739710006</v>
      </c>
      <c r="CK22" s="2">
        <f t="shared" si="25"/>
        <v>43924.94131350005</v>
      </c>
      <c r="CL22" s="2">
        <f t="shared" si="25"/>
        <v>31075.88941690003</v>
      </c>
      <c r="CM22" s="2">
        <f t="shared" si="25"/>
        <v>31311.486369199953</v>
      </c>
      <c r="CN22" s="2">
        <f t="shared" si="25"/>
        <v>4520.0633155000014</v>
      </c>
      <c r="CO22" s="2">
        <f t="shared" si="25"/>
        <v>7105.789866699999</v>
      </c>
      <c r="CP22" s="2">
        <f t="shared" si="25"/>
        <v>21635.469440700006</v>
      </c>
      <c r="CQ22" s="2">
        <f t="shared" si="25"/>
        <v>18715.448263000028</v>
      </c>
      <c r="CR22" s="2">
        <f t="shared" si="25"/>
        <v>23231.652329499986</v>
      </c>
      <c r="CS22" s="2">
        <f t="shared" si="25"/>
        <v>23772.587365100007</v>
      </c>
    </row>
    <row r="23" spans="1:97" s="15" customFormat="1" ht="14.4" x14ac:dyDescent="0.3">
      <c r="A23" s="68"/>
      <c r="B23" s="47" t="s">
        <v>97</v>
      </c>
      <c r="C23" s="14">
        <v>-98701</v>
      </c>
      <c r="D23" s="14">
        <v>-134938.10680105997</v>
      </c>
      <c r="E23" s="14">
        <v>-136668.4986060001</v>
      </c>
      <c r="F23" s="14">
        <v>-142149.53615920004</v>
      </c>
      <c r="G23" s="14">
        <v>-170043.24692110001</v>
      </c>
      <c r="H23" s="14">
        <f>SUM(Z23:AK23)</f>
        <v>-151084.15066268816</v>
      </c>
      <c r="I23" s="14">
        <f>I21-I22</f>
        <v>-151682.27401850003</v>
      </c>
      <c r="J23" s="14">
        <f t="shared" si="18"/>
        <v>-171763.95345002296</v>
      </c>
      <c r="K23" s="14">
        <v>-179620.60288480014</v>
      </c>
      <c r="L23" s="14">
        <f>L21-L22</f>
        <v>-221741.96082930002</v>
      </c>
      <c r="M23" s="263">
        <f t="shared" si="5"/>
        <v>-278983.54971850023</v>
      </c>
      <c r="N23" s="14">
        <f t="shared" ref="N23:Y23" si="26">N8+N11+N14+N17+N20</f>
        <v>-10563.821787700026</v>
      </c>
      <c r="O23" s="14">
        <f t="shared" si="26"/>
        <v>-12451.384465500014</v>
      </c>
      <c r="P23" s="14">
        <f t="shared" si="26"/>
        <v>-12772.1898153</v>
      </c>
      <c r="Q23" s="14">
        <f t="shared" si="26"/>
        <v>-13417.243072600013</v>
      </c>
      <c r="R23" s="14">
        <f t="shared" si="26"/>
        <v>-17928.188819099996</v>
      </c>
      <c r="S23" s="14">
        <f t="shared" si="26"/>
        <v>-12646.049611499999</v>
      </c>
      <c r="T23" s="14">
        <f t="shared" si="26"/>
        <v>-3120.7853316000005</v>
      </c>
      <c r="U23" s="14">
        <f t="shared" si="26"/>
        <v>-32561.016905599907</v>
      </c>
      <c r="V23" s="14">
        <f t="shared" si="26"/>
        <v>-13260.938682700023</v>
      </c>
      <c r="W23" s="14">
        <f t="shared" si="26"/>
        <v>-10414.098202100035</v>
      </c>
      <c r="X23" s="14">
        <f t="shared" si="26"/>
        <v>-13331.144533899984</v>
      </c>
      <c r="Y23" s="14">
        <f t="shared" si="26"/>
        <v>-17576.385693500008</v>
      </c>
      <c r="Z23" s="14">
        <f>Z21-Z22</f>
        <v>-11165.600359934002</v>
      </c>
      <c r="AA23" s="14">
        <f>AA21-AA22</f>
        <v>-9465.2008367289982</v>
      </c>
      <c r="AB23" s="14">
        <f t="shared" ref="AB23:AK23" si="27">AB21-AB22</f>
        <v>-11462.843070507024</v>
      </c>
      <c r="AC23" s="14">
        <f t="shared" si="27"/>
        <v>-9893.6862453899939</v>
      </c>
      <c r="AD23" s="14">
        <f t="shared" si="27"/>
        <v>-10837.76336094302</v>
      </c>
      <c r="AE23" s="14">
        <f t="shared" si="27"/>
        <v>-13471.668185327999</v>
      </c>
      <c r="AF23" s="14">
        <f t="shared" si="27"/>
        <v>-15395.307767065</v>
      </c>
      <c r="AG23" s="14">
        <f t="shared" si="27"/>
        <v>-12852.822841369994</v>
      </c>
      <c r="AH23" s="14">
        <f t="shared" si="27"/>
        <v>-9256.5545491920075</v>
      </c>
      <c r="AI23" s="14">
        <f t="shared" si="27"/>
        <v>-18971.554976801057</v>
      </c>
      <c r="AJ23" s="14">
        <f t="shared" si="27"/>
        <v>-14889.346699226047</v>
      </c>
      <c r="AK23" s="60">
        <f t="shared" si="27"/>
        <v>-13421.801770203008</v>
      </c>
      <c r="AL23" s="14">
        <f>AL21-AL22</f>
        <v>-13158.624450000005</v>
      </c>
      <c r="AM23" s="14">
        <f t="shared" ref="AM23:CS23" si="28">AM21-AM22</f>
        <v>-10361.676050100012</v>
      </c>
      <c r="AN23" s="14">
        <f t="shared" si="28"/>
        <v>-18857.673783300001</v>
      </c>
      <c r="AO23" s="14">
        <f t="shared" si="28"/>
        <v>-9290.9244965000216</v>
      </c>
      <c r="AP23" s="14">
        <f t="shared" si="28"/>
        <v>-15427.601915099993</v>
      </c>
      <c r="AQ23" s="14">
        <f t="shared" si="28"/>
        <v>-11784.823000699989</v>
      </c>
      <c r="AR23" s="14">
        <f t="shared" si="28"/>
        <v>-13162.25508150001</v>
      </c>
      <c r="AS23" s="14">
        <f t="shared" si="28"/>
        <v>-13427.574074900005</v>
      </c>
      <c r="AT23" s="14">
        <f t="shared" si="28"/>
        <v>-14075.184977699986</v>
      </c>
      <c r="AU23" s="14">
        <f t="shared" si="28"/>
        <v>-11056.821453099992</v>
      </c>
      <c r="AV23" s="14">
        <f t="shared" si="28"/>
        <v>-16388.953833200012</v>
      </c>
      <c r="AW23" s="14">
        <f t="shared" si="28"/>
        <v>-4690.1609024000045</v>
      </c>
      <c r="AX23" s="14">
        <f t="shared" si="28"/>
        <v>-5331.8497983099996</v>
      </c>
      <c r="AY23" s="14">
        <f t="shared" si="28"/>
        <v>-254.10406505799961</v>
      </c>
      <c r="AZ23" s="14">
        <f t="shared" si="28"/>
        <v>-10356.089228194003</v>
      </c>
      <c r="BA23" s="14">
        <f t="shared" si="28"/>
        <v>-19701.737695227988</v>
      </c>
      <c r="BB23" s="14">
        <f t="shared" si="28"/>
        <v>-6969.8342379259975</v>
      </c>
      <c r="BC23" s="14">
        <f t="shared" si="28"/>
        <v>-47914.699756335976</v>
      </c>
      <c r="BD23" s="14">
        <f t="shared" si="28"/>
        <v>-14239.372001019023</v>
      </c>
      <c r="BE23" s="14">
        <f t="shared" si="28"/>
        <v>-13451.740645562981</v>
      </c>
      <c r="BF23" s="14">
        <f t="shared" si="28"/>
        <v>-13470.738482548993</v>
      </c>
      <c r="BG23" s="14">
        <f t="shared" si="28"/>
        <v>-15435.808642267988</v>
      </c>
      <c r="BH23" s="14">
        <f t="shared" si="28"/>
        <v>-11282.089249303008</v>
      </c>
      <c r="BI23" s="14">
        <f t="shared" si="28"/>
        <v>-13355.889648269011</v>
      </c>
      <c r="BJ23" s="14">
        <f t="shared" si="28"/>
        <v>-12493.78216050003</v>
      </c>
      <c r="BK23" s="14">
        <f t="shared" si="28"/>
        <v>-16284.946634500002</v>
      </c>
      <c r="BL23" s="14">
        <f t="shared" si="28"/>
        <v>-10937.090481900004</v>
      </c>
      <c r="BM23" s="14">
        <f t="shared" si="28"/>
        <v>-14347.697784299986</v>
      </c>
      <c r="BN23" s="14">
        <f t="shared" si="28"/>
        <v>-17713.65180750002</v>
      </c>
      <c r="BO23" s="14">
        <f t="shared" si="28"/>
        <v>-12317.875256100197</v>
      </c>
      <c r="BP23" s="14">
        <f t="shared" si="28"/>
        <v>-21220.566688400049</v>
      </c>
      <c r="BQ23" s="14">
        <f t="shared" si="28"/>
        <v>-16683.231969799963</v>
      </c>
      <c r="BR23" s="14">
        <f t="shared" si="28"/>
        <v>-12443.538967800003</v>
      </c>
      <c r="BS23" s="14">
        <f t="shared" si="28"/>
        <v>-16968.308316899947</v>
      </c>
      <c r="BT23" s="14">
        <f t="shared" si="28"/>
        <v>-10574.160350899985</v>
      </c>
      <c r="BU23" s="14">
        <f t="shared" si="28"/>
        <v>-17480.267466299949</v>
      </c>
      <c r="BV23" s="14">
        <f t="shared" si="28"/>
        <v>-10442.353641400012</v>
      </c>
      <c r="BW23" s="14">
        <f t="shared" si="28"/>
        <v>-21312.592683500043</v>
      </c>
      <c r="BX23" s="14">
        <f t="shared" si="28"/>
        <v>-13082.081882499999</v>
      </c>
      <c r="BY23" s="14">
        <f t="shared" si="28"/>
        <v>-20068.22971230005</v>
      </c>
      <c r="BZ23" s="14">
        <f t="shared" si="28"/>
        <v>-27961.195303399996</v>
      </c>
      <c r="CA23" s="14">
        <f t="shared" si="28"/>
        <v>-20732.105515599986</v>
      </c>
      <c r="CB23" s="14">
        <f t="shared" si="28"/>
        <v>-11268.922681999995</v>
      </c>
      <c r="CC23" s="14">
        <f t="shared" si="28"/>
        <v>-24368.979265899961</v>
      </c>
      <c r="CD23" s="14">
        <f t="shared" si="28"/>
        <v>-19583.969275700016</v>
      </c>
      <c r="CE23" s="14">
        <f t="shared" si="28"/>
        <v>-14734.956072799976</v>
      </c>
      <c r="CF23" s="14">
        <f t="shared" si="28"/>
        <v>-22790.724100099986</v>
      </c>
      <c r="CG23" s="14">
        <f t="shared" si="28"/>
        <v>-15395.8506941</v>
      </c>
      <c r="CH23" s="263">
        <f t="shared" si="28"/>
        <v>-34048.154618800072</v>
      </c>
      <c r="CI23" s="263">
        <f t="shared" si="28"/>
        <v>-9210.3148424999854</v>
      </c>
      <c r="CJ23" s="263">
        <f t="shared" si="28"/>
        <v>-39365.804647100063</v>
      </c>
      <c r="CK23" s="263">
        <f t="shared" si="28"/>
        <v>-42250.349543500051</v>
      </c>
      <c r="CL23" s="263">
        <f t="shared" si="28"/>
        <v>-29632.737916900031</v>
      </c>
      <c r="CM23" s="263">
        <f t="shared" si="28"/>
        <v>-30647.131969199952</v>
      </c>
      <c r="CN23" s="263">
        <f t="shared" si="28"/>
        <v>-4381.1889155000017</v>
      </c>
      <c r="CO23" s="263">
        <f t="shared" si="28"/>
        <v>-6885.3888666999992</v>
      </c>
      <c r="CP23" s="263">
        <f t="shared" si="28"/>
        <v>-21490.560140700007</v>
      </c>
      <c r="CQ23" s="263">
        <f t="shared" si="28"/>
        <v>-16725.790413000028</v>
      </c>
      <c r="CR23" s="263">
        <f t="shared" si="28"/>
        <v>-21669.337729499985</v>
      </c>
      <c r="CS23" s="263">
        <f t="shared" si="28"/>
        <v>-22676.790115100008</v>
      </c>
    </row>
    <row r="24" spans="1:97" s="16" customFormat="1" ht="18.75" customHeight="1" x14ac:dyDescent="0.3">
      <c r="A24" s="70" t="s">
        <v>179</v>
      </c>
      <c r="B24" s="71" t="s">
        <v>58</v>
      </c>
      <c r="C24" s="265">
        <f>C18-'8_BOT_PC'!C6-'8_BOT_PC'!C30</f>
        <v>541.9624</v>
      </c>
      <c r="D24" s="265">
        <f>D18-'8_BOT_PC'!D6-'8_BOT_PC'!D30</f>
        <v>1979.3260400000004</v>
      </c>
      <c r="E24" s="265">
        <f>E18-'8_BOT_PC'!E6-'8_BOT_PC'!E30</f>
        <v>-2603</v>
      </c>
      <c r="F24" s="265">
        <f>F18-'8_BOT_PC'!F6-'8_BOT_PC'!F30</f>
        <v>3588.3040995999995</v>
      </c>
      <c r="G24" s="265">
        <f>G18-'8_BOT_PC'!G6-'8_BOT_PC'!G30</f>
        <v>2615.8874000000001</v>
      </c>
      <c r="H24" s="265">
        <f>H18-'8_BOT_PC'!H6-'8_BOT_PC'!H30</f>
        <v>2770.1629400000002</v>
      </c>
      <c r="I24" s="265">
        <f>I18-'8_BOT_PC'!I6-'8_BOT_PC'!I30</f>
        <v>1641.0844899999995</v>
      </c>
      <c r="J24" s="265">
        <f>J18-'8_BOT_PC'!J6-'8_BOT_PC'!J30</f>
        <v>2609.9898499999999</v>
      </c>
      <c r="K24" s="265">
        <f>K18-'8_BOT_PC'!K6-'8_BOT_PC'!K30</f>
        <v>2470.3651</v>
      </c>
      <c r="L24" s="265">
        <f>L18-'8_BOT_PC'!L6-'8_BOT_PC'!L30</f>
        <v>5838.0639499999997</v>
      </c>
      <c r="M24" s="201">
        <f>SUM(CH24:CS24)</f>
        <v>4593.3929999999991</v>
      </c>
      <c r="N24" s="265">
        <f>N18-'8_BOT_PC'!N6-'8_BOT_PC'!N30</f>
        <v>53.539000000000001</v>
      </c>
      <c r="O24" s="265">
        <f>O18-'8_BOT_PC'!O6-'8_BOT_PC'!O30</f>
        <v>26.632499999999986</v>
      </c>
      <c r="P24" s="265">
        <f>P18-'8_BOT_PC'!P6-'8_BOT_PC'!P30</f>
        <v>13.873000000000001</v>
      </c>
      <c r="Q24" s="265">
        <f>Q18-'8_BOT_PC'!Q6-'8_BOT_PC'!Q30</f>
        <v>67.385000000000005</v>
      </c>
      <c r="R24" s="265">
        <f>R18-'8_BOT_PC'!R6-'8_BOT_PC'!R30</f>
        <v>61.585999999999991</v>
      </c>
      <c r="S24" s="265">
        <f>S18-'8_BOT_PC'!S6-'8_BOT_PC'!S30</f>
        <v>361.49719999999996</v>
      </c>
      <c r="T24" s="265">
        <f>T18-'8_BOT_PC'!T6-'8_BOT_PC'!T30</f>
        <v>2.2164999999999679</v>
      </c>
      <c r="U24" s="265">
        <f>U18-'8_BOT_PC'!U6-'8_BOT_PC'!U30</f>
        <v>90.034350000000018</v>
      </c>
      <c r="V24" s="265">
        <f>V18-'8_BOT_PC'!V6-'8_BOT_PC'!V30</f>
        <v>241.06800000000004</v>
      </c>
      <c r="W24" s="265">
        <f>W18-'8_BOT_PC'!W6-'8_BOT_PC'!W30</f>
        <v>39.025549999999996</v>
      </c>
      <c r="X24" s="265">
        <f>X18-'8_BOT_PC'!X6-'8_BOT_PC'!X30</f>
        <v>192.11369999999931</v>
      </c>
      <c r="Y24" s="265">
        <f>Y18-'8_BOT_PC'!Y6-'8_BOT_PC'!Y30</f>
        <v>1466.9166000000007</v>
      </c>
      <c r="Z24" s="265">
        <f>Z18-'8_BOT_PC'!Z6-'8_BOT_PC'!Z30</f>
        <v>101.91170000000005</v>
      </c>
      <c r="AA24" s="265">
        <f>AA18-'8_BOT_PC'!AA6-'8_BOT_PC'!AA30</f>
        <v>238.75409999999997</v>
      </c>
      <c r="AB24" s="265">
        <f>AB18-'8_BOT_PC'!AB6-'8_BOT_PC'!AB30</f>
        <v>86.222800000000035</v>
      </c>
      <c r="AC24" s="265">
        <f>AC18-'8_BOT_PC'!AC6-'8_BOT_PC'!AC30</f>
        <v>221.91640000000001</v>
      </c>
      <c r="AD24" s="265">
        <f>AD18-'8_BOT_PC'!AD6-'8_BOT_PC'!AD30</f>
        <v>521.94739999999956</v>
      </c>
      <c r="AE24" s="265">
        <f>AE18-'8_BOT_PC'!AE6-'8_BOT_PC'!AE30</f>
        <v>254.87064000000032</v>
      </c>
      <c r="AF24" s="265">
        <f>AF18-'8_BOT_PC'!AF6-'8_BOT_PC'!AF30</f>
        <v>187.78369999999998</v>
      </c>
      <c r="AG24" s="265">
        <f>AG18-'8_BOT_PC'!AG6-'8_BOT_PC'!AG30</f>
        <v>100.11600000000001</v>
      </c>
      <c r="AH24" s="265">
        <f>AH18-'8_BOT_PC'!AH6-'8_BOT_PC'!AH30</f>
        <v>147.76214999999991</v>
      </c>
      <c r="AI24" s="265">
        <f>AI18-'8_BOT_PC'!AI6-'8_BOT_PC'!AI30</f>
        <v>271.90970000000004</v>
      </c>
      <c r="AJ24" s="265">
        <f>AJ18-'8_BOT_PC'!AJ6-'8_BOT_PC'!AJ30</f>
        <v>470.76389999999998</v>
      </c>
      <c r="AK24" s="265">
        <f>AK18-'8_BOT_PC'!AK6-'8_BOT_PC'!AK30</f>
        <v>166.20444999999998</v>
      </c>
      <c r="AL24" s="265">
        <f>AL18-'8_BOT_PC'!AL6-'8_BOT_PC'!AL30</f>
        <v>74.240839999999963</v>
      </c>
      <c r="AM24" s="265">
        <f>AM18-'8_BOT_PC'!AM6-'8_BOT_PC'!AM30</f>
        <v>368.22634999999997</v>
      </c>
      <c r="AN24" s="265">
        <f>AN18-'8_BOT_PC'!AN6-'8_BOT_PC'!AN30</f>
        <v>209.3398</v>
      </c>
      <c r="AO24" s="265">
        <f>AO18-'8_BOT_PC'!AO6-'8_BOT_PC'!AO30</f>
        <v>81.2714</v>
      </c>
      <c r="AP24" s="265">
        <f>AP18-'8_BOT_PC'!AP6-'8_BOT_PC'!AP30</f>
        <v>60.1554</v>
      </c>
      <c r="AQ24" s="265">
        <f>AQ18-'8_BOT_PC'!AQ6-'8_BOT_PC'!AQ30</f>
        <v>139.64279999999999</v>
      </c>
      <c r="AR24" s="265">
        <f>AR18-'8_BOT_PC'!AR6-'8_BOT_PC'!AR30</f>
        <v>161.31020000000001</v>
      </c>
      <c r="AS24" s="265">
        <f>AS18-'8_BOT_PC'!AS6-'8_BOT_PC'!AS30</f>
        <v>43.048550000000006</v>
      </c>
      <c r="AT24" s="265">
        <f>AT18-'8_BOT_PC'!AT6-'8_BOT_PC'!AT30</f>
        <v>92.420199999999767</v>
      </c>
      <c r="AU24" s="265">
        <f>AU18-'8_BOT_PC'!AU6-'8_BOT_PC'!AU30</f>
        <v>104.83895</v>
      </c>
      <c r="AV24" s="265">
        <f>AV18-'8_BOT_PC'!AV6-'8_BOT_PC'!AV30</f>
        <v>158.36779999999996</v>
      </c>
      <c r="AW24" s="265">
        <f>AW18-'8_BOT_PC'!AW6-'8_BOT_PC'!AW30</f>
        <v>148.22219999999999</v>
      </c>
      <c r="AX24" s="265">
        <f>AX18-'8_BOT_PC'!AX6-'8_BOT_PC'!AX30</f>
        <v>449.56314999999989</v>
      </c>
      <c r="AY24" s="265">
        <f>AY18-'8_BOT_PC'!AY6-'8_BOT_PC'!AY30</f>
        <v>133.04500000000007</v>
      </c>
      <c r="AZ24" s="265">
        <f>AZ18-'8_BOT_PC'!AZ6-'8_BOT_PC'!AZ30</f>
        <v>116.86590000000007</v>
      </c>
      <c r="BA24" s="265">
        <f>BA18-'8_BOT_PC'!BA6-'8_BOT_PC'!BA30</f>
        <v>58.099600000000009</v>
      </c>
      <c r="BB24" s="265">
        <f>BB18-'8_BOT_PC'!BB6-'8_BOT_PC'!BB30</f>
        <v>727.36620000000016</v>
      </c>
      <c r="BC24" s="265">
        <f>BC18-'8_BOT_PC'!BC6-'8_BOT_PC'!BC30</f>
        <v>115.95214999999996</v>
      </c>
      <c r="BD24" s="265">
        <f>BD18-'8_BOT_PC'!BD6-'8_BOT_PC'!BD30</f>
        <v>199.72940000000003</v>
      </c>
      <c r="BE24" s="265">
        <f>BE18-'8_BOT_PC'!BE6-'8_BOT_PC'!BE30</f>
        <v>163.36644999999999</v>
      </c>
      <c r="BF24" s="265">
        <f>BF18-'8_BOT_PC'!BF6-'8_BOT_PC'!BF30</f>
        <v>130.32495</v>
      </c>
      <c r="BG24" s="265">
        <f>BG18-'8_BOT_PC'!BG6-'8_BOT_PC'!BG30</f>
        <v>204.77339999999995</v>
      </c>
      <c r="BH24" s="265">
        <f>BH18-'8_BOT_PC'!BH6-'8_BOT_PC'!BH30</f>
        <v>156.21125000000004</v>
      </c>
      <c r="BI24" s="265">
        <f>BI18-'8_BOT_PC'!BI6-'8_BOT_PC'!BI30</f>
        <v>154.69239999999996</v>
      </c>
      <c r="BJ24" s="265">
        <f>BJ18-'8_BOT_PC'!BJ6-'8_BOT_PC'!BJ30</f>
        <v>369.98944999999992</v>
      </c>
      <c r="BK24" s="265">
        <f>BK18-'8_BOT_PC'!BK6-'8_BOT_PC'!BK30</f>
        <v>74.166850000000039</v>
      </c>
      <c r="BL24" s="265">
        <f>BL18-'8_BOT_PC'!BL6-'8_BOT_PC'!BL30</f>
        <v>111.6764</v>
      </c>
      <c r="BM24" s="265">
        <f>BM18-'8_BOT_PC'!BM6-'8_BOT_PC'!BM30</f>
        <v>17.806800000000003</v>
      </c>
      <c r="BN24" s="265">
        <f>BN18-'8_BOT_PC'!BN6-'8_BOT_PC'!BN30</f>
        <v>567.52300000000002</v>
      </c>
      <c r="BO24" s="265">
        <f>BO18-'8_BOT_PC'!BO6-'8_BOT_PC'!BO30</f>
        <v>352.00400000000002</v>
      </c>
      <c r="BP24" s="265">
        <f>BP18-'8_BOT_PC'!BP6-'8_BOT_PC'!BP30</f>
        <v>390.28500000000003</v>
      </c>
      <c r="BQ24" s="265">
        <f>BQ18-'8_BOT_PC'!BQ6-'8_BOT_PC'!BQ30</f>
        <v>33.173000000000002</v>
      </c>
      <c r="BR24" s="265">
        <f>BR18-'8_BOT_PC'!BR6-'8_BOT_PC'!BR30</f>
        <v>7.5670000000000073</v>
      </c>
      <c r="BS24" s="265">
        <f>BS18-'8_BOT_PC'!BS6-'8_BOT_PC'!BS30</f>
        <v>27.543599999999998</v>
      </c>
      <c r="BT24" s="265">
        <f>BT18-'8_BOT_PC'!BT6-'8_BOT_PC'!BT30</f>
        <v>474.61920000000003</v>
      </c>
      <c r="BU24" s="265">
        <f>BU18-'8_BOT_PC'!BU6-'8_BOT_PC'!BU30</f>
        <v>44.010800000000003</v>
      </c>
      <c r="BV24" s="265">
        <f>BV18-'8_BOT_PC'!BV6-'8_BOT_PC'!BV30</f>
        <v>32.786200000000001</v>
      </c>
      <c r="BW24" s="265">
        <f>BW18-'8_BOT_PC'!BW6-'8_BOT_PC'!BW30</f>
        <v>692.33279999999991</v>
      </c>
      <c r="BX24" s="265">
        <f>BX18-'8_BOT_PC'!BX6-'8_BOT_PC'!BX30</f>
        <v>12.331399999999995</v>
      </c>
      <c r="BY24" s="265">
        <f>BY18-'8_BOT_PC'!BY6-'8_BOT_PC'!BY30</f>
        <v>619.67319999999995</v>
      </c>
      <c r="BZ24" s="265">
        <f>BZ18-'8_BOT_PC'!BZ6-'8_BOT_PC'!BZ30</f>
        <v>398.04169999999999</v>
      </c>
      <c r="CA24" s="265">
        <f>CA18-'8_BOT_PC'!CA6-'8_BOT_PC'!CA30</f>
        <v>13.364799999999999</v>
      </c>
      <c r="CB24" s="265">
        <f>CB18-'8_BOT_PC'!CB6-'8_BOT_PC'!CB30</f>
        <v>423.06</v>
      </c>
      <c r="CC24" s="265">
        <f>CC18-'8_BOT_PC'!CC6-'8_BOT_PC'!CC30</f>
        <v>843.32859999999994</v>
      </c>
      <c r="CD24" s="265">
        <f>CD18-'8_BOT_PC'!CD6-'8_BOT_PC'!CD30</f>
        <v>415.4271</v>
      </c>
      <c r="CE24" s="265">
        <f>CE18-'8_BOT_PC'!CE6-'8_BOT_PC'!CE30</f>
        <v>1093.0421999999999</v>
      </c>
      <c r="CF24" s="265">
        <f>CF18-'8_BOT_PC'!CF6-'8_BOT_PC'!CF30</f>
        <v>481.04970000000003</v>
      </c>
      <c r="CG24" s="265">
        <f>CG18-'8_BOT_PC'!CG6-'8_BOT_PC'!CG30</f>
        <v>813.62624999999991</v>
      </c>
      <c r="CH24" s="211">
        <v>11.081249999999999</v>
      </c>
      <c r="CI24" s="211">
        <v>939.42759999999998</v>
      </c>
      <c r="CJ24" s="211">
        <v>220.27675000000002</v>
      </c>
      <c r="CK24" s="211">
        <v>1346.0265000000002</v>
      </c>
      <c r="CL24" s="211">
        <v>717.07249999999999</v>
      </c>
      <c r="CM24" s="211">
        <v>519.745</v>
      </c>
      <c r="CN24" s="212">
        <v>116.74879999999999</v>
      </c>
      <c r="CO24" s="212">
        <v>136.2114</v>
      </c>
      <c r="CP24" s="212">
        <v>74.286100000000005</v>
      </c>
      <c r="CQ24" s="212">
        <v>319.35084999999981</v>
      </c>
      <c r="CR24" s="212">
        <v>29.592000000000002</v>
      </c>
      <c r="CS24" s="212">
        <v>163.57425000000001</v>
      </c>
    </row>
    <row r="25" spans="1:97" s="16" customFormat="1" ht="14.4" x14ac:dyDescent="0.3">
      <c r="A25" s="70"/>
      <c r="B25" s="71" t="s">
        <v>60</v>
      </c>
      <c r="C25" s="265">
        <f>C19-'8_BOT_PC'!C7-'8_BOT_PC'!C31</f>
        <v>4509</v>
      </c>
      <c r="D25" s="265">
        <f>D19-'8_BOT_PC'!D7-'8_BOT_PC'!D31</f>
        <v>22166.683789599996</v>
      </c>
      <c r="E25" s="265">
        <f>E19-'8_BOT_PC'!E7-'8_BOT_PC'!E31</f>
        <v>-39566</v>
      </c>
      <c r="F25" s="265">
        <f>F19-'8_BOT_PC'!F7-'8_BOT_PC'!F31</f>
        <v>36026.538779299983</v>
      </c>
      <c r="G25" s="265">
        <f>G19-'8_BOT_PC'!G7-'8_BOT_PC'!G31</f>
        <v>50379.373704999954</v>
      </c>
      <c r="H25" s="265">
        <f>H19-'8_BOT_PC'!H7-'8_BOT_PC'!H31</f>
        <v>34368.318234509032</v>
      </c>
      <c r="I25" s="265">
        <f>I19-'8_BOT_PC'!I7-'8_BOT_PC'!I31</f>
        <v>36071.387741100029</v>
      </c>
      <c r="J25" s="265">
        <f>J19-'8_BOT_PC'!J7-'8_BOT_PC'!J31</f>
        <v>39482.132114218926</v>
      </c>
      <c r="K25" s="265">
        <f>K19-'8_BOT_PC'!K7-'8_BOT_PC'!K31</f>
        <v>42452.030620899997</v>
      </c>
      <c r="L25" s="265">
        <f>L19-'8_BOT_PC'!L7-'8_BOT_PC'!L31</f>
        <v>52154.76974100004</v>
      </c>
      <c r="M25" s="201">
        <f t="shared" si="5"/>
        <v>52844.737558600049</v>
      </c>
      <c r="N25" s="265">
        <f>N19-'8_BOT_PC'!N7-'8_BOT_PC'!N31</f>
        <v>2493.7951296000292</v>
      </c>
      <c r="O25" s="265">
        <f>O19-'8_BOT_PC'!O7-'8_BOT_PC'!O31</f>
        <v>3750.2745870000126</v>
      </c>
      <c r="P25" s="265">
        <f>P19-'8_BOT_PC'!P7-'8_BOT_PC'!P31</f>
        <v>3881.7051637999907</v>
      </c>
      <c r="Q25" s="265">
        <f>Q19-'8_BOT_PC'!Q7-'8_BOT_PC'!Q31</f>
        <v>5353.6117226000133</v>
      </c>
      <c r="R25" s="265">
        <f>R19-'8_BOT_PC'!R7-'8_BOT_PC'!R31</f>
        <v>5282.8744702999938</v>
      </c>
      <c r="S25" s="265">
        <f>S19-'8_BOT_PC'!S7-'8_BOT_PC'!S31</f>
        <v>3534.0055789999992</v>
      </c>
      <c r="T25" s="265">
        <f>T19-'8_BOT_PC'!T7-'8_BOT_PC'!T31</f>
        <v>-1613.8777736999975</v>
      </c>
      <c r="U25" s="265">
        <f>U19-'8_BOT_PC'!U7-'8_BOT_PC'!U31</f>
        <v>17996.292302299906</v>
      </c>
      <c r="V25" s="265">
        <f>V19-'8_BOT_PC'!V7-'8_BOT_PC'!V31</f>
        <v>665.25996850002093</v>
      </c>
      <c r="W25" s="265">
        <f>W19-'8_BOT_PC'!W7-'8_BOT_PC'!W31</f>
        <v>2529.2362211000263</v>
      </c>
      <c r="X25" s="265">
        <f>X19-'8_BOT_PC'!X7-'8_BOT_PC'!X31</f>
        <v>3480.9641973999624</v>
      </c>
      <c r="Y25" s="265">
        <f>Y19-'8_BOT_PC'!Y7-'8_BOT_PC'!Y31</f>
        <v>3025.232137100008</v>
      </c>
      <c r="Z25" s="265">
        <f>Z19-'8_BOT_PC'!Z7-'8_BOT_PC'!Z31</f>
        <v>2611.4853451630006</v>
      </c>
      <c r="AA25" s="265">
        <f>AA19-'8_BOT_PC'!AA7-'8_BOT_PC'!AA31</f>
        <v>2470.4925942559994</v>
      </c>
      <c r="AB25" s="265">
        <f>AB19-'8_BOT_PC'!AB7-'8_BOT_PC'!AB31</f>
        <v>4330.3449176300219</v>
      </c>
      <c r="AC25" s="265">
        <f>AC19-'8_BOT_PC'!AC7-'8_BOT_PC'!AC31</f>
        <v>2345.0383374659868</v>
      </c>
      <c r="AD25" s="265">
        <f>AD19-'8_BOT_PC'!AD7-'8_BOT_PC'!AD31</f>
        <v>1667.5010999840058</v>
      </c>
      <c r="AE25" s="265">
        <f>AE19-'8_BOT_PC'!AE7-'8_BOT_PC'!AE31</f>
        <v>3797.4273571089993</v>
      </c>
      <c r="AF25" s="265">
        <f>AF19-'8_BOT_PC'!AF7-'8_BOT_PC'!AF31</f>
        <v>2413.1100838289867</v>
      </c>
      <c r="AG25" s="265">
        <f>AG19-'8_BOT_PC'!AG7-'8_BOT_PC'!AG31</f>
        <v>1651.556664388004</v>
      </c>
      <c r="AH25" s="265">
        <f>AH19-'8_BOT_PC'!AH7-'8_BOT_PC'!AH31</f>
        <v>2833.7787546650056</v>
      </c>
      <c r="AI25" s="265">
        <f>AI19-'8_BOT_PC'!AI7-'8_BOT_PC'!AI31</f>
        <v>2540.0167030240018</v>
      </c>
      <c r="AJ25" s="265">
        <f>AJ19-'8_BOT_PC'!AJ7-'8_BOT_PC'!AJ31</f>
        <v>3189.864341458021</v>
      </c>
      <c r="AK25" s="265">
        <f>AK19-'8_BOT_PC'!AK7-'8_BOT_PC'!AK31</f>
        <v>4517.7020355370023</v>
      </c>
      <c r="AL25" s="265">
        <f>AL19-'8_BOT_PC'!AL7-'8_BOT_PC'!AL31</f>
        <v>2760.9557551000016</v>
      </c>
      <c r="AM25" s="265">
        <f>AM19-'8_BOT_PC'!AM7-'8_BOT_PC'!AM31</f>
        <v>3538.1641983000027</v>
      </c>
      <c r="AN25" s="265">
        <f>AN19-'8_BOT_PC'!AN7-'8_BOT_PC'!AN31</f>
        <v>4033.7017620000042</v>
      </c>
      <c r="AO25" s="265">
        <f>AO19-'8_BOT_PC'!AO7-'8_BOT_PC'!AO31</f>
        <v>2280.9584082000156</v>
      </c>
      <c r="AP25" s="265">
        <f>AP19-'8_BOT_PC'!AP7-'8_BOT_PC'!AP31</f>
        <v>3679.0608533999985</v>
      </c>
      <c r="AQ25" s="265">
        <f>AQ19-'8_BOT_PC'!AQ7-'8_BOT_PC'!AQ31</f>
        <v>3539.1436284000001</v>
      </c>
      <c r="AR25" s="265">
        <f>AR19-'8_BOT_PC'!AR7-'8_BOT_PC'!AR31</f>
        <v>2013.976149500005</v>
      </c>
      <c r="AS25" s="265">
        <f>AS19-'8_BOT_PC'!AS7-'8_BOT_PC'!AS31</f>
        <v>2903.1998925000044</v>
      </c>
      <c r="AT25" s="265">
        <f>AT19-'8_BOT_PC'!AT7-'8_BOT_PC'!AT31</f>
        <v>4137.9663910999916</v>
      </c>
      <c r="AU25" s="265">
        <f>AU19-'8_BOT_PC'!AU7-'8_BOT_PC'!AU31</f>
        <v>2459.9601451999902</v>
      </c>
      <c r="AV25" s="265">
        <f>AV19-'8_BOT_PC'!AV7-'8_BOT_PC'!AV31</f>
        <v>3727.8263519000084</v>
      </c>
      <c r="AW25" s="265">
        <f>AW19-'8_BOT_PC'!AW7-'8_BOT_PC'!AW31</f>
        <v>996.47420550000641</v>
      </c>
      <c r="AX25" s="265">
        <f>AX19-'8_BOT_PC'!AX7-'8_BOT_PC'!AX31</f>
        <v>1563.6794894519992</v>
      </c>
      <c r="AY25" s="265">
        <f>AY19-'8_BOT_PC'!AY7-'8_BOT_PC'!AY31</f>
        <v>269.85802862799972</v>
      </c>
      <c r="AZ25" s="265">
        <f>AZ19-'8_BOT_PC'!AZ7-'8_BOT_PC'!AZ31</f>
        <v>1827.6609303680011</v>
      </c>
      <c r="BA25" s="265">
        <f>BA19-'8_BOT_PC'!BA7-'8_BOT_PC'!BA31</f>
        <v>5294.0782489969843</v>
      </c>
      <c r="BB25" s="265">
        <f>BB19-'8_BOT_PC'!BB7-'8_BOT_PC'!BB31</f>
        <v>2585.8684651279964</v>
      </c>
      <c r="BC25" s="265">
        <f>BC19-'8_BOT_PC'!BC7-'8_BOT_PC'!BC31</f>
        <v>10155.210064231975</v>
      </c>
      <c r="BD25" s="265">
        <f>BD19-'8_BOT_PC'!BD7-'8_BOT_PC'!BD31</f>
        <v>3247.6674907030065</v>
      </c>
      <c r="BE25" s="265">
        <f>BE19-'8_BOT_PC'!BE7-'8_BOT_PC'!BE31</f>
        <v>2463.7125910929872</v>
      </c>
      <c r="BF25" s="265">
        <f>BF19-'8_BOT_PC'!BF7-'8_BOT_PC'!BF31</f>
        <v>1923.5865855259965</v>
      </c>
      <c r="BG25" s="265">
        <f>BG19-'8_BOT_PC'!BG7-'8_BOT_PC'!BG31</f>
        <v>4257.5672024089818</v>
      </c>
      <c r="BH25" s="265">
        <f>BH19-'8_BOT_PC'!BH7-'8_BOT_PC'!BH31</f>
        <v>3772.1011032160068</v>
      </c>
      <c r="BI25" s="265">
        <f>BI19-'8_BOT_PC'!BI7-'8_BOT_PC'!BI31</f>
        <v>2121.1419144670053</v>
      </c>
      <c r="BJ25" s="265">
        <f>BJ19-'8_BOT_PC'!BJ7-'8_BOT_PC'!BJ31</f>
        <v>4429.1265676000166</v>
      </c>
      <c r="BK25" s="265">
        <f>BK19-'8_BOT_PC'!BK7-'8_BOT_PC'!BK31</f>
        <v>2458.865369399995</v>
      </c>
      <c r="BL25" s="265">
        <f>BL19-'8_BOT_PC'!BL7-'8_BOT_PC'!BL31</f>
        <v>2986.0382469000078</v>
      </c>
      <c r="BM25" s="265">
        <f>BM19-'8_BOT_PC'!BM7-'8_BOT_PC'!BM31</f>
        <v>590.84611930000278</v>
      </c>
      <c r="BN25" s="265">
        <f>BN19-'8_BOT_PC'!BN7-'8_BOT_PC'!BN31</f>
        <v>3081.2163334000297</v>
      </c>
      <c r="BO25" s="265">
        <f>BO19-'8_BOT_PC'!BO7-'8_BOT_PC'!BO31</f>
        <v>3548.7325627000155</v>
      </c>
      <c r="BP25" s="265">
        <f>BP19-'8_BOT_PC'!BP7-'8_BOT_PC'!BP31</f>
        <v>5616.9246784000652</v>
      </c>
      <c r="BQ25" s="265">
        <f>BQ19-'8_BOT_PC'!BQ7-'8_BOT_PC'!BQ31</f>
        <v>3610.023562499965</v>
      </c>
      <c r="BR25" s="265">
        <f>BR19-'8_BOT_PC'!BR7-'8_BOT_PC'!BR31</f>
        <v>3067.5984892000001</v>
      </c>
      <c r="BS25" s="265">
        <f>BS19-'8_BOT_PC'!BS7-'8_BOT_PC'!BS31</f>
        <v>4937.6636703999602</v>
      </c>
      <c r="BT25" s="265">
        <f>BT19-'8_BOT_PC'!BT7-'8_BOT_PC'!BT31</f>
        <v>1965.5235447999844</v>
      </c>
      <c r="BU25" s="265">
        <f>BU19-'8_BOT_PC'!BU7-'8_BOT_PC'!BU31</f>
        <v>6159.4714762999447</v>
      </c>
      <c r="BV25" s="265">
        <f>BV19-'8_BOT_PC'!BV7-'8_BOT_PC'!BV31</f>
        <v>1753.5188268000077</v>
      </c>
      <c r="BW25" s="265">
        <f>BW19-'8_BOT_PC'!BW7-'8_BOT_PC'!BW31</f>
        <v>5415.8905853000324</v>
      </c>
      <c r="BX25" s="265">
        <f>BX19-'8_BOT_PC'!BX7-'8_BOT_PC'!BX31</f>
        <v>2962.9645629999977</v>
      </c>
      <c r="BY25" s="265">
        <f>BY19-'8_BOT_PC'!BY7-'8_BOT_PC'!BY31</f>
        <v>6105.9168952000264</v>
      </c>
      <c r="BZ25" s="265">
        <f>BZ19-'8_BOT_PC'!BZ7-'8_BOT_PC'!BZ31</f>
        <v>7096.4829519000086</v>
      </c>
      <c r="CA25" s="265">
        <f>CA19-'8_BOT_PC'!CA7-'8_BOT_PC'!CA31</f>
        <v>4368.9310536999874</v>
      </c>
      <c r="CB25" s="265">
        <f>CB19-'8_BOT_PC'!CB7-'8_BOT_PC'!CB31</f>
        <v>1252.2014777000006</v>
      </c>
      <c r="CC25" s="265">
        <f>CC19-'8_BOT_PC'!CC7-'8_BOT_PC'!CC31</f>
        <v>7106.3164987999689</v>
      </c>
      <c r="CD25" s="265">
        <f>CD19-'8_BOT_PC'!CD7-'8_BOT_PC'!CD31</f>
        <v>3632.7603199000232</v>
      </c>
      <c r="CE25" s="265">
        <f>CE19-'8_BOT_PC'!CE7-'8_BOT_PC'!CE31</f>
        <v>4328.5878351999854</v>
      </c>
      <c r="CF25" s="265">
        <f>CF19-'8_BOT_PC'!CF7-'8_BOT_PC'!CF31</f>
        <v>6268.1215992999878</v>
      </c>
      <c r="CG25" s="265">
        <f>CG19-'8_BOT_PC'!CG7-'8_BOT_PC'!CG31</f>
        <v>1863.0771341999978</v>
      </c>
      <c r="CH25" s="212">
        <v>8017.1411410999999</v>
      </c>
      <c r="CI25" s="212">
        <v>1076.3943649</v>
      </c>
      <c r="CJ25" s="212">
        <v>7540.0061500999946</v>
      </c>
      <c r="CK25" s="212">
        <v>6196.1817979000243</v>
      </c>
      <c r="CL25" s="212">
        <v>5319.6806921000216</v>
      </c>
      <c r="CM25" s="212">
        <v>9602.0068131000044</v>
      </c>
      <c r="CN25" s="212">
        <v>735.31157889999986</v>
      </c>
      <c r="CO25" s="212">
        <v>703.95073859999991</v>
      </c>
      <c r="CP25" s="212">
        <v>1625.9845890000006</v>
      </c>
      <c r="CQ25" s="212">
        <v>1311.2968371000006</v>
      </c>
      <c r="CR25" s="212">
        <v>6155.7919526999985</v>
      </c>
      <c r="CS25" s="212">
        <v>4560.9909031000043</v>
      </c>
    </row>
    <row r="26" spans="1:97" s="16" customFormat="1" ht="14.4" x14ac:dyDescent="0.3">
      <c r="A26" s="70"/>
      <c r="B26" s="71" t="s">
        <v>97</v>
      </c>
      <c r="C26" s="4">
        <f>C24-C25</f>
        <v>-3967.0376000000001</v>
      </c>
      <c r="D26" s="4">
        <f t="shared" ref="D26:K26" si="29">D24-D25</f>
        <v>-20187.357749599996</v>
      </c>
      <c r="E26" s="4">
        <f t="shared" si="29"/>
        <v>36963</v>
      </c>
      <c r="F26" s="4">
        <f t="shared" si="29"/>
        <v>-32438.234679699985</v>
      </c>
      <c r="G26" s="4">
        <f t="shared" si="29"/>
        <v>-47763.486304999955</v>
      </c>
      <c r="H26" s="4">
        <f t="shared" si="29"/>
        <v>-31598.15529450903</v>
      </c>
      <c r="I26" s="4">
        <f t="shared" si="29"/>
        <v>-34430.303251100027</v>
      </c>
      <c r="J26" s="4">
        <f t="shared" si="29"/>
        <v>-36872.142264218928</v>
      </c>
      <c r="K26" s="4">
        <f t="shared" si="29"/>
        <v>-39981.665520899995</v>
      </c>
      <c r="L26" s="10">
        <v>-46304.735791000014</v>
      </c>
      <c r="M26" s="201">
        <f t="shared" si="5"/>
        <v>-48251.344558600045</v>
      </c>
      <c r="N26" s="265">
        <f>N24-N25</f>
        <v>-2440.256129600029</v>
      </c>
      <c r="O26" s="265">
        <f t="shared" ref="O26:Y26" si="30">O24-O25</f>
        <v>-3723.6420870000125</v>
      </c>
      <c r="P26" s="265">
        <f t="shared" si="30"/>
        <v>-3867.8321637999907</v>
      </c>
      <c r="Q26" s="265">
        <f t="shared" si="30"/>
        <v>-5286.2267226000131</v>
      </c>
      <c r="R26" s="265">
        <f t="shared" si="30"/>
        <v>-5221.2884702999936</v>
      </c>
      <c r="S26" s="265">
        <f t="shared" si="30"/>
        <v>-3172.5083789999994</v>
      </c>
      <c r="T26" s="265">
        <f t="shared" si="30"/>
        <v>1616.0942736999975</v>
      </c>
      <c r="U26" s="265">
        <f t="shared" si="30"/>
        <v>-17906.257952299904</v>
      </c>
      <c r="V26" s="265">
        <f t="shared" si="30"/>
        <v>-424.19196850002089</v>
      </c>
      <c r="W26" s="265">
        <f t="shared" si="30"/>
        <v>-2490.2106711000265</v>
      </c>
      <c r="X26" s="265">
        <f t="shared" si="30"/>
        <v>-3288.8504973999629</v>
      </c>
      <c r="Y26" s="265">
        <f t="shared" si="30"/>
        <v>-1558.3155371000073</v>
      </c>
      <c r="Z26" s="265">
        <f t="shared" ref="Z26:AK26" si="31">Z24-Z25</f>
        <v>-2509.5736451630005</v>
      </c>
      <c r="AA26" s="265">
        <f t="shared" si="31"/>
        <v>-2231.7384942559993</v>
      </c>
      <c r="AB26" s="265">
        <f t="shared" si="31"/>
        <v>-4244.1221176300214</v>
      </c>
      <c r="AC26" s="265">
        <f t="shared" si="31"/>
        <v>-2123.1219374659868</v>
      </c>
      <c r="AD26" s="265">
        <f t="shared" si="31"/>
        <v>-1145.5536999840062</v>
      </c>
      <c r="AE26" s="265">
        <f t="shared" si="31"/>
        <v>-3542.5567171089988</v>
      </c>
      <c r="AF26" s="265">
        <f t="shared" si="31"/>
        <v>-2225.3263838289868</v>
      </c>
      <c r="AG26" s="265">
        <f t="shared" si="31"/>
        <v>-1551.4406643880041</v>
      </c>
      <c r="AH26" s="265">
        <f t="shared" si="31"/>
        <v>-2686.0166046650056</v>
      </c>
      <c r="AI26" s="265">
        <f t="shared" si="31"/>
        <v>-2268.1070030240016</v>
      </c>
      <c r="AJ26" s="265">
        <f t="shared" si="31"/>
        <v>-2719.1004414580211</v>
      </c>
      <c r="AK26" s="265">
        <f t="shared" si="31"/>
        <v>-4351.4975855370021</v>
      </c>
      <c r="AL26" s="265">
        <f>AL24-AL25</f>
        <v>-2686.7149151000017</v>
      </c>
      <c r="AM26" s="265">
        <f t="shared" ref="AM26:AW26" si="32">AM24-AM25</f>
        <v>-3169.9378483000028</v>
      </c>
      <c r="AN26" s="265">
        <f t="shared" si="32"/>
        <v>-3824.361962000004</v>
      </c>
      <c r="AO26" s="265">
        <f t="shared" si="32"/>
        <v>-2199.6870082000155</v>
      </c>
      <c r="AP26" s="265">
        <f t="shared" si="32"/>
        <v>-3618.9054533999984</v>
      </c>
      <c r="AQ26" s="265">
        <f t="shared" si="32"/>
        <v>-3399.5008284</v>
      </c>
      <c r="AR26" s="265">
        <f t="shared" si="32"/>
        <v>-1852.6659495000049</v>
      </c>
      <c r="AS26" s="265">
        <f t="shared" si="32"/>
        <v>-2860.1513425000044</v>
      </c>
      <c r="AT26" s="265">
        <f t="shared" si="32"/>
        <v>-4045.546191099992</v>
      </c>
      <c r="AU26" s="265">
        <f t="shared" si="32"/>
        <v>-2355.1211951999903</v>
      </c>
      <c r="AV26" s="265">
        <f t="shared" si="32"/>
        <v>-3569.4585519000084</v>
      </c>
      <c r="AW26" s="265">
        <f t="shared" si="32"/>
        <v>-848.25200550000636</v>
      </c>
      <c r="AX26" s="265">
        <f>AX24-AX25</f>
        <v>-1114.1163394519992</v>
      </c>
      <c r="AY26" s="265">
        <f t="shared" ref="AY26:CG26" si="33">AY24-AY25</f>
        <v>-136.81302862799964</v>
      </c>
      <c r="AZ26" s="265">
        <f t="shared" si="33"/>
        <v>-1710.7950303680011</v>
      </c>
      <c r="BA26" s="265">
        <f t="shared" si="33"/>
        <v>-5235.9786489969847</v>
      </c>
      <c r="BB26" s="265">
        <f t="shared" si="33"/>
        <v>-1858.5022651279962</v>
      </c>
      <c r="BC26" s="265">
        <f t="shared" si="33"/>
        <v>-10039.257914231976</v>
      </c>
      <c r="BD26" s="265">
        <f t="shared" si="33"/>
        <v>-3047.9380907030063</v>
      </c>
      <c r="BE26" s="265">
        <f t="shared" si="33"/>
        <v>-2300.3461410929872</v>
      </c>
      <c r="BF26" s="265">
        <f t="shared" si="33"/>
        <v>-1793.2616355259966</v>
      </c>
      <c r="BG26" s="265">
        <f t="shared" si="33"/>
        <v>-4052.7938024089817</v>
      </c>
      <c r="BH26" s="265">
        <f t="shared" si="33"/>
        <v>-3615.8898532160069</v>
      </c>
      <c r="BI26" s="265">
        <f t="shared" si="33"/>
        <v>-1966.4495144670054</v>
      </c>
      <c r="BJ26" s="265">
        <f t="shared" si="33"/>
        <v>-4059.1371176000166</v>
      </c>
      <c r="BK26" s="265">
        <f t="shared" si="33"/>
        <v>-2384.6985193999949</v>
      </c>
      <c r="BL26" s="265">
        <f t="shared" si="33"/>
        <v>-2874.361846900008</v>
      </c>
      <c r="BM26" s="265">
        <f t="shared" si="33"/>
        <v>-573.03931930000283</v>
      </c>
      <c r="BN26" s="265">
        <f t="shared" si="33"/>
        <v>-2513.6933334000296</v>
      </c>
      <c r="BO26" s="265">
        <f t="shared" si="33"/>
        <v>-3196.7285627000156</v>
      </c>
      <c r="BP26" s="265">
        <f t="shared" si="33"/>
        <v>-5226.6396784000653</v>
      </c>
      <c r="BQ26" s="265">
        <f t="shared" si="33"/>
        <v>-3576.8505624999652</v>
      </c>
      <c r="BR26" s="265">
        <f t="shared" si="33"/>
        <v>-3060.0314892000001</v>
      </c>
      <c r="BS26" s="265">
        <f t="shared" si="33"/>
        <v>-4910.1200703999602</v>
      </c>
      <c r="BT26" s="265">
        <f t="shared" si="33"/>
        <v>-1490.9043447999843</v>
      </c>
      <c r="BU26" s="265">
        <f t="shared" si="33"/>
        <v>-6115.4606762999447</v>
      </c>
      <c r="BV26" s="266">
        <f t="shared" si="33"/>
        <v>-1720.7326268000077</v>
      </c>
      <c r="BW26" s="266">
        <f t="shared" si="33"/>
        <v>-4723.5577853000323</v>
      </c>
      <c r="BX26" s="266">
        <f t="shared" si="33"/>
        <v>-2950.6331629999977</v>
      </c>
      <c r="BY26" s="266">
        <f t="shared" si="33"/>
        <v>-5486.2436952000262</v>
      </c>
      <c r="BZ26" s="266">
        <f t="shared" si="33"/>
        <v>-6698.4412519000089</v>
      </c>
      <c r="CA26" s="266">
        <f t="shared" si="33"/>
        <v>-4355.5662536999871</v>
      </c>
      <c r="CB26" s="266">
        <f t="shared" si="33"/>
        <v>-829.14147770000068</v>
      </c>
      <c r="CC26" s="266">
        <f t="shared" si="33"/>
        <v>-6262.9878987999691</v>
      </c>
      <c r="CD26" s="266">
        <f t="shared" si="33"/>
        <v>-3217.3332199000233</v>
      </c>
      <c r="CE26" s="266">
        <f t="shared" si="33"/>
        <v>-3235.5456351999856</v>
      </c>
      <c r="CF26" s="266">
        <f t="shared" si="33"/>
        <v>-5787.0718992999882</v>
      </c>
      <c r="CG26" s="266">
        <f t="shared" si="33"/>
        <v>-1049.4508841999977</v>
      </c>
      <c r="CH26" s="267">
        <f>CH24-CH25</f>
        <v>-8006.0598910999997</v>
      </c>
      <c r="CI26" s="267">
        <f t="shared" ref="CI26:CS26" si="34">CI24-CI25</f>
        <v>-136.96676490000004</v>
      </c>
      <c r="CJ26" s="267">
        <f t="shared" si="34"/>
        <v>-7319.7294000999946</v>
      </c>
      <c r="CK26" s="267">
        <f t="shared" si="34"/>
        <v>-4850.1552979000244</v>
      </c>
      <c r="CL26" s="267">
        <f t="shared" si="34"/>
        <v>-4602.6081921000214</v>
      </c>
      <c r="CM26" s="267">
        <f t="shared" si="34"/>
        <v>-9082.2618131000036</v>
      </c>
      <c r="CN26" s="267">
        <f t="shared" si="34"/>
        <v>-618.5627788999999</v>
      </c>
      <c r="CO26" s="267">
        <f t="shared" si="34"/>
        <v>-567.73933859999988</v>
      </c>
      <c r="CP26" s="267">
        <f t="shared" si="34"/>
        <v>-1551.6984890000006</v>
      </c>
      <c r="CQ26" s="267">
        <f t="shared" si="34"/>
        <v>-991.94598710000082</v>
      </c>
      <c r="CR26" s="267">
        <f t="shared" si="34"/>
        <v>-6126.1999526999989</v>
      </c>
      <c r="CS26" s="267">
        <f t="shared" si="34"/>
        <v>-4397.4166531000046</v>
      </c>
    </row>
    <row r="27" spans="1:97" s="15" customFormat="1" ht="14.4" x14ac:dyDescent="0.3">
      <c r="A27" s="61"/>
      <c r="B27" s="61"/>
      <c r="C27" s="72"/>
      <c r="D27" s="72"/>
      <c r="E27" s="72"/>
      <c r="F27" s="72"/>
      <c r="G27" s="72"/>
      <c r="H27" s="72"/>
      <c r="I27" s="73"/>
      <c r="M27" s="8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0"/>
      <c r="AA27" s="14"/>
      <c r="AB27" s="14"/>
      <c r="AC27" s="10"/>
      <c r="AD27" s="10"/>
      <c r="AE27" s="4" t="s">
        <v>75</v>
      </c>
      <c r="AF27" s="14"/>
      <c r="AG27" s="14"/>
      <c r="AH27" s="14"/>
      <c r="AI27" s="14"/>
      <c r="AJ27" s="14"/>
      <c r="AK27" s="60"/>
      <c r="AL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W27" s="260"/>
    </row>
    <row r="28" spans="1:97" s="8" customFormat="1" ht="14.4" x14ac:dyDescent="0.3">
      <c r="A28" s="235" t="s">
        <v>272</v>
      </c>
      <c r="B28" s="64"/>
      <c r="C28" s="64"/>
      <c r="D28" s="64"/>
      <c r="E28" s="64" t="s">
        <v>75</v>
      </c>
      <c r="F28" s="64"/>
      <c r="G28" s="64"/>
      <c r="H28" s="64"/>
      <c r="I28" s="64"/>
      <c r="J28" s="74"/>
      <c r="K28" s="74"/>
      <c r="L28" s="74"/>
      <c r="M28" s="74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G28" s="10"/>
      <c r="AI28" s="10"/>
      <c r="AJ28" s="10"/>
      <c r="AK28" s="4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W28" s="260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</row>
    <row r="29" spans="1:97" s="8" customFormat="1" ht="14.4" x14ac:dyDescent="0.3">
      <c r="A29" s="235" t="s">
        <v>273</v>
      </c>
      <c r="B29" s="64"/>
      <c r="C29" s="4"/>
      <c r="D29" s="4"/>
      <c r="E29" s="4"/>
      <c r="F29" s="7"/>
      <c r="G29" s="7"/>
      <c r="H29" s="7"/>
      <c r="I29" s="7"/>
      <c r="K29" s="17"/>
      <c r="L29" s="268"/>
      <c r="M29" s="268"/>
      <c r="N29" s="13"/>
      <c r="O29" s="10"/>
      <c r="P29" s="13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4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K29" s="260"/>
      <c r="BW29" s="260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</row>
    <row r="30" spans="1:97" s="8" customFormat="1" ht="14.4" x14ac:dyDescent="0.3">
      <c r="A30" s="235" t="s">
        <v>274</v>
      </c>
      <c r="B30" s="61"/>
      <c r="C30" s="7"/>
      <c r="D30" s="7"/>
      <c r="E30" s="7"/>
      <c r="F30" s="7"/>
      <c r="G30" s="7"/>
      <c r="H30" s="7"/>
      <c r="I30" s="7"/>
      <c r="J30" s="51"/>
      <c r="K30" s="18"/>
      <c r="L30" s="18"/>
      <c r="M30" s="18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4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W30" s="260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</row>
    <row r="31" spans="1:97" s="8" customFormat="1" ht="14.4" x14ac:dyDescent="0.3">
      <c r="A31" s="235" t="s">
        <v>276</v>
      </c>
      <c r="B31" s="61"/>
      <c r="C31" s="7"/>
      <c r="D31" s="7"/>
      <c r="E31" s="7"/>
      <c r="F31" s="260"/>
      <c r="G31" s="260"/>
      <c r="H31" s="260"/>
      <c r="I31" s="260"/>
      <c r="J31" s="1"/>
      <c r="K31" s="1"/>
      <c r="L31" s="1"/>
      <c r="M31" s="1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4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</row>
    <row r="32" spans="1:97" s="8" customFormat="1" ht="14.4" x14ac:dyDescent="0.3">
      <c r="A32" s="61"/>
      <c r="B32" s="61"/>
      <c r="C32" s="7"/>
      <c r="D32" s="7"/>
      <c r="E32" s="7"/>
      <c r="F32" s="19"/>
      <c r="G32" s="19"/>
      <c r="H32" s="19"/>
      <c r="I32" s="19"/>
      <c r="J32" s="18"/>
      <c r="K32" s="18"/>
      <c r="L32" s="18"/>
      <c r="M32" s="18"/>
      <c r="AK32" s="7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6:88" ht="14.4" x14ac:dyDescent="0.3">
      <c r="F33" s="69"/>
      <c r="G33" s="69"/>
      <c r="H33" s="69"/>
      <c r="I33" s="69"/>
      <c r="J33" s="76"/>
      <c r="K33" s="76"/>
      <c r="L33" s="76"/>
      <c r="M33" s="76"/>
      <c r="BW33" s="5"/>
    </row>
    <row r="34" spans="6:88" ht="14.4" x14ac:dyDescent="0.3">
      <c r="F34" s="69"/>
      <c r="G34" s="69"/>
      <c r="H34" s="69"/>
      <c r="I34" s="69"/>
      <c r="J34" s="76"/>
      <c r="K34" s="76"/>
      <c r="L34" s="76"/>
      <c r="M34" s="76"/>
      <c r="BW34" s="5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</row>
    <row r="35" spans="6:88" x14ac:dyDescent="0.3">
      <c r="F35" s="69"/>
      <c r="G35" s="69"/>
      <c r="H35" s="69"/>
      <c r="I35" s="69"/>
      <c r="J35" s="76"/>
      <c r="K35" s="76"/>
      <c r="L35" s="76"/>
      <c r="M35" s="76"/>
    </row>
    <row r="36" spans="6:88" x14ac:dyDescent="0.3">
      <c r="F36" s="28"/>
      <c r="G36" s="28"/>
      <c r="H36" s="28"/>
      <c r="I36" s="28"/>
      <c r="J36" s="66"/>
      <c r="K36" s="66"/>
      <c r="L36" s="66"/>
      <c r="M36" s="66"/>
    </row>
    <row r="37" spans="6:88" x14ac:dyDescent="0.3">
      <c r="F37" s="66"/>
      <c r="G37" s="66"/>
      <c r="H37" s="66"/>
      <c r="I37" s="66"/>
      <c r="J37" s="66"/>
      <c r="K37" s="66"/>
      <c r="L37" s="66"/>
      <c r="M37" s="66"/>
    </row>
    <row r="38" spans="6:88" ht="14.4" x14ac:dyDescent="0.3">
      <c r="F38" s="60"/>
      <c r="G38" s="60"/>
      <c r="H38" s="60"/>
      <c r="I38" s="60"/>
      <c r="J38" s="60"/>
      <c r="K38" s="60"/>
      <c r="L38" s="60"/>
      <c r="M38" s="60"/>
    </row>
  </sheetData>
  <mergeCells count="13">
    <mergeCell ref="A3:A5"/>
    <mergeCell ref="A1:A2"/>
    <mergeCell ref="Z4:AK4"/>
    <mergeCell ref="N4:Y4"/>
    <mergeCell ref="AX4:BI4"/>
    <mergeCell ref="AL4:AW4"/>
    <mergeCell ref="C4:M4"/>
    <mergeCell ref="BV4:CG4"/>
    <mergeCell ref="BJ4:BU4"/>
    <mergeCell ref="CH4:CS4"/>
    <mergeCell ref="C3:CS3"/>
    <mergeCell ref="C1:CS1"/>
    <mergeCell ref="C2:CS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1_BOT</vt:lpstr>
      <vt:lpstr>2_M</vt:lpstr>
      <vt:lpstr>3_DX</vt:lpstr>
      <vt:lpstr>4_ReX</vt:lpstr>
      <vt:lpstr>5_TX</vt:lpstr>
      <vt:lpstr>6_PrinX</vt:lpstr>
      <vt:lpstr>7_PrinM</vt:lpstr>
      <vt:lpstr>8_BOT_PC</vt:lpstr>
      <vt:lpstr>9_TradeRg</vt:lpstr>
      <vt:lpstr>10_Mode_Trspt</vt:lpstr>
      <vt:lpstr>12_X_SITC</vt:lpstr>
      <vt:lpstr>13_M_SITC</vt:lpstr>
      <vt:lpstr>14_BEC</vt:lpstr>
      <vt:lpstr>'1_BOT'!Print_Area</vt:lpstr>
      <vt:lpstr>'2_M'!Print_Area</vt:lpstr>
    </vt:vector>
  </TitlesOfParts>
  <Company>SPC/CPS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nilimal</dc:creator>
  <cp:lastModifiedBy>Nilima Lal</cp:lastModifiedBy>
  <cp:lastPrinted>2013-06-04T00:40:58Z</cp:lastPrinted>
  <dcterms:created xsi:type="dcterms:W3CDTF">2012-03-14T10:51:45Z</dcterms:created>
  <dcterms:modified xsi:type="dcterms:W3CDTF">2024-02-20T01:43:34Z</dcterms:modified>
</cp:coreProperties>
</file>